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24226"/>
  <mc:AlternateContent xmlns:mc="http://schemas.openxmlformats.org/markup-compatibility/2006">
    <mc:Choice Requires="x15">
      <x15ac:absPath xmlns:x15ac="http://schemas.microsoft.com/office/spreadsheetml/2010/11/ac" url="C:\CBECCRuns\SPREADSHEETS\"/>
    </mc:Choice>
  </mc:AlternateContent>
  <bookViews>
    <workbookView xWindow="45" yWindow="450" windowWidth="12060" windowHeight="10485" activeTab="2" xr2:uid="{00000000-000D-0000-FFFF-FFFF00000000}"/>
  </bookViews>
  <sheets>
    <sheet name="Instructions" sheetId="1" r:id="rId1"/>
    <sheet name="Test Data Set Description" sheetId="10" r:id="rId2"/>
    <sheet name="Summary" sheetId="2" r:id="rId3"/>
    <sheet name="Details" sheetId="5" r:id="rId4"/>
    <sheet name="Reference" sheetId="3" r:id="rId5"/>
    <sheet name="ReferenceLookups" sheetId="7" r:id="rId6"/>
    <sheet name="Candidate" sheetId="4" r:id="rId7"/>
    <sheet name="CandidateLookups" sheetId="8" r:id="rId8"/>
    <sheet name="CBECCLookups" sheetId="12" r:id="rId9"/>
    <sheet name="Constants" sheetId="6" r:id="rId10"/>
    <sheet name="EAA" sheetId="13" r:id="rId11"/>
  </sheets>
  <definedNames>
    <definedName name="Array">Constants!#REF!</definedName>
    <definedName name="Candidate">CandidateLookups!$B$5</definedName>
    <definedName name="Candidate_Software">Summary!$C$5</definedName>
    <definedName name="CandidateEDR">CandidateLookups!$B$27</definedName>
    <definedName name="CandidateFile">CandidateLookups!$B$4</definedName>
    <definedName name="CandidateFileArray">CandidateLookups!$B$30:$C$37</definedName>
    <definedName name="CandidateFileList">CandidateLookups!$B$30:$B$37</definedName>
    <definedName name="CandidateFileName">CandidateLookups!$B$6</definedName>
    <definedName name="CandidateProposedEDR">CandidateLookups!$B$18</definedName>
    <definedName name="CandidateProposedIAQVent">CandidateLookups!$B$13</definedName>
    <definedName name="CandidateProposedOtherHVAC">CandidateLookups!$B$14</definedName>
    <definedName name="CandidateProposedSolar">CandidateLookups!$B$16</definedName>
    <definedName name="CandidateProposedSpcCool">CandidateLookups!$B$12</definedName>
    <definedName name="CandidateProposedSpcHeat">CandidateLookups!$B$11</definedName>
    <definedName name="CandidateProposedTotal">CandidateLookups!$B$17</definedName>
    <definedName name="CandidateProposedWtrHeat">CandidateLookups!$B$15</definedName>
    <definedName name="CandidateStandardEDR">CandidateLookups!$B$27</definedName>
    <definedName name="CandidateStandardIAQVent">CandidateLookups!$B$22</definedName>
    <definedName name="CandidateStandardOtherHVAC">CandidateLookups!$B$23</definedName>
    <definedName name="CandidateStandardSolar">CandidateLookups!$B$25</definedName>
    <definedName name="CandidateStandardSpcCool">CandidateLookups!$B$21</definedName>
    <definedName name="CandidateStandardSpcHeat">CandidateLookups!$B$20</definedName>
    <definedName name="CandidateStandardTotal">CandidateLookups!$B$26</definedName>
    <definedName name="CandidateStandardWtrHeat">CandidateLookups!$B$24</definedName>
    <definedName name="Case1Lookup">Constants!$B$24</definedName>
    <definedName name="Comparison_Author">Summary!$C$4</definedName>
    <definedName name="Comparison_Date">Summary!$C$3</definedName>
    <definedName name="ConstructionType">Summary!$C$8</definedName>
    <definedName name="ConstructionTypeArray">Constants!$A$40:$B$41</definedName>
    <definedName name="ConstructionTypeList">Constants!$A$40:$A$41</definedName>
    <definedName name="Fail">Constants!$A$7</definedName>
    <definedName name="No">Constants!$A$9</definedName>
    <definedName name="Pass">Constants!$A$6</definedName>
    <definedName name="_xlnm.Print_Area" localSheetId="3">Details!$A$1:$O$212</definedName>
    <definedName name="_xlnm.Print_Area" localSheetId="2">Summary!$A$1:$L$29</definedName>
    <definedName name="_xlnm.Print_Titles" localSheetId="3">Details!$1:$7</definedName>
    <definedName name="Proposed">ReferenceLookups!#REF!</definedName>
    <definedName name="PrototypeArray">Constants!$A$28:$B$38</definedName>
    <definedName name="PrototypeList">Constants!$A$28:$A$38</definedName>
    <definedName name="RefCol">Details!$AO$7</definedName>
    <definedName name="RefColEDR">Details!$AP$7</definedName>
    <definedName name="Reference">ReferenceLookups!$B$5</definedName>
    <definedName name="Reference___CP_1__CP_1000">ReferenceLookups!$B$6</definedName>
    <definedName name="Reference_Software">Summary!$C$6</definedName>
    <definedName name="ReferenceFile">ReferenceLookups!$B$4</definedName>
    <definedName name="ReferenceFileArray">ReferenceLookups!$B$30:$C$37</definedName>
    <definedName name="ReferenceFileList">ReferenceLookups!$B$30:$B$37</definedName>
    <definedName name="ReferenceFileName">ReferenceLookups!$B$6</definedName>
    <definedName name="ReferenceProposedEDR">ReferenceLookups!$B$18</definedName>
    <definedName name="ReferenceProposedIAQVent">ReferenceLookups!$B$13</definedName>
    <definedName name="ReferenceProposedOtherHVAC">ReferenceLookups!$B$14</definedName>
    <definedName name="ReferenceProposedSolar">ReferenceLookups!$B$16</definedName>
    <definedName name="ReferenceProposedSpcCool">ReferenceLookups!$B$12</definedName>
    <definedName name="ReferenceProposedSpcHeat">ReferenceLookups!$B$11</definedName>
    <definedName name="ReferenceProposedTotal">ReferenceLookups!$B$17</definedName>
    <definedName name="ReferenceProposedWtrHeat">ReferenceLookups!$B$15</definedName>
    <definedName name="ReferenceStandardEDR">ReferenceLookups!$B$27</definedName>
    <definedName name="ReferenceStandardIAQVent">ReferenceLookups!$B$22</definedName>
    <definedName name="ReferenceStandardOtherHVAC">ReferenceLookups!$B$23</definedName>
    <definedName name="ReferenceStandardSolar">ReferenceLookups!$B$25</definedName>
    <definedName name="ReferenceStandardSpcCool">ReferenceLookups!$B$21</definedName>
    <definedName name="ReferenceStandardSpcHeat">ReferenceLookups!$B$20</definedName>
    <definedName name="ReferenceStandardTotal">ReferenceLookups!$B$26</definedName>
    <definedName name="ReferenceStandardWtrHeat">ReferenceLookups!$B$24</definedName>
    <definedName name="ResultT01">Details!$D$25</definedName>
    <definedName name="ResultT02">Details!$D$44</definedName>
    <definedName name="ResultT03">Details!$D$63</definedName>
    <definedName name="ResultT04">Details!$D$82</definedName>
    <definedName name="ResultT05">Details!$D$101</definedName>
    <definedName name="ResultT06">Details!$D$120</definedName>
    <definedName name="ResultT07">Details!$D$133</definedName>
    <definedName name="ResultT08">Details!$D$146</definedName>
    <definedName name="ResultT09">Details!$D$159</definedName>
    <definedName name="ResultT10">Details!$D$172</definedName>
    <definedName name="ResultT11">Details!$D$185</definedName>
    <definedName name="ResultT12">Details!$D$198</definedName>
    <definedName name="ResultT13">Details!$D$211</definedName>
    <definedName name="SoftwareType">Summary!$C$7</definedName>
    <definedName name="SoftwareTypeArray">Constants!$A$36:$B$37</definedName>
    <definedName name="SoftwareTypeList">Constants!$A$36:$A$37</definedName>
    <definedName name="StandardArray">Details!$AZ$1:$BA$505</definedName>
    <definedName name="StandardList">Details!$AZ$1:$AZ$505</definedName>
    <definedName name="T01Proposed">Details!$F$25</definedName>
    <definedName name="T01Standard">Details!$K$25</definedName>
    <definedName name="T02Proposed">Details!$F$44</definedName>
    <definedName name="T02Standard">Details!$K$44</definedName>
    <definedName name="T03Proposed">Details!$F$63</definedName>
    <definedName name="T03Standard">Details!$K$63</definedName>
    <definedName name="T04Proposed">Details!$F$82</definedName>
    <definedName name="T04Standard">Details!$K$82</definedName>
    <definedName name="T05Proposed">Details!$F$101</definedName>
    <definedName name="T05Standard">Details!$K$101</definedName>
    <definedName name="T06Proposed">Details!$F$120</definedName>
    <definedName name="T06Standard">Details!$K$120</definedName>
    <definedName name="T07Proposed">Details!$F$133</definedName>
    <definedName name="T07Standard">Details!$K$133</definedName>
    <definedName name="T08Proposed">Details!$F$146</definedName>
    <definedName name="T08Standard">Details!$K$146</definedName>
    <definedName name="T09Proposed">Details!$F$159</definedName>
    <definedName name="T09Standard">Details!$K$159</definedName>
    <definedName name="T10Proposed">Details!$F$172</definedName>
    <definedName name="T10Standard">Details!$K$172</definedName>
    <definedName name="T11Proposed">Details!$F$185</definedName>
    <definedName name="T11Standard">Details!$K$185</definedName>
    <definedName name="T12Proposed">Details!$F$198</definedName>
    <definedName name="T12Standard">Details!$K$198</definedName>
    <definedName name="T13Proposed">Details!$F$211</definedName>
    <definedName name="T13Standard">Details!$K$211</definedName>
    <definedName name="TestArray">Constants!$A$13:$U$25</definedName>
    <definedName name="TestList">Constants!$A$13:$A$25</definedName>
    <definedName name="Tolerance">Constants!$A$3</definedName>
    <definedName name="TotalSum">Constants!$A$4</definedName>
    <definedName name="Units">Summary!$C$9</definedName>
    <definedName name="Yes">Constants!$A$8</definedName>
  </definedNames>
  <calcPr calcId="171027"/>
</workbook>
</file>

<file path=xl/calcChain.xml><?xml version="1.0" encoding="utf-8"?>
<calcChain xmlns="http://schemas.openxmlformats.org/spreadsheetml/2006/main">
  <c r="C10" i="2" l="1"/>
  <c r="A1" i="2" l="1"/>
  <c r="A1" i="5"/>
  <c r="D14" i="2"/>
  <c r="C14" i="2"/>
  <c r="B2" i="5"/>
  <c r="AG6" i="5"/>
  <c r="AP6" i="5" s="1"/>
  <c r="AY6" i="5" s="1"/>
  <c r="F27" i="2"/>
  <c r="F26" i="2"/>
  <c r="F25" i="2"/>
  <c r="F24" i="2"/>
  <c r="F23" i="2"/>
  <c r="F22" i="2"/>
  <c r="F21" i="2"/>
  <c r="F20" i="2"/>
  <c r="F19" i="2"/>
  <c r="F18" i="2"/>
  <c r="F17" i="2"/>
  <c r="F16" i="2"/>
  <c r="F15" i="2"/>
  <c r="C2" i="5"/>
  <c r="L187" i="7"/>
  <c r="M187" i="7" s="1"/>
  <c r="N187" i="7" s="1"/>
  <c r="L186" i="7"/>
  <c r="M186" i="7" s="1"/>
  <c r="N186" i="7" s="1"/>
  <c r="L185" i="7"/>
  <c r="M185" i="7" s="1"/>
  <c r="N185" i="7" s="1"/>
  <c r="L184" i="7"/>
  <c r="M184" i="7" s="1"/>
  <c r="N184" i="7" s="1"/>
  <c r="L183" i="7"/>
  <c r="L182" i="7"/>
  <c r="L181" i="7"/>
  <c r="M181" i="7" s="1"/>
  <c r="N181" i="7" s="1"/>
  <c r="L180" i="7"/>
  <c r="M180" i="7" s="1"/>
  <c r="N180" i="7" s="1"/>
  <c r="L179" i="7"/>
  <c r="L178" i="7"/>
  <c r="M178" i="7" s="1"/>
  <c r="N178" i="7" s="1"/>
  <c r="L177" i="7"/>
  <c r="M177" i="7" s="1"/>
  <c r="N177" i="7" s="1"/>
  <c r="L176" i="7"/>
  <c r="M176" i="7" s="1"/>
  <c r="N176" i="7" s="1"/>
  <c r="L175" i="7"/>
  <c r="L174" i="7"/>
  <c r="M174" i="7" s="1"/>
  <c r="N174" i="7" s="1"/>
  <c r="L173" i="7"/>
  <c r="M173" i="7" s="1"/>
  <c r="N173" i="7" s="1"/>
  <c r="L172" i="7"/>
  <c r="M172" i="7" s="1"/>
  <c r="N172" i="7" s="1"/>
  <c r="L171" i="7"/>
  <c r="M171" i="7" s="1"/>
  <c r="N171" i="7" s="1"/>
  <c r="L170" i="7"/>
  <c r="M170" i="7" s="1"/>
  <c r="N170" i="7" s="1"/>
  <c r="L169" i="7"/>
  <c r="M169" i="7" s="1"/>
  <c r="N169" i="7" s="1"/>
  <c r="L168" i="7"/>
  <c r="M168" i="7" s="1"/>
  <c r="N168" i="7" s="1"/>
  <c r="L167" i="7"/>
  <c r="M167" i="7" s="1"/>
  <c r="N167" i="7" s="1"/>
  <c r="L166" i="7"/>
  <c r="M166" i="7" s="1"/>
  <c r="N166" i="7" s="1"/>
  <c r="L165" i="7"/>
  <c r="M165" i="7" s="1"/>
  <c r="N165" i="7" s="1"/>
  <c r="L164" i="7"/>
  <c r="M164" i="7" s="1"/>
  <c r="N164" i="7" s="1"/>
  <c r="L163" i="7"/>
  <c r="M163" i="7" s="1"/>
  <c r="N163" i="7" s="1"/>
  <c r="L162" i="7"/>
  <c r="M162" i="7" s="1"/>
  <c r="N162" i="7" s="1"/>
  <c r="L161" i="7"/>
  <c r="M161" i="7" s="1"/>
  <c r="N161" i="7" s="1"/>
  <c r="L160" i="7"/>
  <c r="M160" i="7" s="1"/>
  <c r="N160" i="7" s="1"/>
  <c r="L159" i="7"/>
  <c r="M159" i="7" s="1"/>
  <c r="N159" i="7" s="1"/>
  <c r="L158" i="7"/>
  <c r="M158" i="7" s="1"/>
  <c r="N158" i="7" s="1"/>
  <c r="L157" i="7"/>
  <c r="M157" i="7" s="1"/>
  <c r="N157" i="7" s="1"/>
  <c r="L156" i="7"/>
  <c r="M156" i="7" s="1"/>
  <c r="N156" i="7" s="1"/>
  <c r="L155" i="7"/>
  <c r="M155" i="7" s="1"/>
  <c r="N155" i="7" s="1"/>
  <c r="L154" i="7"/>
  <c r="M154" i="7" s="1"/>
  <c r="N154" i="7" s="1"/>
  <c r="L153" i="7"/>
  <c r="M153" i="7" s="1"/>
  <c r="N153" i="7" s="1"/>
  <c r="L152" i="7"/>
  <c r="M152" i="7" s="1"/>
  <c r="N152" i="7" s="1"/>
  <c r="L151" i="7"/>
  <c r="M151" i="7" s="1"/>
  <c r="N151" i="7" s="1"/>
  <c r="L150" i="7"/>
  <c r="M150" i="7" s="1"/>
  <c r="N150" i="7" s="1"/>
  <c r="L149" i="7"/>
  <c r="M149" i="7" s="1"/>
  <c r="N149" i="7" s="1"/>
  <c r="L148" i="7"/>
  <c r="M148" i="7" s="1"/>
  <c r="N148" i="7" s="1"/>
  <c r="L147" i="7"/>
  <c r="M147" i="7" s="1"/>
  <c r="N147" i="7" s="1"/>
  <c r="L146" i="7"/>
  <c r="M146" i="7" s="1"/>
  <c r="N146" i="7" s="1"/>
  <c r="L145" i="7"/>
  <c r="M145" i="7" s="1"/>
  <c r="N145" i="7" s="1"/>
  <c r="L144" i="7"/>
  <c r="M144" i="7" s="1"/>
  <c r="N144" i="7" s="1"/>
  <c r="L143" i="7"/>
  <c r="M143" i="7" s="1"/>
  <c r="N143" i="7" s="1"/>
  <c r="L142" i="7"/>
  <c r="M142" i="7" s="1"/>
  <c r="N142" i="7" s="1"/>
  <c r="L141" i="7"/>
  <c r="M141" i="7" s="1"/>
  <c r="N141" i="7" s="1"/>
  <c r="L140" i="7"/>
  <c r="M140" i="7" s="1"/>
  <c r="N140" i="7" s="1"/>
  <c r="L139" i="7"/>
  <c r="M139" i="7" s="1"/>
  <c r="N139" i="7" s="1"/>
  <c r="L138" i="7"/>
  <c r="M138" i="7" s="1"/>
  <c r="N138" i="7" s="1"/>
  <c r="L137" i="7"/>
  <c r="M137" i="7" s="1"/>
  <c r="N137" i="7" s="1"/>
  <c r="L136" i="7"/>
  <c r="M136" i="7" s="1"/>
  <c r="N136" i="7" s="1"/>
  <c r="L135" i="7"/>
  <c r="M135" i="7" s="1"/>
  <c r="N135" i="7" s="1"/>
  <c r="L134" i="7"/>
  <c r="M134" i="7" s="1"/>
  <c r="N134" i="7" s="1"/>
  <c r="L133" i="7"/>
  <c r="M133" i="7" s="1"/>
  <c r="N133" i="7" s="1"/>
  <c r="L132" i="7"/>
  <c r="M132" i="7" s="1"/>
  <c r="N132" i="7" s="1"/>
  <c r="L131" i="7"/>
  <c r="M131" i="7" s="1"/>
  <c r="N131" i="7" s="1"/>
  <c r="L130" i="7"/>
  <c r="M130" i="7" s="1"/>
  <c r="N130" i="7" s="1"/>
  <c r="L129" i="7"/>
  <c r="M129" i="7" s="1"/>
  <c r="N129" i="7" s="1"/>
  <c r="L128" i="7"/>
  <c r="M128" i="7" s="1"/>
  <c r="N128" i="7" s="1"/>
  <c r="L127" i="7"/>
  <c r="M127" i="7" s="1"/>
  <c r="N127" i="7" s="1"/>
  <c r="L126" i="7"/>
  <c r="M126" i="7" s="1"/>
  <c r="N126" i="7" s="1"/>
  <c r="L125" i="7"/>
  <c r="M125" i="7" s="1"/>
  <c r="N125" i="7" s="1"/>
  <c r="L124" i="7"/>
  <c r="M124" i="7" s="1"/>
  <c r="N124" i="7" s="1"/>
  <c r="L123" i="7"/>
  <c r="M123" i="7" s="1"/>
  <c r="N123" i="7" s="1"/>
  <c r="L122" i="7"/>
  <c r="M122" i="7" s="1"/>
  <c r="N122" i="7" s="1"/>
  <c r="L121" i="7"/>
  <c r="M121" i="7" s="1"/>
  <c r="N121" i="7" s="1"/>
  <c r="L120" i="7"/>
  <c r="M120" i="7" s="1"/>
  <c r="N120" i="7" s="1"/>
  <c r="L119" i="7"/>
  <c r="M119" i="7" s="1"/>
  <c r="N119" i="7" s="1"/>
  <c r="L118" i="7"/>
  <c r="M118" i="7" s="1"/>
  <c r="N118" i="7" s="1"/>
  <c r="L117" i="7"/>
  <c r="M117" i="7" s="1"/>
  <c r="N117" i="7" s="1"/>
  <c r="L116" i="7"/>
  <c r="M116" i="7" s="1"/>
  <c r="N116" i="7" s="1"/>
  <c r="L115" i="7"/>
  <c r="M115" i="7" s="1"/>
  <c r="N115" i="7" s="1"/>
  <c r="L114" i="7"/>
  <c r="M114" i="7" s="1"/>
  <c r="N114" i="7" s="1"/>
  <c r="L113" i="7"/>
  <c r="M113" i="7" s="1"/>
  <c r="N113" i="7" s="1"/>
  <c r="L112" i="7"/>
  <c r="M112" i="7" s="1"/>
  <c r="N112" i="7" s="1"/>
  <c r="L111" i="7"/>
  <c r="M111" i="7" s="1"/>
  <c r="N111" i="7" s="1"/>
  <c r="L110" i="7"/>
  <c r="M110" i="7" s="1"/>
  <c r="N110" i="7" s="1"/>
  <c r="L109" i="7"/>
  <c r="M109" i="7" s="1"/>
  <c r="N109" i="7" s="1"/>
  <c r="L108" i="7"/>
  <c r="M108" i="7" s="1"/>
  <c r="N108" i="7" s="1"/>
  <c r="L107" i="7"/>
  <c r="M107" i="7" s="1"/>
  <c r="N107" i="7" s="1"/>
  <c r="L106" i="7"/>
  <c r="M106" i="7" s="1"/>
  <c r="N106" i="7" s="1"/>
  <c r="L105" i="7"/>
  <c r="M105" i="7" s="1"/>
  <c r="N105" i="7" s="1"/>
  <c r="L104" i="7"/>
  <c r="M104" i="7" s="1"/>
  <c r="N104" i="7" s="1"/>
  <c r="L103" i="7"/>
  <c r="M103" i="7" s="1"/>
  <c r="N103" i="7" s="1"/>
  <c r="L102" i="7"/>
  <c r="M102" i="7" s="1"/>
  <c r="N102" i="7" s="1"/>
  <c r="L101" i="7"/>
  <c r="M101" i="7" s="1"/>
  <c r="N101" i="7" s="1"/>
  <c r="L100" i="7"/>
  <c r="M100" i="7" s="1"/>
  <c r="N100" i="7" s="1"/>
  <c r="L99" i="7"/>
  <c r="M99" i="7" s="1"/>
  <c r="N99" i="7" s="1"/>
  <c r="L98" i="7"/>
  <c r="M98" i="7" s="1"/>
  <c r="N98" i="7" s="1"/>
  <c r="L97" i="7"/>
  <c r="M97" i="7" s="1"/>
  <c r="N97" i="7" s="1"/>
  <c r="L96" i="7"/>
  <c r="M96" i="7" s="1"/>
  <c r="N96" i="7" s="1"/>
  <c r="L95" i="7"/>
  <c r="M95" i="7" s="1"/>
  <c r="N95" i="7" s="1"/>
  <c r="L94" i="7"/>
  <c r="M94" i="7" s="1"/>
  <c r="N94" i="7" s="1"/>
  <c r="L93" i="7"/>
  <c r="M93" i="7" s="1"/>
  <c r="N93" i="7" s="1"/>
  <c r="L92" i="7"/>
  <c r="M92" i="7" s="1"/>
  <c r="N92" i="7" s="1"/>
  <c r="L91" i="7"/>
  <c r="M91" i="7" s="1"/>
  <c r="N91" i="7" s="1"/>
  <c r="L90" i="7"/>
  <c r="M90" i="7" s="1"/>
  <c r="N90" i="7" s="1"/>
  <c r="L89" i="7"/>
  <c r="M89" i="7" s="1"/>
  <c r="N89" i="7" s="1"/>
  <c r="L88" i="7"/>
  <c r="M88" i="7" s="1"/>
  <c r="N88" i="7" s="1"/>
  <c r="L87" i="7"/>
  <c r="M87" i="7" s="1"/>
  <c r="N87" i="7" s="1"/>
  <c r="L86" i="7"/>
  <c r="M86" i="7" s="1"/>
  <c r="N86" i="7" s="1"/>
  <c r="L85" i="7"/>
  <c r="M85" i="7" s="1"/>
  <c r="N85" i="7" s="1"/>
  <c r="L84" i="7"/>
  <c r="M84" i="7" s="1"/>
  <c r="N84" i="7" s="1"/>
  <c r="L83" i="7"/>
  <c r="M83" i="7" s="1"/>
  <c r="N83" i="7" s="1"/>
  <c r="L82" i="7"/>
  <c r="M82" i="7" s="1"/>
  <c r="N82" i="7" s="1"/>
  <c r="L81" i="7"/>
  <c r="M81" i="7" s="1"/>
  <c r="N81" i="7" s="1"/>
  <c r="L80" i="7"/>
  <c r="M80" i="7" s="1"/>
  <c r="N80" i="7" s="1"/>
  <c r="L79" i="7"/>
  <c r="M79" i="7" s="1"/>
  <c r="N79" i="7" s="1"/>
  <c r="L78" i="7"/>
  <c r="M78" i="7" s="1"/>
  <c r="N78" i="7" s="1"/>
  <c r="L77" i="7"/>
  <c r="M77" i="7" s="1"/>
  <c r="N77" i="7" s="1"/>
  <c r="L76" i="7"/>
  <c r="M76" i="7" s="1"/>
  <c r="N76" i="7" s="1"/>
  <c r="L75" i="7"/>
  <c r="M75" i="7" s="1"/>
  <c r="N75" i="7" s="1"/>
  <c r="L74" i="7"/>
  <c r="M74" i="7" s="1"/>
  <c r="N74" i="7" s="1"/>
  <c r="L73" i="7"/>
  <c r="M73" i="7" s="1"/>
  <c r="N73" i="7" s="1"/>
  <c r="L72" i="7"/>
  <c r="M72" i="7" s="1"/>
  <c r="N72" i="7" s="1"/>
  <c r="L71" i="7"/>
  <c r="M71" i="7" s="1"/>
  <c r="N71" i="7" s="1"/>
  <c r="L70" i="7"/>
  <c r="M70" i="7" s="1"/>
  <c r="N70" i="7" s="1"/>
  <c r="L69" i="7"/>
  <c r="M69" i="7" s="1"/>
  <c r="N69" i="7" s="1"/>
  <c r="L68" i="7"/>
  <c r="M68" i="7" s="1"/>
  <c r="N68" i="7" s="1"/>
  <c r="L67" i="7"/>
  <c r="M67" i="7" s="1"/>
  <c r="N67" i="7" s="1"/>
  <c r="L66" i="7"/>
  <c r="M66" i="7" s="1"/>
  <c r="N66" i="7" s="1"/>
  <c r="L65" i="7"/>
  <c r="M65" i="7" s="1"/>
  <c r="N65" i="7" s="1"/>
  <c r="L64" i="7"/>
  <c r="M64" i="7" s="1"/>
  <c r="N64" i="7" s="1"/>
  <c r="L63" i="7"/>
  <c r="M63" i="7" s="1"/>
  <c r="N63" i="7" s="1"/>
  <c r="L62" i="7"/>
  <c r="M62" i="7" s="1"/>
  <c r="N62" i="7" s="1"/>
  <c r="L61" i="7"/>
  <c r="M61" i="7" s="1"/>
  <c r="N61" i="7" s="1"/>
  <c r="L60" i="7"/>
  <c r="M60" i="7" s="1"/>
  <c r="N60" i="7" s="1"/>
  <c r="L59" i="7"/>
  <c r="M59" i="7" s="1"/>
  <c r="N59" i="7" s="1"/>
  <c r="L58" i="7"/>
  <c r="M58" i="7" s="1"/>
  <c r="N58" i="7" s="1"/>
  <c r="L57" i="7"/>
  <c r="M57" i="7" s="1"/>
  <c r="N57" i="7" s="1"/>
  <c r="L56" i="7"/>
  <c r="M56" i="7" s="1"/>
  <c r="N56" i="7" s="1"/>
  <c r="L55" i="7"/>
  <c r="M55" i="7" s="1"/>
  <c r="N55" i="7" s="1"/>
  <c r="L54" i="7"/>
  <c r="M54" i="7" s="1"/>
  <c r="N54" i="7" s="1"/>
  <c r="L53" i="7"/>
  <c r="M53" i="7" s="1"/>
  <c r="N53" i="7" s="1"/>
  <c r="L52" i="7"/>
  <c r="M52" i="7" s="1"/>
  <c r="N52" i="7" s="1"/>
  <c r="L51" i="7"/>
  <c r="M51" i="7" s="1"/>
  <c r="N51" i="7" s="1"/>
  <c r="L50" i="7"/>
  <c r="M50" i="7" s="1"/>
  <c r="N50" i="7" s="1"/>
  <c r="L49" i="7"/>
  <c r="M49" i="7" s="1"/>
  <c r="N49" i="7" s="1"/>
  <c r="L48" i="7"/>
  <c r="M48" i="7" s="1"/>
  <c r="N48" i="7" s="1"/>
  <c r="L47" i="7"/>
  <c r="M47" i="7" s="1"/>
  <c r="N47" i="7" s="1"/>
  <c r="L46" i="7"/>
  <c r="M46" i="7" s="1"/>
  <c r="N46" i="7" s="1"/>
  <c r="L45" i="7"/>
  <c r="M45" i="7" s="1"/>
  <c r="N45" i="7" s="1"/>
  <c r="L44" i="7"/>
  <c r="M44" i="7" s="1"/>
  <c r="N44" i="7" s="1"/>
  <c r="L43" i="7"/>
  <c r="M43" i="7" s="1"/>
  <c r="N43" i="7" s="1"/>
  <c r="L42" i="7"/>
  <c r="M42" i="7" s="1"/>
  <c r="N42" i="7" s="1"/>
  <c r="L41" i="7"/>
  <c r="M41" i="7" s="1"/>
  <c r="N41" i="7" s="1"/>
  <c r="L40" i="7"/>
  <c r="M40" i="7" s="1"/>
  <c r="N40" i="7" s="1"/>
  <c r="L39" i="7"/>
  <c r="M39" i="7" s="1"/>
  <c r="N39" i="7" s="1"/>
  <c r="L38" i="7"/>
  <c r="M38" i="7" s="1"/>
  <c r="N38" i="7" s="1"/>
  <c r="L37" i="7"/>
  <c r="M37" i="7" s="1"/>
  <c r="N37" i="7" s="1"/>
  <c r="L36" i="7"/>
  <c r="M36" i="7" s="1"/>
  <c r="N36" i="7" s="1"/>
  <c r="L35" i="7"/>
  <c r="M35" i="7" s="1"/>
  <c r="N35" i="7" s="1"/>
  <c r="L34" i="7"/>
  <c r="M34" i="7" s="1"/>
  <c r="N34" i="7" s="1"/>
  <c r="L33" i="7"/>
  <c r="M33" i="7" s="1"/>
  <c r="N33" i="7" s="1"/>
  <c r="L32" i="7"/>
  <c r="M32" i="7" s="1"/>
  <c r="N32" i="7" s="1"/>
  <c r="L31" i="7"/>
  <c r="M31" i="7" s="1"/>
  <c r="N31" i="7" s="1"/>
  <c r="L30" i="7"/>
  <c r="M30" i="7" s="1"/>
  <c r="N30" i="7" s="1"/>
  <c r="L29" i="7"/>
  <c r="M29" i="7" s="1"/>
  <c r="N29" i="7" s="1"/>
  <c r="L28" i="7"/>
  <c r="M28" i="7" s="1"/>
  <c r="N28" i="7" s="1"/>
  <c r="L27" i="7"/>
  <c r="M27" i="7" s="1"/>
  <c r="N27" i="7" s="1"/>
  <c r="L26" i="7"/>
  <c r="M26" i="7" s="1"/>
  <c r="N26" i="7" s="1"/>
  <c r="L25" i="7"/>
  <c r="M25" i="7" s="1"/>
  <c r="N25" i="7" s="1"/>
  <c r="L24" i="7"/>
  <c r="M24" i="7" s="1"/>
  <c r="N24" i="7" s="1"/>
  <c r="L23" i="7"/>
  <c r="M23" i="7" s="1"/>
  <c r="N23" i="7" s="1"/>
  <c r="L22" i="7"/>
  <c r="M22" i="7" s="1"/>
  <c r="N22" i="7" s="1"/>
  <c r="L21" i="7"/>
  <c r="M21" i="7" s="1"/>
  <c r="N21" i="7" s="1"/>
  <c r="L20" i="7"/>
  <c r="M20" i="7" s="1"/>
  <c r="N20" i="7" s="1"/>
  <c r="L19" i="7"/>
  <c r="M19" i="7" s="1"/>
  <c r="N19" i="7" s="1"/>
  <c r="L18" i="7"/>
  <c r="M18" i="7" s="1"/>
  <c r="N18" i="7" s="1"/>
  <c r="L17" i="7"/>
  <c r="M17" i="7" s="1"/>
  <c r="N17" i="7" s="1"/>
  <c r="L16" i="7"/>
  <c r="M16" i="7" s="1"/>
  <c r="N16" i="7" s="1"/>
  <c r="L15" i="7"/>
  <c r="M15" i="7" s="1"/>
  <c r="N15" i="7" s="1"/>
  <c r="L14" i="7"/>
  <c r="M14" i="7" s="1"/>
  <c r="N14" i="7" s="1"/>
  <c r="L13" i="7"/>
  <c r="M13" i="7" s="1"/>
  <c r="N13" i="7" s="1"/>
  <c r="L12" i="7"/>
  <c r="M12" i="7" s="1"/>
  <c r="N12" i="7" s="1"/>
  <c r="L11" i="7"/>
  <c r="M11" i="7" s="1"/>
  <c r="N11" i="7" s="1"/>
  <c r="L10" i="7"/>
  <c r="M10" i="7" s="1"/>
  <c r="N10" i="7" s="1"/>
  <c r="L9" i="7"/>
  <c r="M9" i="7" s="1"/>
  <c r="N9" i="7" s="1"/>
  <c r="L8" i="7"/>
  <c r="M8" i="7" s="1"/>
  <c r="N8" i="7" s="1"/>
  <c r="L7" i="7"/>
  <c r="M7" i="7" s="1"/>
  <c r="N7" i="7" s="1"/>
  <c r="L6" i="7"/>
  <c r="M6" i="7" s="1"/>
  <c r="N6" i="7" s="1"/>
  <c r="L5" i="7"/>
  <c r="M5" i="7" s="1"/>
  <c r="N5" i="7" s="1"/>
  <c r="L4" i="7"/>
  <c r="M4" i="7" s="1"/>
  <c r="N4" i="7" s="1"/>
  <c r="L511" i="8"/>
  <c r="L510" i="8"/>
  <c r="M510" i="8" s="1"/>
  <c r="N510" i="8" s="1"/>
  <c r="L509" i="8"/>
  <c r="M509" i="8" s="1"/>
  <c r="N509" i="8" s="1"/>
  <c r="L508" i="8"/>
  <c r="M508" i="8" s="1"/>
  <c r="N508" i="8" s="1"/>
  <c r="L507" i="8"/>
  <c r="M507" i="8" s="1"/>
  <c r="N507" i="8" s="1"/>
  <c r="L506" i="8"/>
  <c r="M506" i="8" s="1"/>
  <c r="N506" i="8" s="1"/>
  <c r="L505" i="8"/>
  <c r="M505" i="8" s="1"/>
  <c r="N505" i="8" s="1"/>
  <c r="L504" i="8"/>
  <c r="M504" i="8" s="1"/>
  <c r="N504" i="8" s="1"/>
  <c r="L503" i="8"/>
  <c r="L502" i="8"/>
  <c r="M502" i="8" s="1"/>
  <c r="N502" i="8" s="1"/>
  <c r="L501" i="8"/>
  <c r="M501" i="8" s="1"/>
  <c r="N501" i="8" s="1"/>
  <c r="L500" i="8"/>
  <c r="M500" i="8" s="1"/>
  <c r="N500" i="8" s="1"/>
  <c r="L499" i="8"/>
  <c r="L498" i="8"/>
  <c r="M498" i="8" s="1"/>
  <c r="N498" i="8" s="1"/>
  <c r="L497" i="8"/>
  <c r="M497" i="8" s="1"/>
  <c r="N497" i="8" s="1"/>
  <c r="L496" i="8"/>
  <c r="M496" i="8" s="1"/>
  <c r="N496" i="8" s="1"/>
  <c r="L495" i="8"/>
  <c r="M495" i="8" s="1"/>
  <c r="N495" i="8" s="1"/>
  <c r="L494" i="8"/>
  <c r="M494" i="8" s="1"/>
  <c r="N494" i="8" s="1"/>
  <c r="L493" i="8"/>
  <c r="M493" i="8" s="1"/>
  <c r="N493" i="8" s="1"/>
  <c r="L492" i="8"/>
  <c r="L491" i="8"/>
  <c r="M491" i="8" s="1"/>
  <c r="N491" i="8" s="1"/>
  <c r="L490" i="8"/>
  <c r="M490" i="8" s="1"/>
  <c r="N490" i="8" s="1"/>
  <c r="L489" i="8"/>
  <c r="L488" i="8"/>
  <c r="M488" i="8" s="1"/>
  <c r="N488" i="8" s="1"/>
  <c r="L487" i="8"/>
  <c r="M487" i="8" s="1"/>
  <c r="N487" i="8" s="1"/>
  <c r="L486" i="8"/>
  <c r="M486" i="8" s="1"/>
  <c r="N486" i="8" s="1"/>
  <c r="L485" i="8"/>
  <c r="M485" i="8" s="1"/>
  <c r="N485" i="8" s="1"/>
  <c r="L484" i="8"/>
  <c r="L483" i="8"/>
  <c r="M483" i="8" s="1"/>
  <c r="N483" i="8" s="1"/>
  <c r="L482" i="8"/>
  <c r="L481" i="8"/>
  <c r="M481" i="8" s="1"/>
  <c r="N481" i="8" s="1"/>
  <c r="L480" i="8"/>
  <c r="M480" i="8" s="1"/>
  <c r="N480" i="8" s="1"/>
  <c r="L479" i="8"/>
  <c r="M479" i="8" s="1"/>
  <c r="N479" i="8" s="1"/>
  <c r="L478" i="8"/>
  <c r="M478" i="8" s="1"/>
  <c r="N478" i="8" s="1"/>
  <c r="L477" i="8"/>
  <c r="M477" i="8" s="1"/>
  <c r="N477" i="8" s="1"/>
  <c r="L476" i="8"/>
  <c r="M476" i="8" s="1"/>
  <c r="N476" i="8" s="1"/>
  <c r="L475" i="8"/>
  <c r="M475" i="8" s="1"/>
  <c r="N475" i="8" s="1"/>
  <c r="L474" i="8"/>
  <c r="L473" i="8"/>
  <c r="M473" i="8" s="1"/>
  <c r="N473" i="8" s="1"/>
  <c r="L472" i="8"/>
  <c r="M472" i="8" s="1"/>
  <c r="N472" i="8" s="1"/>
  <c r="L471" i="8"/>
  <c r="M471" i="8" s="1"/>
  <c r="N471" i="8" s="1"/>
  <c r="L470" i="8"/>
  <c r="M470" i="8" s="1"/>
  <c r="N470" i="8" s="1"/>
  <c r="L469" i="8"/>
  <c r="M469" i="8" s="1"/>
  <c r="N469" i="8" s="1"/>
  <c r="L468" i="8"/>
  <c r="L467" i="8"/>
  <c r="M467" i="8" s="1"/>
  <c r="N467" i="8" s="1"/>
  <c r="L466" i="8"/>
  <c r="M466" i="8" s="1"/>
  <c r="N466" i="8" s="1"/>
  <c r="L465" i="8"/>
  <c r="M465" i="8" s="1"/>
  <c r="N465" i="8" s="1"/>
  <c r="L464" i="8"/>
  <c r="M464" i="8" s="1"/>
  <c r="N464" i="8" s="1"/>
  <c r="L463" i="8"/>
  <c r="M463" i="8" s="1"/>
  <c r="N463" i="8" s="1"/>
  <c r="L462" i="8"/>
  <c r="M462" i="8" s="1"/>
  <c r="N462" i="8" s="1"/>
  <c r="L461" i="8"/>
  <c r="M461" i="8" s="1"/>
  <c r="N461" i="8" s="1"/>
  <c r="L460" i="8"/>
  <c r="L459" i="8"/>
  <c r="M459" i="8" s="1"/>
  <c r="N459" i="8" s="1"/>
  <c r="L458" i="8"/>
  <c r="M458" i="8" s="1"/>
  <c r="N458" i="8" s="1"/>
  <c r="L457" i="8"/>
  <c r="M457" i="8" s="1"/>
  <c r="N457" i="8" s="1"/>
  <c r="L456" i="8"/>
  <c r="M456" i="8" s="1"/>
  <c r="N456" i="8" s="1"/>
  <c r="L455" i="8"/>
  <c r="M455" i="8" s="1"/>
  <c r="N455" i="8" s="1"/>
  <c r="L454" i="8"/>
  <c r="M454" i="8" s="1"/>
  <c r="N454" i="8" s="1"/>
  <c r="L453" i="8"/>
  <c r="M453" i="8" s="1"/>
  <c r="N453" i="8" s="1"/>
  <c r="L452" i="8"/>
  <c r="L451" i="8"/>
  <c r="M451" i="8" s="1"/>
  <c r="N451" i="8" s="1"/>
  <c r="L450" i="8"/>
  <c r="M450" i="8" s="1"/>
  <c r="N450" i="8" s="1"/>
  <c r="L449" i="8"/>
  <c r="L448" i="8"/>
  <c r="M448" i="8" s="1"/>
  <c r="N448" i="8" s="1"/>
  <c r="L447" i="8"/>
  <c r="M447" i="8" s="1"/>
  <c r="N447" i="8" s="1"/>
  <c r="L446" i="8"/>
  <c r="M446" i="8" s="1"/>
  <c r="N446" i="8" s="1"/>
  <c r="L445" i="8"/>
  <c r="M445" i="8" s="1"/>
  <c r="N445" i="8" s="1"/>
  <c r="L444" i="8"/>
  <c r="M444" i="8" s="1"/>
  <c r="N444" i="8" s="1"/>
  <c r="L443" i="8"/>
  <c r="M443" i="8" s="1"/>
  <c r="N443" i="8" s="1"/>
  <c r="L442" i="8"/>
  <c r="M442" i="8" s="1"/>
  <c r="N442" i="8" s="1"/>
  <c r="L441" i="8"/>
  <c r="M441" i="8" s="1"/>
  <c r="N441" i="8" s="1"/>
  <c r="L440" i="8"/>
  <c r="M440" i="8" s="1"/>
  <c r="N440" i="8" s="1"/>
  <c r="L439" i="8"/>
  <c r="M439" i="8" s="1"/>
  <c r="N439" i="8" s="1"/>
  <c r="L438" i="8"/>
  <c r="M438" i="8" s="1"/>
  <c r="N438" i="8" s="1"/>
  <c r="L437" i="8"/>
  <c r="M437" i="8" s="1"/>
  <c r="N437" i="8" s="1"/>
  <c r="L436" i="8"/>
  <c r="M436" i="8" s="1"/>
  <c r="N436" i="8" s="1"/>
  <c r="L435" i="8"/>
  <c r="L434" i="8"/>
  <c r="M434" i="8" s="1"/>
  <c r="N434" i="8" s="1"/>
  <c r="L433" i="8"/>
  <c r="M433" i="8" s="1"/>
  <c r="N433" i="8" s="1"/>
  <c r="L432" i="8"/>
  <c r="M432" i="8" s="1"/>
  <c r="N432" i="8" s="1"/>
  <c r="L431" i="8"/>
  <c r="M431" i="8" s="1"/>
  <c r="N431" i="8" s="1"/>
  <c r="L430" i="8"/>
  <c r="M430" i="8" s="1"/>
  <c r="N430" i="8" s="1"/>
  <c r="L429" i="8"/>
  <c r="M429" i="8" s="1"/>
  <c r="N429" i="8" s="1"/>
  <c r="L428" i="8"/>
  <c r="M428" i="8" s="1"/>
  <c r="N428" i="8" s="1"/>
  <c r="L427" i="8"/>
  <c r="L426" i="8"/>
  <c r="M426" i="8" s="1"/>
  <c r="N426" i="8" s="1"/>
  <c r="L425" i="8"/>
  <c r="M425" i="8" s="1"/>
  <c r="N425" i="8" s="1"/>
  <c r="L424" i="8"/>
  <c r="M424" i="8" s="1"/>
  <c r="N424" i="8" s="1"/>
  <c r="L423" i="8"/>
  <c r="M423" i="8" s="1"/>
  <c r="N423" i="8" s="1"/>
  <c r="L422" i="8"/>
  <c r="M422" i="8" s="1"/>
  <c r="N422" i="8" s="1"/>
  <c r="L421" i="8"/>
  <c r="M421" i="8" s="1"/>
  <c r="N421" i="8" s="1"/>
  <c r="L420" i="8"/>
  <c r="L419" i="8"/>
  <c r="M419" i="8" s="1"/>
  <c r="N419" i="8" s="1"/>
  <c r="L418" i="8"/>
  <c r="M418" i="8" s="1"/>
  <c r="N418" i="8" s="1"/>
  <c r="L417" i="8"/>
  <c r="M417" i="8" s="1"/>
  <c r="N417" i="8" s="1"/>
  <c r="L416" i="8"/>
  <c r="M416" i="8" s="1"/>
  <c r="N416" i="8" s="1"/>
  <c r="L415" i="8"/>
  <c r="M415" i="8" s="1"/>
  <c r="N415" i="8" s="1"/>
  <c r="L414" i="8"/>
  <c r="M414" i="8" s="1"/>
  <c r="N414" i="8" s="1"/>
  <c r="L413" i="8"/>
  <c r="M413" i="8" s="1"/>
  <c r="N413" i="8" s="1"/>
  <c r="L412" i="8"/>
  <c r="M412" i="8" s="1"/>
  <c r="N412" i="8" s="1"/>
  <c r="L411" i="8"/>
  <c r="M411" i="8" s="1"/>
  <c r="N411" i="8" s="1"/>
  <c r="L410" i="8"/>
  <c r="M410" i="8" s="1"/>
  <c r="N410" i="8" s="1"/>
  <c r="L409" i="8"/>
  <c r="M409" i="8" s="1"/>
  <c r="N409" i="8" s="1"/>
  <c r="L408" i="8"/>
  <c r="M408" i="8" s="1"/>
  <c r="N408" i="8" s="1"/>
  <c r="L407" i="8"/>
  <c r="M407" i="8" s="1"/>
  <c r="N407" i="8" s="1"/>
  <c r="L406" i="8"/>
  <c r="M406" i="8" s="1"/>
  <c r="N406" i="8" s="1"/>
  <c r="L405" i="8"/>
  <c r="M405" i="8" s="1"/>
  <c r="N405" i="8" s="1"/>
  <c r="L404" i="8"/>
  <c r="M404" i="8" s="1"/>
  <c r="N404" i="8" s="1"/>
  <c r="L403" i="8"/>
  <c r="L402" i="8"/>
  <c r="L401" i="8"/>
  <c r="M401" i="8" s="1"/>
  <c r="N401" i="8" s="1"/>
  <c r="L400" i="8"/>
  <c r="M400" i="8" s="1"/>
  <c r="N400" i="8" s="1"/>
  <c r="L399" i="8"/>
  <c r="M399" i="8" s="1"/>
  <c r="N399" i="8" s="1"/>
  <c r="L398" i="8"/>
  <c r="M398" i="8" s="1"/>
  <c r="N398" i="8" s="1"/>
  <c r="L397" i="8"/>
  <c r="M397" i="8" s="1"/>
  <c r="N397" i="8" s="1"/>
  <c r="L396" i="8"/>
  <c r="M396" i="8" s="1"/>
  <c r="N396" i="8" s="1"/>
  <c r="L395" i="8"/>
  <c r="L394" i="8"/>
  <c r="M394" i="8" s="1"/>
  <c r="N394" i="8" s="1"/>
  <c r="L393" i="8"/>
  <c r="L392" i="8"/>
  <c r="M392" i="8" s="1"/>
  <c r="N392" i="8" s="1"/>
  <c r="L391" i="8"/>
  <c r="M391" i="8" s="1"/>
  <c r="N391" i="8" s="1"/>
  <c r="L390" i="8"/>
  <c r="M390" i="8" s="1"/>
  <c r="N390" i="8" s="1"/>
  <c r="L389" i="8"/>
  <c r="M389" i="8" s="1"/>
  <c r="N389" i="8" s="1"/>
  <c r="L388" i="8"/>
  <c r="M388" i="8" s="1"/>
  <c r="N388" i="8" s="1"/>
  <c r="L387" i="8"/>
  <c r="L386" i="8"/>
  <c r="M386" i="8" s="1"/>
  <c r="N386" i="8" s="1"/>
  <c r="L385" i="8"/>
  <c r="M385" i="8" s="1"/>
  <c r="N385" i="8" s="1"/>
  <c r="L384" i="8"/>
  <c r="M384" i="8" s="1"/>
  <c r="N384" i="8" s="1"/>
  <c r="L383" i="8"/>
  <c r="M383" i="8" s="1"/>
  <c r="N383" i="8" s="1"/>
  <c r="L382" i="8"/>
  <c r="M382" i="8" s="1"/>
  <c r="N382" i="8" s="1"/>
  <c r="L381" i="8"/>
  <c r="M381" i="8" s="1"/>
  <c r="N381" i="8" s="1"/>
  <c r="L380" i="8"/>
  <c r="M380" i="8" s="1"/>
  <c r="N380" i="8" s="1"/>
  <c r="L379" i="8"/>
  <c r="M379" i="8" s="1"/>
  <c r="N379" i="8" s="1"/>
  <c r="L378" i="8"/>
  <c r="M378" i="8" s="1"/>
  <c r="N378" i="8" s="1"/>
  <c r="L377" i="8"/>
  <c r="M377" i="8" s="1"/>
  <c r="N377" i="8" s="1"/>
  <c r="L376" i="8"/>
  <c r="M376" i="8" s="1"/>
  <c r="N376" i="8" s="1"/>
  <c r="L375" i="8"/>
  <c r="M375" i="8" s="1"/>
  <c r="N375" i="8" s="1"/>
  <c r="L374" i="8"/>
  <c r="M374" i="8" s="1"/>
  <c r="N374" i="8" s="1"/>
  <c r="L373" i="8"/>
  <c r="M373" i="8" s="1"/>
  <c r="N373" i="8" s="1"/>
  <c r="L372" i="8"/>
  <c r="L371" i="8"/>
  <c r="M371" i="8" s="1"/>
  <c r="N371" i="8" s="1"/>
  <c r="L370" i="8"/>
  <c r="M370" i="8" s="1"/>
  <c r="N370" i="8" s="1"/>
  <c r="L369" i="8"/>
  <c r="M369" i="8" s="1"/>
  <c r="N369" i="8" s="1"/>
  <c r="L368" i="8"/>
  <c r="M368" i="8" s="1"/>
  <c r="N368" i="8" s="1"/>
  <c r="L367" i="8"/>
  <c r="M367" i="8" s="1"/>
  <c r="N367" i="8" s="1"/>
  <c r="L366" i="8"/>
  <c r="M366" i="8" s="1"/>
  <c r="N366" i="8" s="1"/>
  <c r="L365" i="8"/>
  <c r="M365" i="8" s="1"/>
  <c r="N365" i="8" s="1"/>
  <c r="L364" i="8"/>
  <c r="M364" i="8" s="1"/>
  <c r="N364" i="8" s="1"/>
  <c r="L363" i="8"/>
  <c r="M363" i="8" s="1"/>
  <c r="N363" i="8" s="1"/>
  <c r="L362" i="8"/>
  <c r="L361" i="8"/>
  <c r="L360" i="8"/>
  <c r="M360" i="8" s="1"/>
  <c r="N360" i="8" s="1"/>
  <c r="L359" i="8"/>
  <c r="M359" i="8" s="1"/>
  <c r="N359" i="8" s="1"/>
  <c r="L358" i="8"/>
  <c r="M358" i="8" s="1"/>
  <c r="N358" i="8" s="1"/>
  <c r="L357" i="8"/>
  <c r="M357" i="8" s="1"/>
  <c r="N357" i="8" s="1"/>
  <c r="L356" i="8"/>
  <c r="M356" i="8" s="1"/>
  <c r="N356" i="8" s="1"/>
  <c r="L355" i="8"/>
  <c r="L354" i="8"/>
  <c r="M354" i="8" s="1"/>
  <c r="N354" i="8" s="1"/>
  <c r="L353" i="8"/>
  <c r="M353" i="8" s="1"/>
  <c r="N353" i="8" s="1"/>
  <c r="L352" i="8"/>
  <c r="M352" i="8" s="1"/>
  <c r="N352" i="8" s="1"/>
  <c r="L351" i="8"/>
  <c r="M351" i="8" s="1"/>
  <c r="N351" i="8" s="1"/>
  <c r="L350" i="8"/>
  <c r="M350" i="8" s="1"/>
  <c r="N350" i="8" s="1"/>
  <c r="L349" i="8"/>
  <c r="M349" i="8" s="1"/>
  <c r="N349" i="8" s="1"/>
  <c r="L348" i="8"/>
  <c r="L347" i="8"/>
  <c r="L346" i="8"/>
  <c r="M346" i="8" s="1"/>
  <c r="N346" i="8" s="1"/>
  <c r="L345" i="8"/>
  <c r="M345" i="8" s="1"/>
  <c r="N345" i="8" s="1"/>
  <c r="L344" i="8"/>
  <c r="M344" i="8" s="1"/>
  <c r="N344" i="8" s="1"/>
  <c r="L343" i="8"/>
  <c r="M343" i="8" s="1"/>
  <c r="N343" i="8" s="1"/>
  <c r="L342" i="8"/>
  <c r="M342" i="8" s="1"/>
  <c r="N342" i="8" s="1"/>
  <c r="L341" i="8"/>
  <c r="M341" i="8" s="1"/>
  <c r="N341" i="8" s="1"/>
  <c r="L340" i="8"/>
  <c r="L339" i="8"/>
  <c r="M339" i="8" s="1"/>
  <c r="N339" i="8" s="1"/>
  <c r="L338" i="8"/>
  <c r="M338" i="8" s="1"/>
  <c r="N338" i="8" s="1"/>
  <c r="L337" i="8"/>
  <c r="M337" i="8" s="1"/>
  <c r="N337" i="8" s="1"/>
  <c r="L336" i="8"/>
  <c r="L335" i="8"/>
  <c r="L334" i="8"/>
  <c r="M334" i="8" s="1"/>
  <c r="N334" i="8" s="1"/>
  <c r="L333" i="8"/>
  <c r="M333" i="8" s="1"/>
  <c r="N333" i="8" s="1"/>
  <c r="L332" i="8"/>
  <c r="M332" i="8" s="1"/>
  <c r="N332" i="8" s="1"/>
  <c r="L331" i="8"/>
  <c r="M331" i="8" s="1"/>
  <c r="N331" i="8" s="1"/>
  <c r="L330" i="8"/>
  <c r="M330" i="8" s="1"/>
  <c r="N330" i="8" s="1"/>
  <c r="L329" i="8"/>
  <c r="M329" i="8" s="1"/>
  <c r="N329" i="8" s="1"/>
  <c r="L328" i="8"/>
  <c r="M328" i="8" s="1"/>
  <c r="N328" i="8" s="1"/>
  <c r="L327" i="8"/>
  <c r="M327" i="8" s="1"/>
  <c r="N327" i="8" s="1"/>
  <c r="L326" i="8"/>
  <c r="M326" i="8" s="1"/>
  <c r="N326" i="8" s="1"/>
  <c r="L325" i="8"/>
  <c r="M325" i="8" s="1"/>
  <c r="N325" i="8" s="1"/>
  <c r="L324" i="8"/>
  <c r="L323" i="8"/>
  <c r="M323" i="8" s="1"/>
  <c r="N323" i="8" s="1"/>
  <c r="L322" i="8"/>
  <c r="M322" i="8" s="1"/>
  <c r="N322" i="8" s="1"/>
  <c r="L321" i="8"/>
  <c r="M321" i="8" s="1"/>
  <c r="N321" i="8" s="1"/>
  <c r="L320" i="8"/>
  <c r="M320" i="8" s="1"/>
  <c r="N320" i="8" s="1"/>
  <c r="L319" i="8"/>
  <c r="M319" i="8" s="1"/>
  <c r="N319" i="8" s="1"/>
  <c r="L318" i="8"/>
  <c r="M318" i="8" s="1"/>
  <c r="N318" i="8" s="1"/>
  <c r="L317" i="8"/>
  <c r="M317" i="8" s="1"/>
  <c r="N317" i="8" s="1"/>
  <c r="L316" i="8"/>
  <c r="M316" i="8" s="1"/>
  <c r="N316" i="8" s="1"/>
  <c r="L315" i="8"/>
  <c r="M315" i="8" s="1"/>
  <c r="N315" i="8" s="1"/>
  <c r="L314" i="8"/>
  <c r="M314" i="8" s="1"/>
  <c r="N314" i="8" s="1"/>
  <c r="L313" i="8"/>
  <c r="M313" i="8" s="1"/>
  <c r="N313" i="8" s="1"/>
  <c r="L312" i="8"/>
  <c r="M312" i="8" s="1"/>
  <c r="N312" i="8" s="1"/>
  <c r="L311" i="8"/>
  <c r="M311" i="8" s="1"/>
  <c r="N311" i="8" s="1"/>
  <c r="L310" i="8"/>
  <c r="M310" i="8" s="1"/>
  <c r="N310" i="8" s="1"/>
  <c r="L309" i="8"/>
  <c r="M309" i="8" s="1"/>
  <c r="N309" i="8" s="1"/>
  <c r="L308" i="8"/>
  <c r="M308" i="8" s="1"/>
  <c r="N308" i="8" s="1"/>
  <c r="L307" i="8"/>
  <c r="L306" i="8"/>
  <c r="M306" i="8" s="1"/>
  <c r="N306" i="8" s="1"/>
  <c r="L305" i="8"/>
  <c r="M305" i="8" s="1"/>
  <c r="N305" i="8" s="1"/>
  <c r="L304" i="8"/>
  <c r="M304" i="8" s="1"/>
  <c r="N304" i="8" s="1"/>
  <c r="L303" i="8"/>
  <c r="M303" i="8" s="1"/>
  <c r="N303" i="8" s="1"/>
  <c r="L302" i="8"/>
  <c r="M302" i="8" s="1"/>
  <c r="N302" i="8" s="1"/>
  <c r="L301" i="8"/>
  <c r="M301" i="8" s="1"/>
  <c r="N301" i="8" s="1"/>
  <c r="L300" i="8"/>
  <c r="L299" i="8"/>
  <c r="L298" i="8"/>
  <c r="M298" i="8" s="1"/>
  <c r="N298" i="8" s="1"/>
  <c r="L297" i="8"/>
  <c r="M297" i="8" s="1"/>
  <c r="N297" i="8" s="1"/>
  <c r="L296" i="8"/>
  <c r="M296" i="8" s="1"/>
  <c r="N296" i="8" s="1"/>
  <c r="L295" i="8"/>
  <c r="M295" i="8" s="1"/>
  <c r="N295" i="8" s="1"/>
  <c r="L294" i="8"/>
  <c r="M294" i="8" s="1"/>
  <c r="N294" i="8" s="1"/>
  <c r="L293" i="8"/>
  <c r="M293" i="8" s="1"/>
  <c r="N293" i="8" s="1"/>
  <c r="L292" i="8"/>
  <c r="L291" i="8"/>
  <c r="M291" i="8" s="1"/>
  <c r="N291" i="8" s="1"/>
  <c r="L290" i="8"/>
  <c r="M290" i="8" s="1"/>
  <c r="N290" i="8" s="1"/>
  <c r="L289" i="8"/>
  <c r="L288" i="8"/>
  <c r="M288" i="8" s="1"/>
  <c r="N288" i="8" s="1"/>
  <c r="L287" i="8"/>
  <c r="M287" i="8" s="1"/>
  <c r="N287" i="8" s="1"/>
  <c r="L286" i="8"/>
  <c r="M286" i="8" s="1"/>
  <c r="N286" i="8" s="1"/>
  <c r="L285" i="8"/>
  <c r="M285" i="8" s="1"/>
  <c r="N285" i="8" s="1"/>
  <c r="L284" i="8"/>
  <c r="M284" i="8" s="1"/>
  <c r="N284" i="8" s="1"/>
  <c r="L283" i="8"/>
  <c r="M283" i="8" s="1"/>
  <c r="N283" i="8" s="1"/>
  <c r="L282" i="8"/>
  <c r="M282" i="8" s="1"/>
  <c r="N282" i="8" s="1"/>
  <c r="L281" i="8"/>
  <c r="L280" i="8"/>
  <c r="M280" i="8" s="1"/>
  <c r="N280" i="8" s="1"/>
  <c r="L279" i="8"/>
  <c r="M279" i="8" s="1"/>
  <c r="N279" i="8" s="1"/>
  <c r="L278" i="8"/>
  <c r="M278" i="8" s="1"/>
  <c r="N278" i="8" s="1"/>
  <c r="L277" i="8"/>
  <c r="M277" i="8" s="1"/>
  <c r="N277" i="8" s="1"/>
  <c r="L276" i="8"/>
  <c r="M276" i="8" s="1"/>
  <c r="N276" i="8" s="1"/>
  <c r="L275" i="8"/>
  <c r="M275" i="8" s="1"/>
  <c r="N275" i="8" s="1"/>
  <c r="L274" i="8"/>
  <c r="M274" i="8" s="1"/>
  <c r="N274" i="8" s="1"/>
  <c r="L273" i="8"/>
  <c r="M273" i="8" s="1"/>
  <c r="N273" i="8" s="1"/>
  <c r="L272" i="8"/>
  <c r="M272" i="8" s="1"/>
  <c r="N272" i="8" s="1"/>
  <c r="L271" i="8"/>
  <c r="M271" i="8" s="1"/>
  <c r="N271" i="8" s="1"/>
  <c r="L270" i="8"/>
  <c r="M270" i="8" s="1"/>
  <c r="N270" i="8" s="1"/>
  <c r="L269" i="8"/>
  <c r="M269" i="8" s="1"/>
  <c r="N269" i="8" s="1"/>
  <c r="L268" i="8"/>
  <c r="M268" i="8" s="1"/>
  <c r="N268" i="8" s="1"/>
  <c r="L267" i="8"/>
  <c r="M267" i="8" s="1"/>
  <c r="N267" i="8" s="1"/>
  <c r="L266" i="8"/>
  <c r="M266" i="8" s="1"/>
  <c r="N266" i="8" s="1"/>
  <c r="L265" i="8"/>
  <c r="M265" i="8" s="1"/>
  <c r="N265" i="8" s="1"/>
  <c r="L264" i="8"/>
  <c r="M264" i="8" s="1"/>
  <c r="N264" i="8" s="1"/>
  <c r="L263" i="8"/>
  <c r="M263" i="8" s="1"/>
  <c r="N263" i="8" s="1"/>
  <c r="L262" i="8"/>
  <c r="M262" i="8" s="1"/>
  <c r="N262" i="8" s="1"/>
  <c r="L261" i="8"/>
  <c r="M261" i="8" s="1"/>
  <c r="N261" i="8" s="1"/>
  <c r="L260" i="8"/>
  <c r="L259" i="8"/>
  <c r="M259" i="8" s="1"/>
  <c r="N259" i="8" s="1"/>
  <c r="L258" i="8"/>
  <c r="M258" i="8" s="1"/>
  <c r="N258" i="8" s="1"/>
  <c r="L257" i="8"/>
  <c r="L256" i="8"/>
  <c r="M256" i="8" s="1"/>
  <c r="N256" i="8" s="1"/>
  <c r="L255" i="8"/>
  <c r="M255" i="8" s="1"/>
  <c r="N255" i="8" s="1"/>
  <c r="L254" i="8"/>
  <c r="M254" i="8" s="1"/>
  <c r="N254" i="8" s="1"/>
  <c r="L253" i="8"/>
  <c r="M253" i="8" s="1"/>
  <c r="N253" i="8" s="1"/>
  <c r="L252" i="8"/>
  <c r="M252" i="8" s="1"/>
  <c r="N252" i="8" s="1"/>
  <c r="L251" i="8"/>
  <c r="M251" i="8" s="1"/>
  <c r="N251" i="8" s="1"/>
  <c r="L250" i="8"/>
  <c r="M250" i="8" s="1"/>
  <c r="N250" i="8" s="1"/>
  <c r="L249" i="8"/>
  <c r="M249" i="8" s="1"/>
  <c r="N249" i="8" s="1"/>
  <c r="L248" i="8"/>
  <c r="M248" i="8" s="1"/>
  <c r="N248" i="8" s="1"/>
  <c r="L247" i="8"/>
  <c r="M247" i="8" s="1"/>
  <c r="N247" i="8" s="1"/>
  <c r="L246" i="8"/>
  <c r="M246" i="8" s="1"/>
  <c r="N246" i="8" s="1"/>
  <c r="L245" i="8"/>
  <c r="M245" i="8" s="1"/>
  <c r="N245" i="8" s="1"/>
  <c r="L244" i="8"/>
  <c r="M244" i="8" s="1"/>
  <c r="N244" i="8" s="1"/>
  <c r="L243" i="8"/>
  <c r="M243" i="8" s="1"/>
  <c r="N243" i="8" s="1"/>
  <c r="L242" i="8"/>
  <c r="M242" i="8" s="1"/>
  <c r="N242" i="8" s="1"/>
  <c r="L241" i="8"/>
  <c r="L240" i="8"/>
  <c r="M240" i="8" s="1"/>
  <c r="N240" i="8" s="1"/>
  <c r="L239" i="8"/>
  <c r="M239" i="8" s="1"/>
  <c r="N239" i="8" s="1"/>
  <c r="L238" i="8"/>
  <c r="M238" i="8" s="1"/>
  <c r="N238" i="8" s="1"/>
  <c r="L237" i="8"/>
  <c r="M237" i="8" s="1"/>
  <c r="N237" i="8" s="1"/>
  <c r="L236" i="8"/>
  <c r="M236" i="8" s="1"/>
  <c r="N236" i="8" s="1"/>
  <c r="L235" i="8"/>
  <c r="M235" i="8" s="1"/>
  <c r="N235" i="8" s="1"/>
  <c r="L234" i="8"/>
  <c r="M234" i="8" s="1"/>
  <c r="N234" i="8" s="1"/>
  <c r="L233" i="8"/>
  <c r="L232" i="8"/>
  <c r="M232" i="8" s="1"/>
  <c r="N232" i="8" s="1"/>
  <c r="L231" i="8"/>
  <c r="L230" i="8"/>
  <c r="M230" i="8" s="1"/>
  <c r="N230" i="8" s="1"/>
  <c r="L229" i="8"/>
  <c r="M229" i="8" s="1"/>
  <c r="N229" i="8" s="1"/>
  <c r="L228" i="8"/>
  <c r="M228" i="8" s="1"/>
  <c r="N228" i="8" s="1"/>
  <c r="L227" i="8"/>
  <c r="M227" i="8" s="1"/>
  <c r="N227" i="8" s="1"/>
  <c r="L226" i="8"/>
  <c r="M226" i="8" s="1"/>
  <c r="N226" i="8" s="1"/>
  <c r="L225" i="8"/>
  <c r="L224" i="8"/>
  <c r="M224" i="8" s="1"/>
  <c r="N224" i="8" s="1"/>
  <c r="L223" i="8"/>
  <c r="M223" i="8" s="1"/>
  <c r="N223" i="8" s="1"/>
  <c r="L222" i="8"/>
  <c r="M222" i="8" s="1"/>
  <c r="N222" i="8" s="1"/>
  <c r="L221" i="8"/>
  <c r="M221" i="8" s="1"/>
  <c r="N221" i="8" s="1"/>
  <c r="L220" i="8"/>
  <c r="M220" i="8" s="1"/>
  <c r="N220" i="8" s="1"/>
  <c r="L219" i="8"/>
  <c r="M219" i="8" s="1"/>
  <c r="N219" i="8" s="1"/>
  <c r="L218" i="8"/>
  <c r="M218" i="8" s="1"/>
  <c r="N218" i="8" s="1"/>
  <c r="L217" i="8"/>
  <c r="M217" i="8" s="1"/>
  <c r="N217" i="8" s="1"/>
  <c r="L216" i="8"/>
  <c r="M216" i="8" s="1"/>
  <c r="N216" i="8" s="1"/>
  <c r="L215" i="8"/>
  <c r="M215" i="8" s="1"/>
  <c r="N215" i="8" s="1"/>
  <c r="L214" i="8"/>
  <c r="M214" i="8" s="1"/>
  <c r="N214" i="8" s="1"/>
  <c r="L213" i="8"/>
  <c r="M213" i="8" s="1"/>
  <c r="N213" i="8" s="1"/>
  <c r="L212" i="8"/>
  <c r="M212" i="8" s="1"/>
  <c r="N212" i="8" s="1"/>
  <c r="L211" i="8"/>
  <c r="L210" i="8"/>
  <c r="M210" i="8" s="1"/>
  <c r="N210" i="8" s="1"/>
  <c r="L209" i="8"/>
  <c r="M209" i="8" s="1"/>
  <c r="N209" i="8" s="1"/>
  <c r="L208" i="8"/>
  <c r="M208" i="8" s="1"/>
  <c r="N208" i="8" s="1"/>
  <c r="L207" i="8"/>
  <c r="M207" i="8" s="1"/>
  <c r="N207" i="8" s="1"/>
  <c r="L206" i="8"/>
  <c r="M206" i="8" s="1"/>
  <c r="N206" i="8" s="1"/>
  <c r="L205" i="8"/>
  <c r="M205" i="8" s="1"/>
  <c r="N205" i="8" s="1"/>
  <c r="L204" i="8"/>
  <c r="M204" i="8" s="1"/>
  <c r="N204" i="8" s="1"/>
  <c r="L203" i="8"/>
  <c r="M203" i="8" s="1"/>
  <c r="N203" i="8" s="1"/>
  <c r="L202" i="8"/>
  <c r="M202" i="8" s="1"/>
  <c r="N202" i="8" s="1"/>
  <c r="L201" i="8"/>
  <c r="M201" i="8" s="1"/>
  <c r="N201" i="8" s="1"/>
  <c r="L200" i="8"/>
  <c r="M200" i="8" s="1"/>
  <c r="N200" i="8" s="1"/>
  <c r="L199" i="8"/>
  <c r="M199" i="8" s="1"/>
  <c r="N199" i="8" s="1"/>
  <c r="L198" i="8"/>
  <c r="M198" i="8" s="1"/>
  <c r="N198" i="8" s="1"/>
  <c r="L197" i="8"/>
  <c r="M197" i="8" s="1"/>
  <c r="N197" i="8" s="1"/>
  <c r="L196" i="8"/>
  <c r="L195" i="8"/>
  <c r="M195" i="8" s="1"/>
  <c r="N195" i="8" s="1"/>
  <c r="L194" i="8"/>
  <c r="M194" i="8" s="1"/>
  <c r="N194" i="8" s="1"/>
  <c r="L193" i="8"/>
  <c r="M193" i="8" s="1"/>
  <c r="N193" i="8" s="1"/>
  <c r="L192" i="8"/>
  <c r="M192" i="8" s="1"/>
  <c r="N192" i="8" s="1"/>
  <c r="L191" i="8"/>
  <c r="M191" i="8" s="1"/>
  <c r="N191" i="8" s="1"/>
  <c r="L190" i="8"/>
  <c r="M190" i="8" s="1"/>
  <c r="N190" i="8" s="1"/>
  <c r="L189" i="8"/>
  <c r="M189" i="8" s="1"/>
  <c r="N189" i="8" s="1"/>
  <c r="L188" i="8"/>
  <c r="L187" i="8"/>
  <c r="M187" i="8" s="1"/>
  <c r="N187" i="8" s="1"/>
  <c r="L186" i="8"/>
  <c r="L185" i="8"/>
  <c r="M185" i="8" s="1"/>
  <c r="N185" i="8" s="1"/>
  <c r="L184" i="8"/>
  <c r="M184" i="8" s="1"/>
  <c r="N184" i="8" s="1"/>
  <c r="L183" i="8"/>
  <c r="M183" i="8" s="1"/>
  <c r="N183" i="8" s="1"/>
  <c r="L182" i="8"/>
  <c r="M182" i="8" s="1"/>
  <c r="N182" i="8" s="1"/>
  <c r="L181" i="8"/>
  <c r="M181" i="8" s="1"/>
  <c r="N181" i="8" s="1"/>
  <c r="L180" i="8"/>
  <c r="L179" i="8"/>
  <c r="M179" i="8" s="1"/>
  <c r="N179" i="8" s="1"/>
  <c r="L178" i="8"/>
  <c r="M178" i="8" s="1"/>
  <c r="N178" i="8" s="1"/>
  <c r="L177" i="8"/>
  <c r="M177" i="8" s="1"/>
  <c r="N177" i="8" s="1"/>
  <c r="L176" i="8"/>
  <c r="M176" i="8" s="1"/>
  <c r="N176" i="8" s="1"/>
  <c r="L175" i="8"/>
  <c r="M175" i="8" s="1"/>
  <c r="N175" i="8" s="1"/>
  <c r="L174" i="8"/>
  <c r="M174" i="8" s="1"/>
  <c r="N174" i="8" s="1"/>
  <c r="L173" i="8"/>
  <c r="M173" i="8" s="1"/>
  <c r="N173" i="8" s="1"/>
  <c r="L172" i="8"/>
  <c r="M172" i="8" s="1"/>
  <c r="N172" i="8" s="1"/>
  <c r="L171" i="8"/>
  <c r="M171" i="8" s="1"/>
  <c r="N171" i="8" s="1"/>
  <c r="L170" i="8"/>
  <c r="M170" i="8" s="1"/>
  <c r="N170" i="8" s="1"/>
  <c r="L169" i="8"/>
  <c r="M169" i="8" s="1"/>
  <c r="N169" i="8" s="1"/>
  <c r="L168" i="8"/>
  <c r="M168" i="8" s="1"/>
  <c r="N168" i="8" s="1"/>
  <c r="L167" i="8"/>
  <c r="M167" i="8" s="1"/>
  <c r="N167" i="8" s="1"/>
  <c r="L166" i="8"/>
  <c r="M166" i="8" s="1"/>
  <c r="N166" i="8" s="1"/>
  <c r="L165" i="8"/>
  <c r="M165" i="8" s="1"/>
  <c r="N165" i="8" s="1"/>
  <c r="L164" i="8"/>
  <c r="M164" i="8" s="1"/>
  <c r="N164" i="8" s="1"/>
  <c r="L163" i="8"/>
  <c r="M163" i="8" s="1"/>
  <c r="N163" i="8" s="1"/>
  <c r="L162" i="8"/>
  <c r="M162" i="8" s="1"/>
  <c r="N162" i="8" s="1"/>
  <c r="L161" i="8"/>
  <c r="M161" i="8" s="1"/>
  <c r="N161" i="8" s="1"/>
  <c r="L160" i="8"/>
  <c r="M160" i="8" s="1"/>
  <c r="N160" i="8" s="1"/>
  <c r="L159" i="8"/>
  <c r="M159" i="8" s="1"/>
  <c r="N159" i="8" s="1"/>
  <c r="L158" i="8"/>
  <c r="M158" i="8" s="1"/>
  <c r="N158" i="8" s="1"/>
  <c r="L157" i="8"/>
  <c r="M157" i="8" s="1"/>
  <c r="N157" i="8" s="1"/>
  <c r="L156" i="8"/>
  <c r="M156" i="8" s="1"/>
  <c r="N156" i="8" s="1"/>
  <c r="L155" i="8"/>
  <c r="M155" i="8" s="1"/>
  <c r="N155" i="8" s="1"/>
  <c r="L154" i="8"/>
  <c r="M154" i="8" s="1"/>
  <c r="N154" i="8" s="1"/>
  <c r="L153" i="8"/>
  <c r="M153" i="8" s="1"/>
  <c r="N153" i="8" s="1"/>
  <c r="L152" i="8"/>
  <c r="M152" i="8" s="1"/>
  <c r="N152" i="8" s="1"/>
  <c r="L151" i="8"/>
  <c r="M151" i="8" s="1"/>
  <c r="N151" i="8" s="1"/>
  <c r="L150" i="8"/>
  <c r="M150" i="8" s="1"/>
  <c r="N150" i="8" s="1"/>
  <c r="L149" i="8"/>
  <c r="M149" i="8" s="1"/>
  <c r="N149" i="8" s="1"/>
  <c r="L148" i="8"/>
  <c r="M148" i="8" s="1"/>
  <c r="N148" i="8" s="1"/>
  <c r="L147" i="8"/>
  <c r="M147" i="8" s="1"/>
  <c r="N147" i="8" s="1"/>
  <c r="L146" i="8"/>
  <c r="M146" i="8" s="1"/>
  <c r="N146" i="8" s="1"/>
  <c r="L145" i="8"/>
  <c r="M145" i="8" s="1"/>
  <c r="N145" i="8" s="1"/>
  <c r="L144" i="8"/>
  <c r="M144" i="8" s="1"/>
  <c r="N144" i="8" s="1"/>
  <c r="L143" i="8"/>
  <c r="M143" i="8" s="1"/>
  <c r="N143" i="8" s="1"/>
  <c r="L142" i="8"/>
  <c r="M142" i="8" s="1"/>
  <c r="N142" i="8" s="1"/>
  <c r="L141" i="8"/>
  <c r="M141" i="8" s="1"/>
  <c r="N141" i="8" s="1"/>
  <c r="L140" i="8"/>
  <c r="M140" i="8" s="1"/>
  <c r="N140" i="8" s="1"/>
  <c r="L139" i="8"/>
  <c r="M139" i="8" s="1"/>
  <c r="N139" i="8" s="1"/>
  <c r="L138" i="8"/>
  <c r="M138" i="8" s="1"/>
  <c r="N138" i="8" s="1"/>
  <c r="L137" i="8"/>
  <c r="M137" i="8" s="1"/>
  <c r="N137" i="8" s="1"/>
  <c r="L136" i="8"/>
  <c r="M136" i="8" s="1"/>
  <c r="N136" i="8" s="1"/>
  <c r="L135" i="8"/>
  <c r="M135" i="8" s="1"/>
  <c r="N135" i="8" s="1"/>
  <c r="L134" i="8"/>
  <c r="M134" i="8" s="1"/>
  <c r="N134" i="8" s="1"/>
  <c r="L133" i="8"/>
  <c r="M133" i="8" s="1"/>
  <c r="N133" i="8" s="1"/>
  <c r="L132" i="8"/>
  <c r="M132" i="8" s="1"/>
  <c r="N132" i="8" s="1"/>
  <c r="L131" i="8"/>
  <c r="M131" i="8" s="1"/>
  <c r="N131" i="8" s="1"/>
  <c r="L130" i="8"/>
  <c r="M130" i="8" s="1"/>
  <c r="N130" i="8" s="1"/>
  <c r="L129" i="8"/>
  <c r="M129" i="8" s="1"/>
  <c r="N129" i="8" s="1"/>
  <c r="L128" i="8"/>
  <c r="M128" i="8" s="1"/>
  <c r="N128" i="8" s="1"/>
  <c r="L127" i="8"/>
  <c r="M127" i="8" s="1"/>
  <c r="N127" i="8" s="1"/>
  <c r="L126" i="8"/>
  <c r="M126" i="8" s="1"/>
  <c r="N126" i="8" s="1"/>
  <c r="L125" i="8"/>
  <c r="M125" i="8" s="1"/>
  <c r="N125" i="8" s="1"/>
  <c r="L124" i="8"/>
  <c r="M124" i="8" s="1"/>
  <c r="N124" i="8" s="1"/>
  <c r="L123" i="8"/>
  <c r="M123" i="8" s="1"/>
  <c r="N123" i="8" s="1"/>
  <c r="L122" i="8"/>
  <c r="M122" i="8" s="1"/>
  <c r="N122" i="8" s="1"/>
  <c r="L121" i="8"/>
  <c r="M121" i="8" s="1"/>
  <c r="N121" i="8" s="1"/>
  <c r="L120" i="8"/>
  <c r="M120" i="8" s="1"/>
  <c r="N120" i="8" s="1"/>
  <c r="L119" i="8"/>
  <c r="M119" i="8" s="1"/>
  <c r="N119" i="8" s="1"/>
  <c r="L118" i="8"/>
  <c r="M118" i="8" s="1"/>
  <c r="N118" i="8" s="1"/>
  <c r="L117" i="8"/>
  <c r="M117" i="8" s="1"/>
  <c r="N117" i="8" s="1"/>
  <c r="L116" i="8"/>
  <c r="M116" i="8" s="1"/>
  <c r="N116" i="8" s="1"/>
  <c r="L115" i="8"/>
  <c r="M115" i="8" s="1"/>
  <c r="N115" i="8" s="1"/>
  <c r="L114" i="8"/>
  <c r="M114" i="8" s="1"/>
  <c r="N114" i="8" s="1"/>
  <c r="L113" i="8"/>
  <c r="M113" i="8" s="1"/>
  <c r="N113" i="8" s="1"/>
  <c r="L112" i="8"/>
  <c r="M112" i="8" s="1"/>
  <c r="N112" i="8" s="1"/>
  <c r="L111" i="8"/>
  <c r="M111" i="8" s="1"/>
  <c r="N111" i="8" s="1"/>
  <c r="L110" i="8"/>
  <c r="M110" i="8" s="1"/>
  <c r="N110" i="8" s="1"/>
  <c r="L109" i="8"/>
  <c r="M109" i="8" s="1"/>
  <c r="N109" i="8" s="1"/>
  <c r="L108" i="8"/>
  <c r="M108" i="8" s="1"/>
  <c r="N108" i="8" s="1"/>
  <c r="L107" i="8"/>
  <c r="M107" i="8" s="1"/>
  <c r="N107" i="8" s="1"/>
  <c r="L106" i="8"/>
  <c r="M106" i="8" s="1"/>
  <c r="N106" i="8" s="1"/>
  <c r="L105" i="8"/>
  <c r="M105" i="8" s="1"/>
  <c r="N105" i="8" s="1"/>
  <c r="L104" i="8"/>
  <c r="M104" i="8" s="1"/>
  <c r="N104" i="8" s="1"/>
  <c r="L103" i="8"/>
  <c r="M103" i="8" s="1"/>
  <c r="N103" i="8" s="1"/>
  <c r="L102" i="8"/>
  <c r="M102" i="8" s="1"/>
  <c r="N102" i="8" s="1"/>
  <c r="L101" i="8"/>
  <c r="M101" i="8" s="1"/>
  <c r="N101" i="8" s="1"/>
  <c r="L100" i="8"/>
  <c r="M100" i="8" s="1"/>
  <c r="N100" i="8" s="1"/>
  <c r="L99" i="8"/>
  <c r="M99" i="8" s="1"/>
  <c r="N99" i="8" s="1"/>
  <c r="L98" i="8"/>
  <c r="M98" i="8" s="1"/>
  <c r="N98" i="8" s="1"/>
  <c r="L97" i="8"/>
  <c r="M97" i="8" s="1"/>
  <c r="N97" i="8" s="1"/>
  <c r="L96" i="8"/>
  <c r="M96" i="8" s="1"/>
  <c r="N96" i="8" s="1"/>
  <c r="L95" i="8"/>
  <c r="M95" i="8" s="1"/>
  <c r="N95" i="8" s="1"/>
  <c r="L94" i="8"/>
  <c r="M94" i="8" s="1"/>
  <c r="N94" i="8" s="1"/>
  <c r="L93" i="8"/>
  <c r="M93" i="8" s="1"/>
  <c r="N93" i="8" s="1"/>
  <c r="L92" i="8"/>
  <c r="M92" i="8" s="1"/>
  <c r="N92" i="8" s="1"/>
  <c r="L91" i="8"/>
  <c r="M91" i="8" s="1"/>
  <c r="N91" i="8" s="1"/>
  <c r="L90" i="8"/>
  <c r="M90" i="8" s="1"/>
  <c r="N90" i="8" s="1"/>
  <c r="L89" i="8"/>
  <c r="M89" i="8" s="1"/>
  <c r="N89" i="8" s="1"/>
  <c r="L88" i="8"/>
  <c r="M88" i="8" s="1"/>
  <c r="N88" i="8" s="1"/>
  <c r="L87" i="8"/>
  <c r="M87" i="8" s="1"/>
  <c r="N87" i="8" s="1"/>
  <c r="L86" i="8"/>
  <c r="M86" i="8" s="1"/>
  <c r="N86" i="8" s="1"/>
  <c r="L85" i="8"/>
  <c r="M85" i="8" s="1"/>
  <c r="N85" i="8" s="1"/>
  <c r="L84" i="8"/>
  <c r="M84" i="8" s="1"/>
  <c r="N84" i="8" s="1"/>
  <c r="L83" i="8"/>
  <c r="M83" i="8" s="1"/>
  <c r="N83" i="8" s="1"/>
  <c r="L82" i="8"/>
  <c r="M82" i="8" s="1"/>
  <c r="N82" i="8" s="1"/>
  <c r="L81" i="8"/>
  <c r="M81" i="8" s="1"/>
  <c r="N81" i="8" s="1"/>
  <c r="L80" i="8"/>
  <c r="M80" i="8" s="1"/>
  <c r="N80" i="8" s="1"/>
  <c r="L79" i="8"/>
  <c r="M79" i="8" s="1"/>
  <c r="N79" i="8" s="1"/>
  <c r="L78" i="8"/>
  <c r="M78" i="8" s="1"/>
  <c r="N78" i="8" s="1"/>
  <c r="L77" i="8"/>
  <c r="M77" i="8" s="1"/>
  <c r="N77" i="8" s="1"/>
  <c r="L76" i="8"/>
  <c r="M76" i="8" s="1"/>
  <c r="N76" i="8" s="1"/>
  <c r="L75" i="8"/>
  <c r="M75" i="8" s="1"/>
  <c r="N75" i="8" s="1"/>
  <c r="L74" i="8"/>
  <c r="M74" i="8" s="1"/>
  <c r="N74" i="8" s="1"/>
  <c r="L73" i="8"/>
  <c r="M73" i="8" s="1"/>
  <c r="N73" i="8" s="1"/>
  <c r="L72" i="8"/>
  <c r="M72" i="8" s="1"/>
  <c r="N72" i="8" s="1"/>
  <c r="L71" i="8"/>
  <c r="M71" i="8" s="1"/>
  <c r="N71" i="8" s="1"/>
  <c r="L70" i="8"/>
  <c r="M70" i="8" s="1"/>
  <c r="N70" i="8" s="1"/>
  <c r="L69" i="8"/>
  <c r="M69" i="8" s="1"/>
  <c r="N69" i="8" s="1"/>
  <c r="L68" i="8"/>
  <c r="M68" i="8" s="1"/>
  <c r="N68" i="8" s="1"/>
  <c r="L67" i="8"/>
  <c r="M67" i="8" s="1"/>
  <c r="N67" i="8" s="1"/>
  <c r="L66" i="8"/>
  <c r="M66" i="8" s="1"/>
  <c r="N66" i="8" s="1"/>
  <c r="L65" i="8"/>
  <c r="M65" i="8" s="1"/>
  <c r="N65" i="8" s="1"/>
  <c r="L64" i="8"/>
  <c r="M64" i="8" s="1"/>
  <c r="N64" i="8" s="1"/>
  <c r="L63" i="8"/>
  <c r="M63" i="8" s="1"/>
  <c r="N63" i="8" s="1"/>
  <c r="L62" i="8"/>
  <c r="M62" i="8" s="1"/>
  <c r="N62" i="8" s="1"/>
  <c r="L61" i="8"/>
  <c r="M61" i="8" s="1"/>
  <c r="N61" i="8" s="1"/>
  <c r="L60" i="8"/>
  <c r="M60" i="8" s="1"/>
  <c r="N60" i="8" s="1"/>
  <c r="L59" i="8"/>
  <c r="M59" i="8" s="1"/>
  <c r="N59" i="8" s="1"/>
  <c r="L58" i="8"/>
  <c r="M58" i="8" s="1"/>
  <c r="N58" i="8" s="1"/>
  <c r="L57" i="8"/>
  <c r="M57" i="8" s="1"/>
  <c r="N57" i="8" s="1"/>
  <c r="L56" i="8"/>
  <c r="M56" i="8" s="1"/>
  <c r="N56" i="8" s="1"/>
  <c r="L55" i="8"/>
  <c r="M55" i="8" s="1"/>
  <c r="N55" i="8" s="1"/>
  <c r="L54" i="8"/>
  <c r="M54" i="8" s="1"/>
  <c r="N54" i="8" s="1"/>
  <c r="L53" i="8"/>
  <c r="M53" i="8" s="1"/>
  <c r="N53" i="8" s="1"/>
  <c r="L52" i="8"/>
  <c r="M52" i="8" s="1"/>
  <c r="N52" i="8" s="1"/>
  <c r="L51" i="8"/>
  <c r="M51" i="8" s="1"/>
  <c r="N51" i="8" s="1"/>
  <c r="L50" i="8"/>
  <c r="M50" i="8" s="1"/>
  <c r="N50" i="8" s="1"/>
  <c r="L49" i="8"/>
  <c r="M49" i="8" s="1"/>
  <c r="N49" i="8" s="1"/>
  <c r="L48" i="8"/>
  <c r="M48" i="8" s="1"/>
  <c r="N48" i="8" s="1"/>
  <c r="L47" i="8"/>
  <c r="M47" i="8" s="1"/>
  <c r="N47" i="8" s="1"/>
  <c r="L46" i="8"/>
  <c r="M46" i="8" s="1"/>
  <c r="N46" i="8" s="1"/>
  <c r="L45" i="8"/>
  <c r="M45" i="8" s="1"/>
  <c r="N45" i="8" s="1"/>
  <c r="L44" i="8"/>
  <c r="M44" i="8" s="1"/>
  <c r="N44" i="8" s="1"/>
  <c r="L43" i="8"/>
  <c r="M43" i="8" s="1"/>
  <c r="N43" i="8" s="1"/>
  <c r="L42" i="8"/>
  <c r="M42" i="8" s="1"/>
  <c r="N42" i="8" s="1"/>
  <c r="L41" i="8"/>
  <c r="M41" i="8" s="1"/>
  <c r="N41" i="8" s="1"/>
  <c r="L40" i="8"/>
  <c r="M40" i="8" s="1"/>
  <c r="N40" i="8" s="1"/>
  <c r="L39" i="8"/>
  <c r="M39" i="8" s="1"/>
  <c r="N39" i="8" s="1"/>
  <c r="L38" i="8"/>
  <c r="M38" i="8" s="1"/>
  <c r="N38" i="8" s="1"/>
  <c r="L37" i="8"/>
  <c r="M37" i="8" s="1"/>
  <c r="N37" i="8" s="1"/>
  <c r="L36" i="8"/>
  <c r="M36" i="8" s="1"/>
  <c r="N36" i="8" s="1"/>
  <c r="L35" i="8"/>
  <c r="M35" i="8" s="1"/>
  <c r="N35" i="8" s="1"/>
  <c r="L34" i="8"/>
  <c r="M34" i="8" s="1"/>
  <c r="N34" i="8" s="1"/>
  <c r="L33" i="8"/>
  <c r="M33" i="8" s="1"/>
  <c r="N33" i="8" s="1"/>
  <c r="L32" i="8"/>
  <c r="M32" i="8" s="1"/>
  <c r="N32" i="8" s="1"/>
  <c r="L31" i="8"/>
  <c r="M31" i="8" s="1"/>
  <c r="N31" i="8" s="1"/>
  <c r="L30" i="8"/>
  <c r="M30" i="8" s="1"/>
  <c r="N30" i="8" s="1"/>
  <c r="L29" i="8"/>
  <c r="M29" i="8" s="1"/>
  <c r="N29" i="8" s="1"/>
  <c r="L28" i="8"/>
  <c r="M28" i="8" s="1"/>
  <c r="N28" i="8" s="1"/>
  <c r="L27" i="8"/>
  <c r="M27" i="8" s="1"/>
  <c r="N27" i="8" s="1"/>
  <c r="L26" i="8"/>
  <c r="M26" i="8" s="1"/>
  <c r="N26" i="8" s="1"/>
  <c r="L25" i="8"/>
  <c r="M25" i="8" s="1"/>
  <c r="N25" i="8" s="1"/>
  <c r="L24" i="8"/>
  <c r="M24" i="8" s="1"/>
  <c r="N24" i="8" s="1"/>
  <c r="L23" i="8"/>
  <c r="M23" i="8" s="1"/>
  <c r="N23" i="8" s="1"/>
  <c r="L22" i="8"/>
  <c r="M22" i="8" s="1"/>
  <c r="N22" i="8" s="1"/>
  <c r="L21" i="8"/>
  <c r="M21" i="8" s="1"/>
  <c r="N21" i="8" s="1"/>
  <c r="L20" i="8"/>
  <c r="M20" i="8" s="1"/>
  <c r="N20" i="8" s="1"/>
  <c r="L19" i="8"/>
  <c r="M19" i="8" s="1"/>
  <c r="N19" i="8" s="1"/>
  <c r="L18" i="8"/>
  <c r="M18" i="8" s="1"/>
  <c r="N18" i="8" s="1"/>
  <c r="L17" i="8"/>
  <c r="M17" i="8" s="1"/>
  <c r="N17" i="8" s="1"/>
  <c r="L16" i="8"/>
  <c r="M16" i="8" s="1"/>
  <c r="N16" i="8" s="1"/>
  <c r="L15" i="8"/>
  <c r="M15" i="8" s="1"/>
  <c r="N15" i="8" s="1"/>
  <c r="L14" i="8"/>
  <c r="M14" i="8" s="1"/>
  <c r="N14" i="8" s="1"/>
  <c r="L13" i="8"/>
  <c r="M13" i="8" s="1"/>
  <c r="N13" i="8" s="1"/>
  <c r="L12" i="8"/>
  <c r="M12" i="8" s="1"/>
  <c r="N12" i="8" s="1"/>
  <c r="L11" i="8"/>
  <c r="M11" i="8" s="1"/>
  <c r="N11" i="8" s="1"/>
  <c r="L10" i="8"/>
  <c r="M10" i="8" s="1"/>
  <c r="N10" i="8" s="1"/>
  <c r="L9" i="8"/>
  <c r="M9" i="8" s="1"/>
  <c r="N9" i="8" s="1"/>
  <c r="L8" i="8"/>
  <c r="M8" i="8" s="1"/>
  <c r="N8" i="8" s="1"/>
  <c r="L7" i="8"/>
  <c r="M7" i="8" s="1"/>
  <c r="N7" i="8" s="1"/>
  <c r="L6" i="8"/>
  <c r="M6" i="8" s="1"/>
  <c r="N6" i="8" s="1"/>
  <c r="L5" i="8"/>
  <c r="M5" i="8" s="1"/>
  <c r="N5" i="8" s="1"/>
  <c r="L4" i="8"/>
  <c r="M4" i="8" s="1"/>
  <c r="N4" i="8" s="1"/>
  <c r="B5" i="8"/>
  <c r="M492" i="8"/>
  <c r="N492" i="8" s="1"/>
  <c r="M460" i="8"/>
  <c r="N460" i="8" s="1"/>
  <c r="M449" i="8"/>
  <c r="N449" i="8" s="1"/>
  <c r="M362" i="8"/>
  <c r="N362" i="8" s="1"/>
  <c r="M348" i="8"/>
  <c r="N348" i="8" s="1"/>
  <c r="M336" i="8"/>
  <c r="N336" i="8" s="1"/>
  <c r="M300" i="8"/>
  <c r="N300" i="8" s="1"/>
  <c r="M289" i="8"/>
  <c r="N289" i="8" s="1"/>
  <c r="M257" i="8"/>
  <c r="N257" i="8" s="1"/>
  <c r="M241" i="8"/>
  <c r="N241" i="8" s="1"/>
  <c r="M225" i="8"/>
  <c r="N225" i="8" s="1"/>
  <c r="M196" i="8"/>
  <c r="N196" i="8" s="1"/>
  <c r="M186" i="8"/>
  <c r="N186" i="8" s="1"/>
  <c r="M180" i="8"/>
  <c r="N180" i="8" s="1"/>
  <c r="F32" i="13"/>
  <c r="F30" i="13"/>
  <c r="F31" i="13"/>
  <c r="F29" i="13"/>
  <c r="F28" i="13"/>
  <c r="F27" i="13"/>
  <c r="N210" i="5"/>
  <c r="N209" i="5"/>
  <c r="N208" i="5"/>
  <c r="N207" i="5"/>
  <c r="N206" i="5"/>
  <c r="N204" i="5"/>
  <c r="N197" i="5"/>
  <c r="N195" i="5"/>
  <c r="N196" i="5"/>
  <c r="N194" i="5"/>
  <c r="N193" i="5"/>
  <c r="N4" i="12"/>
  <c r="B5" i="12"/>
  <c r="N5" i="12"/>
  <c r="A6" i="12"/>
  <c r="B6" i="12"/>
  <c r="N6" i="12"/>
  <c r="N7" i="12"/>
  <c r="N8" i="12"/>
  <c r="N9" i="12"/>
  <c r="N10" i="12"/>
  <c r="A11" i="12"/>
  <c r="N11" i="12"/>
  <c r="A12" i="12"/>
  <c r="N12" i="12"/>
  <c r="A13" i="12"/>
  <c r="N13" i="12"/>
  <c r="A14" i="12"/>
  <c r="N14" i="12"/>
  <c r="A15" i="12"/>
  <c r="N15" i="12"/>
  <c r="A16" i="12"/>
  <c r="N16" i="12"/>
  <c r="A17" i="12"/>
  <c r="N17" i="12"/>
  <c r="N18" i="12"/>
  <c r="A19" i="12"/>
  <c r="N19" i="12"/>
  <c r="A20" i="12"/>
  <c r="N20" i="12"/>
  <c r="A21" i="12"/>
  <c r="N21" i="12"/>
  <c r="A22" i="12"/>
  <c r="N22" i="12"/>
  <c r="A23" i="12"/>
  <c r="N23" i="12"/>
  <c r="A24" i="12"/>
  <c r="N24" i="12"/>
  <c r="A25"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N64" i="12"/>
  <c r="N65" i="12"/>
  <c r="N66" i="12"/>
  <c r="N67" i="12"/>
  <c r="N68" i="12"/>
  <c r="N69" i="12"/>
  <c r="N70" i="12"/>
  <c r="N71" i="12"/>
  <c r="N72" i="12"/>
  <c r="N73" i="12"/>
  <c r="N74" i="12"/>
  <c r="N75" i="12"/>
  <c r="N76" i="12"/>
  <c r="N77" i="12"/>
  <c r="N78" i="12"/>
  <c r="N79" i="12"/>
  <c r="N80" i="12"/>
  <c r="N81" i="12"/>
  <c r="N82" i="12"/>
  <c r="N83" i="12"/>
  <c r="N84" i="12"/>
  <c r="N85" i="12"/>
  <c r="N86" i="12"/>
  <c r="N87" i="12"/>
  <c r="N88" i="12"/>
  <c r="N89" i="12"/>
  <c r="N90" i="12"/>
  <c r="N91" i="12"/>
  <c r="N92" i="12"/>
  <c r="N93" i="12"/>
  <c r="N94" i="12"/>
  <c r="N95" i="12"/>
  <c r="N96" i="12"/>
  <c r="N97" i="12"/>
  <c r="N98" i="12"/>
  <c r="N99" i="12"/>
  <c r="N100" i="12"/>
  <c r="N101" i="12"/>
  <c r="N102" i="12"/>
  <c r="N103" i="12"/>
  <c r="N104" i="12"/>
  <c r="N105" i="12"/>
  <c r="N106" i="12"/>
  <c r="N107" i="12"/>
  <c r="N108" i="12"/>
  <c r="N109" i="12"/>
  <c r="N110" i="12"/>
  <c r="N111" i="12"/>
  <c r="N112" i="12"/>
  <c r="N113" i="12"/>
  <c r="N114" i="12"/>
  <c r="N115" i="12"/>
  <c r="N116" i="12"/>
  <c r="N117" i="12"/>
  <c r="N118" i="12"/>
  <c r="N119" i="12"/>
  <c r="N120" i="12"/>
  <c r="N121" i="12"/>
  <c r="N122" i="12"/>
  <c r="N123" i="12"/>
  <c r="N124" i="12"/>
  <c r="N125" i="12"/>
  <c r="N126" i="12"/>
  <c r="N127" i="12"/>
  <c r="N128" i="12"/>
  <c r="N129" i="12"/>
  <c r="N130" i="12"/>
  <c r="N131" i="12"/>
  <c r="N132" i="12"/>
  <c r="N133" i="12"/>
  <c r="N134" i="12"/>
  <c r="N135" i="12"/>
  <c r="N136" i="12"/>
  <c r="N137" i="12"/>
  <c r="N138" i="12"/>
  <c r="N139" i="12"/>
  <c r="N140" i="12"/>
  <c r="N141" i="12"/>
  <c r="N142" i="12"/>
  <c r="N143" i="12"/>
  <c r="N144" i="12"/>
  <c r="N145" i="12"/>
  <c r="N146" i="12"/>
  <c r="N147" i="12"/>
  <c r="N148" i="12"/>
  <c r="N149" i="12"/>
  <c r="N150" i="12"/>
  <c r="N151" i="12"/>
  <c r="N152" i="12"/>
  <c r="N153" i="12"/>
  <c r="N154" i="12"/>
  <c r="N155" i="12"/>
  <c r="N156" i="12"/>
  <c r="N157" i="12"/>
  <c r="N158" i="12"/>
  <c r="N159" i="12"/>
  <c r="N160" i="12"/>
  <c r="N161" i="12"/>
  <c r="N162" i="12"/>
  <c r="N163" i="12"/>
  <c r="N164" i="12"/>
  <c r="N165" i="12"/>
  <c r="N166" i="12"/>
  <c r="N167" i="12"/>
  <c r="N168" i="12"/>
  <c r="N169" i="12"/>
  <c r="N170" i="12"/>
  <c r="N171" i="12"/>
  <c r="N172" i="12"/>
  <c r="N173" i="12"/>
  <c r="N174" i="12"/>
  <c r="N175" i="12"/>
  <c r="N176" i="12"/>
  <c r="N177" i="12"/>
  <c r="N178" i="12"/>
  <c r="N179" i="12"/>
  <c r="N180" i="12"/>
  <c r="N181" i="12"/>
  <c r="N182" i="12"/>
  <c r="N183" i="12"/>
  <c r="N184" i="12"/>
  <c r="N185" i="12"/>
  <c r="N186" i="12"/>
  <c r="N187" i="12"/>
  <c r="N188" i="12"/>
  <c r="N189" i="12"/>
  <c r="N190" i="12"/>
  <c r="N191" i="12"/>
  <c r="N192" i="12"/>
  <c r="N193" i="12"/>
  <c r="N194" i="12"/>
  <c r="N195" i="12"/>
  <c r="N196" i="12"/>
  <c r="N197" i="12"/>
  <c r="N198" i="12"/>
  <c r="N199" i="12"/>
  <c r="N200" i="12"/>
  <c r="N201" i="12"/>
  <c r="N202" i="12"/>
  <c r="N203" i="12"/>
  <c r="N204" i="12"/>
  <c r="N205" i="12"/>
  <c r="N206" i="12"/>
  <c r="N207" i="12"/>
  <c r="N208" i="12"/>
  <c r="N209" i="12"/>
  <c r="N210" i="12"/>
  <c r="N211" i="12"/>
  <c r="N212" i="12"/>
  <c r="N213" i="12"/>
  <c r="N214" i="12"/>
  <c r="N215" i="12"/>
  <c r="N216" i="12"/>
  <c r="N217" i="12"/>
  <c r="N218" i="12"/>
  <c r="N219" i="12"/>
  <c r="N220" i="12"/>
  <c r="N221" i="12"/>
  <c r="N222" i="12"/>
  <c r="N223" i="12"/>
  <c r="N224" i="12"/>
  <c r="N225" i="12"/>
  <c r="N226" i="12"/>
  <c r="N227" i="12"/>
  <c r="N228" i="12"/>
  <c r="N229" i="12"/>
  <c r="N230" i="12"/>
  <c r="N231" i="12"/>
  <c r="N232" i="12"/>
  <c r="N233" i="12"/>
  <c r="N234" i="12"/>
  <c r="N235" i="12"/>
  <c r="N236" i="12"/>
  <c r="N237" i="12"/>
  <c r="N238" i="12"/>
  <c r="N239" i="12"/>
  <c r="N240" i="12"/>
  <c r="N241" i="12"/>
  <c r="N242" i="12"/>
  <c r="N243" i="12"/>
  <c r="N244" i="12"/>
  <c r="N245" i="12"/>
  <c r="N246" i="12"/>
  <c r="N247" i="12"/>
  <c r="N248" i="12"/>
  <c r="N249" i="12"/>
  <c r="N250" i="12"/>
  <c r="N251" i="12"/>
  <c r="N252" i="12"/>
  <c r="N253" i="12"/>
  <c r="N254" i="12"/>
  <c r="N255" i="12"/>
  <c r="N256" i="12"/>
  <c r="N257" i="12"/>
  <c r="N258" i="12"/>
  <c r="N259" i="12"/>
  <c r="N260" i="12"/>
  <c r="N261" i="12"/>
  <c r="N262" i="12"/>
  <c r="N263" i="12"/>
  <c r="N264" i="12"/>
  <c r="N265" i="12"/>
  <c r="N266" i="12"/>
  <c r="N267" i="12"/>
  <c r="N268" i="12"/>
  <c r="N269" i="12"/>
  <c r="N270" i="12"/>
  <c r="N271" i="12"/>
  <c r="N272" i="12"/>
  <c r="N273" i="12"/>
  <c r="N274" i="12"/>
  <c r="N275" i="12"/>
  <c r="N276" i="12"/>
  <c r="N277" i="12"/>
  <c r="N278" i="12"/>
  <c r="N279" i="12"/>
  <c r="N280" i="12"/>
  <c r="N281" i="12"/>
  <c r="N282" i="12"/>
  <c r="N283" i="12"/>
  <c r="N284" i="12"/>
  <c r="N285" i="12"/>
  <c r="N286" i="12"/>
  <c r="N287" i="12"/>
  <c r="N288" i="12"/>
  <c r="N289" i="12"/>
  <c r="N290" i="12"/>
  <c r="N291" i="12"/>
  <c r="N292" i="12"/>
  <c r="N293" i="12"/>
  <c r="N294" i="12"/>
  <c r="N295" i="12"/>
  <c r="N296" i="12"/>
  <c r="N297" i="12"/>
  <c r="N298" i="12"/>
  <c r="N299" i="12"/>
  <c r="N300" i="12"/>
  <c r="N301" i="12"/>
  <c r="N302" i="12"/>
  <c r="N303" i="12"/>
  <c r="N304" i="12"/>
  <c r="N305" i="12"/>
  <c r="N306" i="12"/>
  <c r="N307" i="12"/>
  <c r="N308" i="12"/>
  <c r="N309" i="12"/>
  <c r="N310" i="12"/>
  <c r="N311" i="12"/>
  <c r="N312" i="12"/>
  <c r="N313" i="12"/>
  <c r="N314" i="12"/>
  <c r="N315" i="12"/>
  <c r="N316" i="12"/>
  <c r="N317" i="12"/>
  <c r="N318" i="12"/>
  <c r="N319" i="12"/>
  <c r="N320" i="12"/>
  <c r="N321" i="12"/>
  <c r="N322" i="12"/>
  <c r="N323" i="12"/>
  <c r="N324" i="12"/>
  <c r="N325" i="12"/>
  <c r="N326" i="12"/>
  <c r="N327" i="12"/>
  <c r="N328" i="12"/>
  <c r="N329" i="12"/>
  <c r="N330" i="12"/>
  <c r="N331" i="12"/>
  <c r="N332" i="12"/>
  <c r="N333" i="12"/>
  <c r="N334" i="12"/>
  <c r="N335" i="12"/>
  <c r="N336" i="12"/>
  <c r="N337" i="12"/>
  <c r="N338" i="12"/>
  <c r="N339" i="12"/>
  <c r="N340" i="12"/>
  <c r="N341" i="12"/>
  <c r="N342" i="12"/>
  <c r="N343" i="12"/>
  <c r="N344" i="12"/>
  <c r="N345" i="12"/>
  <c r="N346" i="12"/>
  <c r="N347" i="12"/>
  <c r="N348" i="12"/>
  <c r="N349" i="12"/>
  <c r="N350" i="12"/>
  <c r="N351" i="12"/>
  <c r="N352" i="12"/>
  <c r="N353" i="12"/>
  <c r="N354" i="12"/>
  <c r="N355" i="12"/>
  <c r="N356" i="12"/>
  <c r="N357" i="12"/>
  <c r="N358" i="12"/>
  <c r="N359" i="12"/>
  <c r="N360" i="12"/>
  <c r="N361" i="12"/>
  <c r="N362" i="12"/>
  <c r="N363" i="12"/>
  <c r="N364" i="12"/>
  <c r="N365" i="12"/>
  <c r="N366" i="12"/>
  <c r="N367" i="12"/>
  <c r="N368" i="12"/>
  <c r="N369" i="12"/>
  <c r="N370" i="12"/>
  <c r="N371" i="12"/>
  <c r="N372" i="12"/>
  <c r="N373" i="12"/>
  <c r="N374" i="12"/>
  <c r="N375" i="12"/>
  <c r="N376" i="12"/>
  <c r="N377" i="12"/>
  <c r="N378" i="12"/>
  <c r="N379" i="12"/>
  <c r="N380" i="12"/>
  <c r="N381" i="12"/>
  <c r="N382" i="12"/>
  <c r="N383" i="12"/>
  <c r="N384" i="12"/>
  <c r="N385" i="12"/>
  <c r="N386" i="12"/>
  <c r="N387" i="12"/>
  <c r="N388" i="12"/>
  <c r="N389" i="12"/>
  <c r="N390" i="12"/>
  <c r="N391" i="12"/>
  <c r="N392" i="12"/>
  <c r="N393" i="12"/>
  <c r="N394" i="12"/>
  <c r="N395" i="12"/>
  <c r="N396" i="12"/>
  <c r="N397" i="12"/>
  <c r="N398" i="12"/>
  <c r="N399" i="12"/>
  <c r="N400" i="12"/>
  <c r="N401" i="12"/>
  <c r="N402" i="12"/>
  <c r="N403" i="12"/>
  <c r="N404" i="12"/>
  <c r="N405" i="12"/>
  <c r="N406" i="12"/>
  <c r="N407" i="12"/>
  <c r="N408" i="12"/>
  <c r="N409" i="12"/>
  <c r="N410" i="12"/>
  <c r="N411" i="12"/>
  <c r="N412" i="12"/>
  <c r="N413" i="12"/>
  <c r="N414" i="12"/>
  <c r="N415" i="12"/>
  <c r="N416" i="12"/>
  <c r="N417" i="12"/>
  <c r="N418" i="12"/>
  <c r="N419" i="12"/>
  <c r="N420" i="12"/>
  <c r="N421" i="12"/>
  <c r="N422" i="12"/>
  <c r="N423" i="12"/>
  <c r="N424" i="12"/>
  <c r="N425" i="12"/>
  <c r="N426" i="12"/>
  <c r="N427" i="12"/>
  <c r="N428" i="12"/>
  <c r="N429" i="12"/>
  <c r="N430" i="12"/>
  <c r="N431" i="12"/>
  <c r="N432" i="12"/>
  <c r="N433" i="12"/>
  <c r="N434" i="12"/>
  <c r="N435" i="12"/>
  <c r="N436" i="12"/>
  <c r="N437" i="12"/>
  <c r="N438" i="12"/>
  <c r="N439" i="12"/>
  <c r="N440" i="12"/>
  <c r="N441" i="12"/>
  <c r="N442" i="12"/>
  <c r="N443" i="12"/>
  <c r="N444" i="12"/>
  <c r="N445" i="12"/>
  <c r="N446" i="12"/>
  <c r="N447" i="12"/>
  <c r="N448" i="12"/>
  <c r="N449" i="12"/>
  <c r="N450" i="12"/>
  <c r="N451" i="12"/>
  <c r="N452" i="12"/>
  <c r="N453" i="12"/>
  <c r="N454" i="12"/>
  <c r="N455" i="12"/>
  <c r="N456" i="12"/>
  <c r="N457" i="12"/>
  <c r="N458" i="12"/>
  <c r="N459" i="12"/>
  <c r="N460" i="12"/>
  <c r="N461" i="12"/>
  <c r="N462" i="12"/>
  <c r="N463" i="12"/>
  <c r="N464" i="12"/>
  <c r="N465" i="12"/>
  <c r="N466" i="12"/>
  <c r="N467" i="12"/>
  <c r="N468" i="12"/>
  <c r="N469" i="12"/>
  <c r="N470" i="12"/>
  <c r="N471" i="12"/>
  <c r="N472" i="12"/>
  <c r="N473" i="12"/>
  <c r="N474" i="12"/>
  <c r="N475" i="12"/>
  <c r="N476" i="12"/>
  <c r="N477" i="12"/>
  <c r="N478" i="12"/>
  <c r="N479" i="12"/>
  <c r="N480" i="12"/>
  <c r="N481" i="12"/>
  <c r="N482" i="12"/>
  <c r="N483" i="12"/>
  <c r="N484" i="12"/>
  <c r="N485" i="12"/>
  <c r="N486" i="12"/>
  <c r="N487" i="12"/>
  <c r="N488" i="12"/>
  <c r="N489" i="12"/>
  <c r="N490" i="12"/>
  <c r="N491" i="12"/>
  <c r="N492" i="12"/>
  <c r="N493" i="12"/>
  <c r="N494" i="12"/>
  <c r="N495" i="12"/>
  <c r="N496" i="12"/>
  <c r="N497" i="12"/>
  <c r="N498" i="12"/>
  <c r="N499" i="12"/>
  <c r="N500" i="12"/>
  <c r="N501" i="12"/>
  <c r="N502" i="12"/>
  <c r="N503" i="12"/>
  <c r="N504" i="12"/>
  <c r="N505" i="12"/>
  <c r="N506" i="12"/>
  <c r="N507" i="12"/>
  <c r="N508" i="12"/>
  <c r="N509" i="12"/>
  <c r="N510" i="12"/>
  <c r="N511" i="12"/>
  <c r="N512" i="12"/>
  <c r="N513" i="12"/>
  <c r="N514" i="12"/>
  <c r="N515" i="12"/>
  <c r="N516" i="12"/>
  <c r="N517" i="12"/>
  <c r="N518" i="12"/>
  <c r="N519" i="12"/>
  <c r="N520" i="12"/>
  <c r="N521" i="12"/>
  <c r="N522" i="12"/>
  <c r="N523" i="12"/>
  <c r="N524" i="12"/>
  <c r="N525" i="12"/>
  <c r="N526" i="12"/>
  <c r="N527" i="12"/>
  <c r="N528" i="12"/>
  <c r="N529" i="12"/>
  <c r="N530" i="12"/>
  <c r="N531" i="12"/>
  <c r="N532" i="12"/>
  <c r="N533" i="12"/>
  <c r="N534" i="12"/>
  <c r="N535" i="12"/>
  <c r="N536" i="12"/>
  <c r="N537" i="12"/>
  <c r="N538" i="12"/>
  <c r="N539" i="12"/>
  <c r="N540" i="12"/>
  <c r="N541" i="12"/>
  <c r="N542" i="12"/>
  <c r="N543" i="12"/>
  <c r="N544" i="12"/>
  <c r="N545" i="12"/>
  <c r="N546" i="12"/>
  <c r="N547" i="12"/>
  <c r="N548" i="12"/>
  <c r="N549" i="12"/>
  <c r="N550" i="12"/>
  <c r="N551" i="12"/>
  <c r="N552" i="12"/>
  <c r="N553" i="12"/>
  <c r="N554" i="12"/>
  <c r="N555" i="12"/>
  <c r="N556" i="12"/>
  <c r="N557" i="12"/>
  <c r="N558" i="12"/>
  <c r="N559" i="12"/>
  <c r="N560" i="12"/>
  <c r="N561" i="12"/>
  <c r="N562" i="12"/>
  <c r="N563" i="12"/>
  <c r="N564" i="12"/>
  <c r="N565" i="12"/>
  <c r="N566" i="12"/>
  <c r="N567" i="12"/>
  <c r="N568" i="12"/>
  <c r="N569" i="12"/>
  <c r="N570" i="12"/>
  <c r="N571" i="12"/>
  <c r="N572" i="12"/>
  <c r="N573" i="12"/>
  <c r="N574" i="12"/>
  <c r="N575" i="12"/>
  <c r="N576" i="12"/>
  <c r="N577" i="12"/>
  <c r="N578" i="12"/>
  <c r="N579" i="12"/>
  <c r="N580" i="12"/>
  <c r="N581" i="12"/>
  <c r="N582" i="12"/>
  <c r="N583" i="12"/>
  <c r="N584" i="12"/>
  <c r="N585" i="12"/>
  <c r="N586" i="12"/>
  <c r="N587" i="12"/>
  <c r="N588" i="12"/>
  <c r="N589" i="12"/>
  <c r="N590" i="12"/>
  <c r="N591" i="12"/>
  <c r="N592" i="12"/>
  <c r="N593" i="12"/>
  <c r="N594" i="12"/>
  <c r="N595" i="12"/>
  <c r="N596" i="12"/>
  <c r="N597" i="12"/>
  <c r="N598" i="12"/>
  <c r="N599" i="12"/>
  <c r="N600" i="12"/>
  <c r="N601" i="12"/>
  <c r="N602" i="12"/>
  <c r="N603" i="12"/>
  <c r="N604" i="12"/>
  <c r="N605" i="12"/>
  <c r="N606" i="12"/>
  <c r="N607" i="12"/>
  <c r="N608" i="12"/>
  <c r="N609" i="12"/>
  <c r="N610" i="12"/>
  <c r="N611" i="12"/>
  <c r="N612" i="12"/>
  <c r="N613" i="12"/>
  <c r="N614" i="12"/>
  <c r="N615" i="12"/>
  <c r="N616" i="12"/>
  <c r="N617" i="12"/>
  <c r="N618" i="12"/>
  <c r="N619" i="12"/>
  <c r="N620" i="12"/>
  <c r="N621" i="12"/>
  <c r="N622" i="12"/>
  <c r="N623" i="12"/>
  <c r="N624" i="12"/>
  <c r="N625" i="12"/>
  <c r="N626" i="12"/>
  <c r="N627" i="12"/>
  <c r="N628" i="12"/>
  <c r="N629" i="12"/>
  <c r="N630" i="12"/>
  <c r="N631" i="12"/>
  <c r="N632" i="12"/>
  <c r="N633" i="12"/>
  <c r="N634" i="12"/>
  <c r="N635" i="12"/>
  <c r="N636" i="12"/>
  <c r="N637" i="12"/>
  <c r="N638" i="12"/>
  <c r="N639" i="12"/>
  <c r="N640" i="12"/>
  <c r="N641" i="12"/>
  <c r="N642" i="12"/>
  <c r="N643" i="12"/>
  <c r="N644" i="12"/>
  <c r="N645" i="12"/>
  <c r="N646" i="12"/>
  <c r="N647" i="12"/>
  <c r="N648" i="12"/>
  <c r="N649" i="12"/>
  <c r="N650" i="12"/>
  <c r="N651" i="12"/>
  <c r="N652" i="12"/>
  <c r="N653" i="12"/>
  <c r="N654" i="12"/>
  <c r="N655" i="12"/>
  <c r="N656" i="12"/>
  <c r="N657" i="12"/>
  <c r="N658" i="12"/>
  <c r="N659" i="12"/>
  <c r="N660" i="12"/>
  <c r="N661" i="12"/>
  <c r="N662" i="12"/>
  <c r="N663" i="12"/>
  <c r="N664" i="12"/>
  <c r="N665" i="12"/>
  <c r="N666" i="12"/>
  <c r="N667" i="12"/>
  <c r="N668" i="12"/>
  <c r="N669" i="12"/>
  <c r="N670" i="12"/>
  <c r="N671" i="12"/>
  <c r="N672" i="12"/>
  <c r="N673" i="12"/>
  <c r="N674" i="12"/>
  <c r="N675" i="12"/>
  <c r="N676" i="12"/>
  <c r="N677" i="12"/>
  <c r="N678" i="12"/>
  <c r="N679" i="12"/>
  <c r="N680" i="12"/>
  <c r="N681" i="12"/>
  <c r="N682" i="12"/>
  <c r="N683" i="12"/>
  <c r="N684" i="12"/>
  <c r="N685" i="12"/>
  <c r="N686" i="12"/>
  <c r="N687" i="12"/>
  <c r="N688" i="12"/>
  <c r="N689" i="12"/>
  <c r="N690" i="12"/>
  <c r="N691" i="12"/>
  <c r="N692" i="12"/>
  <c r="N693" i="12"/>
  <c r="N694" i="12"/>
  <c r="N695" i="12"/>
  <c r="N696" i="12"/>
  <c r="N697" i="12"/>
  <c r="N698" i="12"/>
  <c r="N699" i="12"/>
  <c r="N700" i="12"/>
  <c r="N701" i="12"/>
  <c r="N702" i="12"/>
  <c r="N703" i="12"/>
  <c r="N704" i="12"/>
  <c r="N705" i="12"/>
  <c r="N706" i="12"/>
  <c r="N707" i="12"/>
  <c r="N708" i="12"/>
  <c r="N709" i="12"/>
  <c r="N710" i="12"/>
  <c r="N711" i="12"/>
  <c r="N712" i="12"/>
  <c r="N713" i="12"/>
  <c r="N714" i="12"/>
  <c r="N715" i="12"/>
  <c r="N716" i="12"/>
  <c r="N717" i="12"/>
  <c r="N718" i="12"/>
  <c r="N719" i="12"/>
  <c r="N720" i="12"/>
  <c r="N721" i="12"/>
  <c r="N722" i="12"/>
  <c r="N723" i="12"/>
  <c r="N724" i="12"/>
  <c r="N725" i="12"/>
  <c r="N726" i="12"/>
  <c r="N727" i="12"/>
  <c r="N728" i="12"/>
  <c r="N729" i="12"/>
  <c r="N730" i="12"/>
  <c r="N731" i="12"/>
  <c r="N732" i="12"/>
  <c r="N733" i="12"/>
  <c r="N734" i="12"/>
  <c r="N735" i="12"/>
  <c r="N736" i="12"/>
  <c r="N737" i="12"/>
  <c r="N738" i="12"/>
  <c r="N739" i="12"/>
  <c r="N740" i="12"/>
  <c r="N741" i="12"/>
  <c r="N742" i="12"/>
  <c r="N743" i="12"/>
  <c r="N744" i="12"/>
  <c r="N745" i="12"/>
  <c r="N746" i="12"/>
  <c r="N747" i="12"/>
  <c r="N748" i="12"/>
  <c r="N749" i="12"/>
  <c r="N750" i="12"/>
  <c r="N751" i="12"/>
  <c r="N752" i="12"/>
  <c r="N753" i="12"/>
  <c r="N754" i="12"/>
  <c r="N755" i="12"/>
  <c r="N756" i="12"/>
  <c r="N757" i="12"/>
  <c r="N758" i="12"/>
  <c r="N759" i="12"/>
  <c r="N760" i="12"/>
  <c r="N761" i="12"/>
  <c r="N762" i="12"/>
  <c r="N763" i="12"/>
  <c r="N764" i="12"/>
  <c r="N765" i="12"/>
  <c r="N766" i="12"/>
  <c r="N767" i="12"/>
  <c r="N768" i="12"/>
  <c r="N769" i="12"/>
  <c r="N770" i="12"/>
  <c r="N771" i="12"/>
  <c r="N772" i="12"/>
  <c r="N773" i="12"/>
  <c r="N774" i="12"/>
  <c r="N775" i="12"/>
  <c r="N776" i="12"/>
  <c r="N777" i="12"/>
  <c r="N778" i="12"/>
  <c r="N779" i="12"/>
  <c r="N780" i="12"/>
  <c r="N781" i="12"/>
  <c r="N782" i="12"/>
  <c r="N783" i="12"/>
  <c r="N784" i="12"/>
  <c r="N785" i="12"/>
  <c r="N786" i="12"/>
  <c r="N787" i="12"/>
  <c r="N788" i="12"/>
  <c r="N789" i="12"/>
  <c r="N790" i="12"/>
  <c r="N791" i="12"/>
  <c r="N792" i="12"/>
  <c r="N793" i="12"/>
  <c r="N794" i="12"/>
  <c r="N795" i="12"/>
  <c r="N796" i="12"/>
  <c r="N797" i="12"/>
  <c r="N798" i="12"/>
  <c r="N799" i="12"/>
  <c r="N800" i="12"/>
  <c r="N801" i="12"/>
  <c r="N802" i="12"/>
  <c r="N803" i="12"/>
  <c r="N804" i="12"/>
  <c r="N805" i="12"/>
  <c r="N806" i="12"/>
  <c r="N807" i="12"/>
  <c r="N808" i="12"/>
  <c r="N809" i="12"/>
  <c r="N810" i="12"/>
  <c r="N811" i="12"/>
  <c r="N812" i="12"/>
  <c r="N813" i="12"/>
  <c r="N814" i="12"/>
  <c r="N815" i="12"/>
  <c r="N816" i="12"/>
  <c r="N817" i="12"/>
  <c r="N818" i="12"/>
  <c r="N819" i="12"/>
  <c r="N820" i="12"/>
  <c r="N821" i="12"/>
  <c r="N822" i="12"/>
  <c r="N823" i="12"/>
  <c r="N824" i="12"/>
  <c r="N825" i="12"/>
  <c r="N826" i="12"/>
  <c r="N827" i="12"/>
  <c r="N828" i="12"/>
  <c r="N829" i="12"/>
  <c r="N830" i="12"/>
  <c r="N831" i="12"/>
  <c r="N832" i="12"/>
  <c r="N833" i="12"/>
  <c r="N834" i="12"/>
  <c r="N835" i="12"/>
  <c r="N836" i="12"/>
  <c r="N837" i="12"/>
  <c r="N838" i="12"/>
  <c r="N839" i="12"/>
  <c r="N840" i="12"/>
  <c r="N841" i="12"/>
  <c r="N842" i="12"/>
  <c r="N843" i="12"/>
  <c r="N844" i="12"/>
  <c r="N845" i="12"/>
  <c r="N846" i="12"/>
  <c r="N847" i="12"/>
  <c r="N848" i="12"/>
  <c r="N849" i="12"/>
  <c r="N850" i="12"/>
  <c r="N851" i="12"/>
  <c r="N852" i="12"/>
  <c r="N853" i="12"/>
  <c r="N854" i="12"/>
  <c r="N855" i="12"/>
  <c r="N856" i="12"/>
  <c r="N857" i="12"/>
  <c r="N858" i="12"/>
  <c r="N859" i="12"/>
  <c r="N860" i="12"/>
  <c r="N861" i="12"/>
  <c r="N862" i="12"/>
  <c r="N863" i="12"/>
  <c r="N864" i="12"/>
  <c r="N865" i="12"/>
  <c r="N866" i="12"/>
  <c r="N867" i="12"/>
  <c r="N868" i="12"/>
  <c r="N869" i="12"/>
  <c r="N870" i="12"/>
  <c r="N871" i="12"/>
  <c r="N872" i="12"/>
  <c r="N873" i="12"/>
  <c r="N874" i="12"/>
  <c r="N875" i="12"/>
  <c r="N876" i="12"/>
  <c r="N877" i="12"/>
  <c r="N878" i="12"/>
  <c r="N879" i="12"/>
  <c r="N880" i="12"/>
  <c r="N881" i="12"/>
  <c r="N882" i="12"/>
  <c r="N883" i="12"/>
  <c r="N884" i="12"/>
  <c r="N885" i="12"/>
  <c r="N886" i="12"/>
  <c r="N887" i="12"/>
  <c r="N888" i="12"/>
  <c r="N889" i="12"/>
  <c r="N890" i="12"/>
  <c r="N891" i="12"/>
  <c r="N892" i="12"/>
  <c r="N893" i="12"/>
  <c r="N894" i="12"/>
  <c r="N895" i="12"/>
  <c r="N896" i="12"/>
  <c r="N897" i="12"/>
  <c r="N898" i="12"/>
  <c r="N899" i="12"/>
  <c r="N900" i="12"/>
  <c r="N901" i="12"/>
  <c r="N902" i="12"/>
  <c r="N903" i="12"/>
  <c r="N904" i="12"/>
  <c r="N905" i="12"/>
  <c r="N906" i="12"/>
  <c r="N907" i="12"/>
  <c r="N908" i="12"/>
  <c r="N909" i="12"/>
  <c r="N910" i="12"/>
  <c r="N911" i="12"/>
  <c r="N912" i="12"/>
  <c r="N913" i="12"/>
  <c r="N914" i="12"/>
  <c r="N915" i="12"/>
  <c r="N916" i="12"/>
  <c r="N917" i="12"/>
  <c r="N918" i="12"/>
  <c r="N919" i="12"/>
  <c r="N920" i="12"/>
  <c r="N921" i="12"/>
  <c r="N922" i="12"/>
  <c r="N923" i="12"/>
  <c r="N924" i="12"/>
  <c r="N925" i="12"/>
  <c r="N926" i="12"/>
  <c r="N927" i="12"/>
  <c r="N928" i="12"/>
  <c r="N929" i="12"/>
  <c r="N930" i="12"/>
  <c r="N931" i="12"/>
  <c r="N932" i="12"/>
  <c r="N933" i="12"/>
  <c r="N934" i="12"/>
  <c r="N935" i="12"/>
  <c r="N936" i="12"/>
  <c r="N937" i="12"/>
  <c r="N938" i="12"/>
  <c r="N939" i="12"/>
  <c r="N940" i="12"/>
  <c r="N941" i="12"/>
  <c r="N942" i="12"/>
  <c r="N943" i="12"/>
  <c r="N944" i="12"/>
  <c r="N945" i="12"/>
  <c r="N946" i="12"/>
  <c r="N947" i="12"/>
  <c r="N948" i="12"/>
  <c r="N949" i="12"/>
  <c r="N950" i="12"/>
  <c r="N951" i="12"/>
  <c r="N952" i="12"/>
  <c r="N953" i="12"/>
  <c r="N954" i="12"/>
  <c r="N955" i="12"/>
  <c r="N956" i="12"/>
  <c r="N957" i="12"/>
  <c r="N958" i="12"/>
  <c r="N959" i="12"/>
  <c r="N960" i="12"/>
  <c r="N961" i="12"/>
  <c r="N962" i="12"/>
  <c r="N963" i="12"/>
  <c r="N964" i="12"/>
  <c r="N965" i="12"/>
  <c r="N966" i="12"/>
  <c r="N967" i="12"/>
  <c r="N968" i="12"/>
  <c r="N969" i="12"/>
  <c r="N970" i="12"/>
  <c r="N971" i="12"/>
  <c r="N972" i="12"/>
  <c r="N973" i="12"/>
  <c r="N974" i="12"/>
  <c r="N975" i="12"/>
  <c r="N976" i="12"/>
  <c r="N977" i="12"/>
  <c r="N978" i="12"/>
  <c r="N979" i="12"/>
  <c r="N980" i="12"/>
  <c r="N981" i="12"/>
  <c r="N982" i="12"/>
  <c r="N983" i="12"/>
  <c r="N984" i="12"/>
  <c r="N985" i="12"/>
  <c r="N986" i="12"/>
  <c r="N987" i="12"/>
  <c r="N988" i="12"/>
  <c r="N989" i="12"/>
  <c r="N990" i="12"/>
  <c r="N991" i="12"/>
  <c r="N992" i="12"/>
  <c r="N993" i="12"/>
  <c r="N994" i="12"/>
  <c r="N995" i="12"/>
  <c r="N996" i="12"/>
  <c r="N997" i="12"/>
  <c r="N998" i="12"/>
  <c r="N999" i="12"/>
  <c r="N1000" i="12"/>
  <c r="E14" i="6"/>
  <c r="E15" i="6"/>
  <c r="E16" i="6" s="1"/>
  <c r="E17" i="6" s="1"/>
  <c r="E18" i="6" s="1"/>
  <c r="F14" i="6"/>
  <c r="F15" i="6" s="1"/>
  <c r="F16" i="6" s="1"/>
  <c r="F17" i="6" s="1"/>
  <c r="F18" i="6" s="1"/>
  <c r="G14" i="6"/>
  <c r="G15" i="6"/>
  <c r="G16" i="6"/>
  <c r="G17" i="6" s="1"/>
  <c r="G18" i="6" s="1"/>
  <c r="H14" i="6"/>
  <c r="H15" i="6" s="1"/>
  <c r="H16" i="6" s="1"/>
  <c r="H17" i="6" s="1"/>
  <c r="H18" i="6" s="1"/>
  <c r="I14" i="6"/>
  <c r="J14" i="6"/>
  <c r="J15" i="6"/>
  <c r="J16" i="6" s="1"/>
  <c r="J17" i="6" s="1"/>
  <c r="J18" i="6" s="1"/>
  <c r="K14" i="6"/>
  <c r="K15" i="6" s="1"/>
  <c r="K16" i="6"/>
  <c r="K17" i="6" s="1"/>
  <c r="K18" i="6"/>
  <c r="L14" i="6"/>
  <c r="L15" i="6" s="1"/>
  <c r="L16" i="6" s="1"/>
  <c r="L17" i="6" s="1"/>
  <c r="L18" i="6" s="1"/>
  <c r="M14" i="6"/>
  <c r="M15" i="6" s="1"/>
  <c r="M16" i="6" s="1"/>
  <c r="M17" i="6" s="1"/>
  <c r="M18" i="6" s="1"/>
  <c r="N14" i="6"/>
  <c r="O14" i="6"/>
  <c r="O15" i="6" s="1"/>
  <c r="O16" i="6"/>
  <c r="O17" i="6" s="1"/>
  <c r="O18" i="6"/>
  <c r="P14" i="6"/>
  <c r="P15" i="6" s="1"/>
  <c r="P16" i="6" s="1"/>
  <c r="P17" i="6" s="1"/>
  <c r="P18" i="6" s="1"/>
  <c r="Q14" i="6"/>
  <c r="Q15" i="6" s="1"/>
  <c r="Q16" i="6" s="1"/>
  <c r="Q17" i="6" s="1"/>
  <c r="Q18" i="6" s="1"/>
  <c r="R14" i="6"/>
  <c r="R15" i="6"/>
  <c r="R16" i="6" s="1"/>
  <c r="R17" i="6" s="1"/>
  <c r="R18" i="6" s="1"/>
  <c r="S14" i="6"/>
  <c r="S15" i="6" s="1"/>
  <c r="S16" i="6"/>
  <c r="S17" i="6" s="1"/>
  <c r="S18" i="6"/>
  <c r="T14" i="6"/>
  <c r="T15" i="6" s="1"/>
  <c r="T16" i="6" s="1"/>
  <c r="T17" i="6" s="1"/>
  <c r="T18" i="6" s="1"/>
  <c r="U14" i="6"/>
  <c r="U15" i="6" s="1"/>
  <c r="I15" i="6"/>
  <c r="I16" i="6" s="1"/>
  <c r="I17" i="6" s="1"/>
  <c r="I18" i="6" s="1"/>
  <c r="N15" i="6"/>
  <c r="N16" i="6" s="1"/>
  <c r="N17" i="6"/>
  <c r="N18" i="6" s="1"/>
  <c r="A6" i="8"/>
  <c r="B6" i="8"/>
  <c r="O7" i="8"/>
  <c r="A11" i="8"/>
  <c r="A12" i="8"/>
  <c r="A13" i="8"/>
  <c r="A14" i="8"/>
  <c r="A15" i="8"/>
  <c r="A16" i="8"/>
  <c r="A17" i="8"/>
  <c r="A20" i="8"/>
  <c r="A21" i="8"/>
  <c r="A22" i="8"/>
  <c r="A23" i="8"/>
  <c r="A24" i="8"/>
  <c r="A25" i="8"/>
  <c r="A26" i="8"/>
  <c r="A29" i="8"/>
  <c r="M188" i="8"/>
  <c r="N188" i="8" s="1"/>
  <c r="M211" i="8"/>
  <c r="N211" i="8" s="1"/>
  <c r="M231" i="8"/>
  <c r="N231" i="8" s="1"/>
  <c r="M233" i="8"/>
  <c r="N233" i="8" s="1"/>
  <c r="M260" i="8"/>
  <c r="N260" i="8" s="1"/>
  <c r="M281" i="8"/>
  <c r="N281" i="8" s="1"/>
  <c r="M292" i="8"/>
  <c r="N292" i="8" s="1"/>
  <c r="M299" i="8"/>
  <c r="N299" i="8" s="1"/>
  <c r="M307" i="8"/>
  <c r="N307" i="8" s="1"/>
  <c r="M324" i="8"/>
  <c r="N324" i="8" s="1"/>
  <c r="M335" i="8"/>
  <c r="N335" i="8" s="1"/>
  <c r="M340" i="8"/>
  <c r="N340" i="8" s="1"/>
  <c r="M347" i="8"/>
  <c r="N347" i="8" s="1"/>
  <c r="M355" i="8"/>
  <c r="N355" i="8" s="1"/>
  <c r="M361" i="8"/>
  <c r="N361" i="8" s="1"/>
  <c r="M372" i="8"/>
  <c r="N372" i="8" s="1"/>
  <c r="M387" i="8"/>
  <c r="N387" i="8" s="1"/>
  <c r="M393" i="8"/>
  <c r="N393" i="8" s="1"/>
  <c r="M395" i="8"/>
  <c r="N395" i="8" s="1"/>
  <c r="M402" i="8"/>
  <c r="N402" i="8" s="1"/>
  <c r="M403" i="8"/>
  <c r="N403" i="8" s="1"/>
  <c r="M420" i="8"/>
  <c r="N420" i="8" s="1"/>
  <c r="M427" i="8"/>
  <c r="N427" i="8" s="1"/>
  <c r="M435" i="8"/>
  <c r="N435" i="8" s="1"/>
  <c r="M452" i="8"/>
  <c r="N452" i="8" s="1"/>
  <c r="M468" i="8"/>
  <c r="N468" i="8" s="1"/>
  <c r="M474" i="8"/>
  <c r="N474" i="8" s="1"/>
  <c r="M482" i="8"/>
  <c r="N482" i="8" s="1"/>
  <c r="M484" i="8"/>
  <c r="N484" i="8" s="1"/>
  <c r="M489" i="8"/>
  <c r="N489" i="8" s="1"/>
  <c r="M499" i="8"/>
  <c r="N499" i="8" s="1"/>
  <c r="M503" i="8"/>
  <c r="N503" i="8" s="1"/>
  <c r="M511" i="8"/>
  <c r="N511" i="8" s="1"/>
  <c r="N512" i="8"/>
  <c r="N513" i="8"/>
  <c r="N514" i="8"/>
  <c r="N515" i="8"/>
  <c r="N516" i="8"/>
  <c r="N517" i="8"/>
  <c r="N518" i="8"/>
  <c r="N519" i="8"/>
  <c r="N520" i="8"/>
  <c r="N521" i="8"/>
  <c r="N522" i="8"/>
  <c r="N523" i="8"/>
  <c r="N524" i="8"/>
  <c r="N525" i="8"/>
  <c r="N526" i="8"/>
  <c r="N527" i="8"/>
  <c r="N528" i="8"/>
  <c r="N529" i="8"/>
  <c r="N530" i="8"/>
  <c r="N531" i="8"/>
  <c r="N532" i="8"/>
  <c r="N533" i="8"/>
  <c r="N534" i="8"/>
  <c r="N535" i="8"/>
  <c r="N536" i="8"/>
  <c r="N537" i="8"/>
  <c r="N538" i="8"/>
  <c r="N539" i="8"/>
  <c r="N540" i="8"/>
  <c r="N541" i="8"/>
  <c r="N542" i="8"/>
  <c r="N543" i="8"/>
  <c r="N544" i="8"/>
  <c r="N545" i="8"/>
  <c r="N546" i="8"/>
  <c r="N547" i="8"/>
  <c r="N548" i="8"/>
  <c r="N549" i="8"/>
  <c r="N550" i="8"/>
  <c r="N551" i="8"/>
  <c r="N552" i="8"/>
  <c r="N553" i="8"/>
  <c r="N554" i="8"/>
  <c r="N555" i="8"/>
  <c r="N556" i="8"/>
  <c r="N557" i="8"/>
  <c r="N558" i="8"/>
  <c r="N559" i="8"/>
  <c r="N560" i="8"/>
  <c r="N561" i="8"/>
  <c r="N562" i="8"/>
  <c r="N563" i="8"/>
  <c r="N564" i="8"/>
  <c r="N565" i="8"/>
  <c r="N566" i="8"/>
  <c r="N567" i="8"/>
  <c r="N568" i="8"/>
  <c r="N569" i="8"/>
  <c r="N570" i="8"/>
  <c r="N571" i="8"/>
  <c r="N572" i="8"/>
  <c r="N573" i="8"/>
  <c r="N574" i="8"/>
  <c r="N575" i="8"/>
  <c r="N576" i="8"/>
  <c r="N577" i="8"/>
  <c r="N578" i="8"/>
  <c r="N579" i="8"/>
  <c r="N580" i="8"/>
  <c r="N581" i="8"/>
  <c r="N582" i="8"/>
  <c r="N583" i="8"/>
  <c r="N584" i="8"/>
  <c r="N585" i="8"/>
  <c r="N586" i="8"/>
  <c r="N587" i="8"/>
  <c r="N588" i="8"/>
  <c r="N589" i="8"/>
  <c r="N590" i="8"/>
  <c r="N591" i="8"/>
  <c r="N592" i="8"/>
  <c r="N593" i="8"/>
  <c r="N594" i="8"/>
  <c r="N595" i="8"/>
  <c r="N596" i="8"/>
  <c r="N597" i="8"/>
  <c r="N598" i="8"/>
  <c r="N599" i="8"/>
  <c r="N600" i="8"/>
  <c r="N601" i="8"/>
  <c r="N602" i="8"/>
  <c r="N603" i="8"/>
  <c r="N604" i="8"/>
  <c r="N605" i="8"/>
  <c r="N606" i="8"/>
  <c r="N607" i="8"/>
  <c r="N608" i="8"/>
  <c r="N609" i="8"/>
  <c r="N610" i="8"/>
  <c r="N611" i="8"/>
  <c r="N612" i="8"/>
  <c r="N613" i="8"/>
  <c r="N614" i="8"/>
  <c r="N615" i="8"/>
  <c r="N616" i="8"/>
  <c r="N617" i="8"/>
  <c r="N618" i="8"/>
  <c r="N619" i="8"/>
  <c r="N620" i="8"/>
  <c r="N621" i="8"/>
  <c r="N622" i="8"/>
  <c r="N623" i="8"/>
  <c r="N624" i="8"/>
  <c r="N625" i="8"/>
  <c r="N626" i="8"/>
  <c r="N627" i="8"/>
  <c r="N628" i="8"/>
  <c r="N629" i="8"/>
  <c r="N630" i="8"/>
  <c r="N631" i="8"/>
  <c r="N632" i="8"/>
  <c r="N633" i="8"/>
  <c r="N634" i="8"/>
  <c r="N635" i="8"/>
  <c r="N636" i="8"/>
  <c r="N637" i="8"/>
  <c r="N638" i="8"/>
  <c r="N639" i="8"/>
  <c r="N640" i="8"/>
  <c r="N641" i="8"/>
  <c r="N642" i="8"/>
  <c r="N643" i="8"/>
  <c r="N644" i="8"/>
  <c r="N645" i="8"/>
  <c r="N646" i="8"/>
  <c r="N647" i="8"/>
  <c r="N648" i="8"/>
  <c r="N649" i="8"/>
  <c r="N650" i="8"/>
  <c r="N651" i="8"/>
  <c r="N652" i="8"/>
  <c r="N653" i="8"/>
  <c r="N654" i="8"/>
  <c r="N655" i="8"/>
  <c r="N656" i="8"/>
  <c r="N657" i="8"/>
  <c r="N658" i="8"/>
  <c r="N659" i="8"/>
  <c r="N660" i="8"/>
  <c r="N661" i="8"/>
  <c r="N662" i="8"/>
  <c r="N663" i="8"/>
  <c r="N664" i="8"/>
  <c r="N665" i="8"/>
  <c r="N666" i="8"/>
  <c r="N667" i="8"/>
  <c r="N668" i="8"/>
  <c r="N669" i="8"/>
  <c r="N670" i="8"/>
  <c r="N671" i="8"/>
  <c r="N672" i="8"/>
  <c r="N673" i="8"/>
  <c r="N674" i="8"/>
  <c r="N675" i="8"/>
  <c r="N676" i="8"/>
  <c r="N677" i="8"/>
  <c r="N678" i="8"/>
  <c r="N679" i="8"/>
  <c r="N680" i="8"/>
  <c r="N681" i="8"/>
  <c r="N682" i="8"/>
  <c r="N683" i="8"/>
  <c r="N684" i="8"/>
  <c r="N685" i="8"/>
  <c r="N686" i="8"/>
  <c r="N687" i="8"/>
  <c r="N688" i="8"/>
  <c r="N689" i="8"/>
  <c r="N690" i="8"/>
  <c r="N691" i="8"/>
  <c r="N692" i="8"/>
  <c r="N693" i="8"/>
  <c r="N694" i="8"/>
  <c r="N695" i="8"/>
  <c r="N696" i="8"/>
  <c r="N697" i="8"/>
  <c r="N698" i="8"/>
  <c r="N699" i="8"/>
  <c r="N700" i="8"/>
  <c r="N701" i="8"/>
  <c r="N702" i="8"/>
  <c r="N703" i="8"/>
  <c r="N704" i="8"/>
  <c r="N705" i="8"/>
  <c r="N706" i="8"/>
  <c r="N707" i="8"/>
  <c r="N708" i="8"/>
  <c r="N709" i="8"/>
  <c r="N710" i="8"/>
  <c r="N711" i="8"/>
  <c r="N712" i="8"/>
  <c r="N713" i="8"/>
  <c r="N714" i="8"/>
  <c r="N715" i="8"/>
  <c r="N716" i="8"/>
  <c r="N717" i="8"/>
  <c r="N718" i="8"/>
  <c r="N719" i="8"/>
  <c r="N720" i="8"/>
  <c r="N721" i="8"/>
  <c r="N722" i="8"/>
  <c r="N723" i="8"/>
  <c r="N724" i="8"/>
  <c r="N725" i="8"/>
  <c r="N726" i="8"/>
  <c r="N727" i="8"/>
  <c r="N728" i="8"/>
  <c r="N729" i="8"/>
  <c r="N730" i="8"/>
  <c r="N731" i="8"/>
  <c r="N732" i="8"/>
  <c r="N733" i="8"/>
  <c r="N734" i="8"/>
  <c r="N735" i="8"/>
  <c r="N736" i="8"/>
  <c r="N737" i="8"/>
  <c r="N738" i="8"/>
  <c r="N739" i="8"/>
  <c r="N740" i="8"/>
  <c r="N741" i="8"/>
  <c r="N742" i="8"/>
  <c r="N743" i="8"/>
  <c r="N744" i="8"/>
  <c r="N745" i="8"/>
  <c r="N746" i="8"/>
  <c r="N747" i="8"/>
  <c r="N748" i="8"/>
  <c r="N749" i="8"/>
  <c r="N750" i="8"/>
  <c r="N751" i="8"/>
  <c r="N752" i="8"/>
  <c r="N753" i="8"/>
  <c r="N754" i="8"/>
  <c r="N755" i="8"/>
  <c r="N756" i="8"/>
  <c r="N757" i="8"/>
  <c r="N758" i="8"/>
  <c r="N759" i="8"/>
  <c r="N760" i="8"/>
  <c r="N761" i="8"/>
  <c r="N762" i="8"/>
  <c r="N763" i="8"/>
  <c r="N764" i="8"/>
  <c r="N765" i="8"/>
  <c r="N766" i="8"/>
  <c r="N767" i="8"/>
  <c r="N768" i="8"/>
  <c r="N769" i="8"/>
  <c r="N770" i="8"/>
  <c r="N771" i="8"/>
  <c r="N772" i="8"/>
  <c r="N773" i="8"/>
  <c r="N774" i="8"/>
  <c r="N775" i="8"/>
  <c r="N776" i="8"/>
  <c r="N777" i="8"/>
  <c r="N778" i="8"/>
  <c r="N779" i="8"/>
  <c r="N780" i="8"/>
  <c r="N781" i="8"/>
  <c r="N782" i="8"/>
  <c r="N783" i="8"/>
  <c r="N784" i="8"/>
  <c r="N785" i="8"/>
  <c r="N786" i="8"/>
  <c r="N787" i="8"/>
  <c r="N788" i="8"/>
  <c r="N789" i="8"/>
  <c r="N790" i="8"/>
  <c r="N791" i="8"/>
  <c r="N792" i="8"/>
  <c r="N793" i="8"/>
  <c r="N794" i="8"/>
  <c r="N795" i="8"/>
  <c r="N796" i="8"/>
  <c r="N797" i="8"/>
  <c r="N798" i="8"/>
  <c r="N799" i="8"/>
  <c r="N800" i="8"/>
  <c r="N801" i="8"/>
  <c r="N802" i="8"/>
  <c r="N803" i="8"/>
  <c r="N804" i="8"/>
  <c r="N805" i="8"/>
  <c r="N806" i="8"/>
  <c r="N807" i="8"/>
  <c r="N808" i="8"/>
  <c r="N809" i="8"/>
  <c r="N810" i="8"/>
  <c r="N811" i="8"/>
  <c r="N812" i="8"/>
  <c r="N813" i="8"/>
  <c r="N814" i="8"/>
  <c r="N815" i="8"/>
  <c r="N816" i="8"/>
  <c r="N817" i="8"/>
  <c r="N818" i="8"/>
  <c r="N819" i="8"/>
  <c r="N820" i="8"/>
  <c r="N821" i="8"/>
  <c r="N822" i="8"/>
  <c r="N823" i="8"/>
  <c r="N824" i="8"/>
  <c r="N825" i="8"/>
  <c r="N826" i="8"/>
  <c r="N827" i="8"/>
  <c r="N828" i="8"/>
  <c r="N829" i="8"/>
  <c r="N830" i="8"/>
  <c r="N831" i="8"/>
  <c r="N832" i="8"/>
  <c r="N833" i="8"/>
  <c r="N834" i="8"/>
  <c r="N835" i="8"/>
  <c r="N836" i="8"/>
  <c r="N837" i="8"/>
  <c r="N838" i="8"/>
  <c r="N839" i="8"/>
  <c r="N840" i="8"/>
  <c r="N841" i="8"/>
  <c r="N842" i="8"/>
  <c r="N843" i="8"/>
  <c r="N844" i="8"/>
  <c r="N845" i="8"/>
  <c r="N846" i="8"/>
  <c r="N847" i="8"/>
  <c r="N848" i="8"/>
  <c r="N849" i="8"/>
  <c r="N850" i="8"/>
  <c r="N851" i="8"/>
  <c r="N852" i="8"/>
  <c r="N853" i="8"/>
  <c r="N854" i="8"/>
  <c r="N855" i="8"/>
  <c r="N856" i="8"/>
  <c r="N857" i="8"/>
  <c r="N858" i="8"/>
  <c r="N859" i="8"/>
  <c r="N860" i="8"/>
  <c r="N861" i="8"/>
  <c r="N862" i="8"/>
  <c r="N863" i="8"/>
  <c r="N864" i="8"/>
  <c r="N865" i="8"/>
  <c r="N866" i="8"/>
  <c r="N867" i="8"/>
  <c r="N868" i="8"/>
  <c r="N869" i="8"/>
  <c r="N870" i="8"/>
  <c r="N871" i="8"/>
  <c r="N872" i="8"/>
  <c r="N873" i="8"/>
  <c r="N874" i="8"/>
  <c r="N875" i="8"/>
  <c r="N876" i="8"/>
  <c r="N877" i="8"/>
  <c r="N878" i="8"/>
  <c r="N879" i="8"/>
  <c r="N880" i="8"/>
  <c r="N881" i="8"/>
  <c r="N882" i="8"/>
  <c r="N883" i="8"/>
  <c r="N884" i="8"/>
  <c r="N885" i="8"/>
  <c r="N886" i="8"/>
  <c r="N887" i="8"/>
  <c r="N888" i="8"/>
  <c r="N889" i="8"/>
  <c r="N890" i="8"/>
  <c r="N891" i="8"/>
  <c r="N892" i="8"/>
  <c r="N893" i="8"/>
  <c r="N894" i="8"/>
  <c r="N895" i="8"/>
  <c r="N896" i="8"/>
  <c r="N897" i="8"/>
  <c r="N898" i="8"/>
  <c r="N899" i="8"/>
  <c r="N900" i="8"/>
  <c r="N901" i="8"/>
  <c r="N902" i="8"/>
  <c r="N903" i="8"/>
  <c r="N904" i="8"/>
  <c r="N905" i="8"/>
  <c r="N906" i="8"/>
  <c r="N907" i="8"/>
  <c r="N908" i="8"/>
  <c r="N909" i="8"/>
  <c r="N910" i="8"/>
  <c r="N911" i="8"/>
  <c r="N912" i="8"/>
  <c r="N913" i="8"/>
  <c r="N914" i="8"/>
  <c r="N915" i="8"/>
  <c r="N916" i="8"/>
  <c r="N917" i="8"/>
  <c r="N918" i="8"/>
  <c r="N919" i="8"/>
  <c r="N920" i="8"/>
  <c r="N921" i="8"/>
  <c r="N922" i="8"/>
  <c r="N923" i="8"/>
  <c r="N924" i="8"/>
  <c r="N925" i="8"/>
  <c r="N926" i="8"/>
  <c r="N927" i="8"/>
  <c r="N928" i="8"/>
  <c r="N929" i="8"/>
  <c r="N930" i="8"/>
  <c r="N931" i="8"/>
  <c r="N932" i="8"/>
  <c r="N933" i="8"/>
  <c r="N934" i="8"/>
  <c r="N935" i="8"/>
  <c r="N936" i="8"/>
  <c r="N937" i="8"/>
  <c r="N938" i="8"/>
  <c r="N939" i="8"/>
  <c r="N940" i="8"/>
  <c r="N941" i="8"/>
  <c r="N942" i="8"/>
  <c r="N943" i="8"/>
  <c r="N944" i="8"/>
  <c r="N945" i="8"/>
  <c r="N946" i="8"/>
  <c r="N947" i="8"/>
  <c r="N948" i="8"/>
  <c r="N949" i="8"/>
  <c r="N950" i="8"/>
  <c r="N951" i="8"/>
  <c r="N952" i="8"/>
  <c r="N953" i="8"/>
  <c r="N954" i="8"/>
  <c r="N955" i="8"/>
  <c r="N956" i="8"/>
  <c r="N957" i="8"/>
  <c r="N958" i="8"/>
  <c r="N959" i="8"/>
  <c r="N960" i="8"/>
  <c r="N961" i="8"/>
  <c r="N962" i="8"/>
  <c r="N963" i="8"/>
  <c r="N964" i="8"/>
  <c r="N965" i="8"/>
  <c r="N966" i="8"/>
  <c r="N967" i="8"/>
  <c r="N968" i="8"/>
  <c r="N969" i="8"/>
  <c r="N970" i="8"/>
  <c r="N971" i="8"/>
  <c r="N972" i="8"/>
  <c r="N973" i="8"/>
  <c r="N974" i="8"/>
  <c r="N975" i="8"/>
  <c r="N976" i="8"/>
  <c r="N977" i="8"/>
  <c r="N978" i="8"/>
  <c r="N979" i="8"/>
  <c r="N980" i="8"/>
  <c r="N981" i="8"/>
  <c r="N982" i="8"/>
  <c r="N983" i="8"/>
  <c r="N984" i="8"/>
  <c r="N985" i="8"/>
  <c r="N986" i="8"/>
  <c r="N987" i="8"/>
  <c r="N988" i="8"/>
  <c r="N989" i="8"/>
  <c r="N990" i="8"/>
  <c r="N991" i="8"/>
  <c r="N992" i="8"/>
  <c r="N993" i="8"/>
  <c r="N994" i="8"/>
  <c r="N995" i="8"/>
  <c r="N996" i="8"/>
  <c r="N997" i="8"/>
  <c r="N998" i="8"/>
  <c r="N999" i="8"/>
  <c r="N1000" i="8"/>
  <c r="B5" i="7"/>
  <c r="A6" i="7"/>
  <c r="B6" i="7"/>
  <c r="O7" i="7"/>
  <c r="A11" i="7"/>
  <c r="A12" i="7"/>
  <c r="A13" i="7"/>
  <c r="A14" i="7"/>
  <c r="A15" i="7"/>
  <c r="A16" i="7"/>
  <c r="A17" i="7"/>
  <c r="A20" i="7"/>
  <c r="A21" i="7"/>
  <c r="A22" i="7"/>
  <c r="A23" i="7"/>
  <c r="A24" i="7"/>
  <c r="A25" i="7"/>
  <c r="A26" i="7"/>
  <c r="M175" i="7"/>
  <c r="N175" i="7" s="1"/>
  <c r="M179" i="7"/>
  <c r="N179" i="7" s="1"/>
  <c r="M182" i="7"/>
  <c r="N182" i="7" s="1"/>
  <c r="M183" i="7"/>
  <c r="N183" i="7" s="1"/>
  <c r="L188" i="7"/>
  <c r="M188" i="7"/>
  <c r="N188" i="7" s="1"/>
  <c r="L189" i="7"/>
  <c r="M189" i="7"/>
  <c r="N189" i="7"/>
  <c r="L190" i="7"/>
  <c r="M190" i="7"/>
  <c r="N190" i="7" s="1"/>
  <c r="L191" i="7"/>
  <c r="M191" i="7" s="1"/>
  <c r="N191" i="7" s="1"/>
  <c r="L192" i="7"/>
  <c r="M192" i="7"/>
  <c r="N192" i="7" s="1"/>
  <c r="L193" i="7"/>
  <c r="M193" i="7" s="1"/>
  <c r="N193" i="7" s="1"/>
  <c r="L194" i="7"/>
  <c r="M194" i="7" s="1"/>
  <c r="N194" i="7" s="1"/>
  <c r="L195" i="7"/>
  <c r="M195" i="7" s="1"/>
  <c r="N195" i="7" s="1"/>
  <c r="L196" i="7"/>
  <c r="M196" i="7"/>
  <c r="N196" i="7" s="1"/>
  <c r="L197" i="7"/>
  <c r="M197" i="7"/>
  <c r="N197" i="7"/>
  <c r="L198" i="7"/>
  <c r="M198" i="7"/>
  <c r="N198" i="7" s="1"/>
  <c r="L199" i="7"/>
  <c r="M199" i="7" s="1"/>
  <c r="N199" i="7" s="1"/>
  <c r="L200" i="7"/>
  <c r="M200" i="7"/>
  <c r="N200" i="7" s="1"/>
  <c r="L201" i="7"/>
  <c r="M201" i="7" s="1"/>
  <c r="N201" i="7"/>
  <c r="L202" i="7"/>
  <c r="M202" i="7" s="1"/>
  <c r="N202" i="7" s="1"/>
  <c r="L203" i="7"/>
  <c r="M203" i="7" s="1"/>
  <c r="N203" i="7" s="1"/>
  <c r="L204" i="7"/>
  <c r="M204" i="7"/>
  <c r="N204" i="7" s="1"/>
  <c r="L205" i="7"/>
  <c r="M205" i="7"/>
  <c r="N205" i="7"/>
  <c r="L206" i="7"/>
  <c r="M206" i="7"/>
  <c r="N206" i="7" s="1"/>
  <c r="L207" i="7"/>
  <c r="M207" i="7" s="1"/>
  <c r="N207" i="7" s="1"/>
  <c r="L208" i="7"/>
  <c r="M208" i="7"/>
  <c r="N208" i="7" s="1"/>
  <c r="L209" i="7"/>
  <c r="M209" i="7" s="1"/>
  <c r="N209" i="7"/>
  <c r="L210" i="7"/>
  <c r="M210" i="7" s="1"/>
  <c r="N210" i="7" s="1"/>
  <c r="L211" i="7"/>
  <c r="M211" i="7" s="1"/>
  <c r="N211" i="7" s="1"/>
  <c r="L212" i="7"/>
  <c r="M212" i="7"/>
  <c r="N212" i="7" s="1"/>
  <c r="L213" i="7"/>
  <c r="M213" i="7"/>
  <c r="N213" i="7"/>
  <c r="L214" i="7"/>
  <c r="M214" i="7"/>
  <c r="N214" i="7" s="1"/>
  <c r="L215" i="7"/>
  <c r="M215" i="7" s="1"/>
  <c r="N215" i="7" s="1"/>
  <c r="L216" i="7"/>
  <c r="M216" i="7"/>
  <c r="N216" i="7" s="1"/>
  <c r="L217" i="7"/>
  <c r="M217" i="7" s="1"/>
  <c r="N217" i="7"/>
  <c r="L218" i="7"/>
  <c r="M218" i="7" s="1"/>
  <c r="N218" i="7" s="1"/>
  <c r="L219" i="7"/>
  <c r="M219" i="7" s="1"/>
  <c r="N219" i="7" s="1"/>
  <c r="L220" i="7"/>
  <c r="M220" i="7"/>
  <c r="N220" i="7" s="1"/>
  <c r="L221" i="7"/>
  <c r="M221" i="7"/>
  <c r="N221" i="7"/>
  <c r="L222" i="7"/>
  <c r="M222" i="7"/>
  <c r="N222" i="7" s="1"/>
  <c r="L223" i="7"/>
  <c r="M223" i="7" s="1"/>
  <c r="N223" i="7" s="1"/>
  <c r="L224" i="7"/>
  <c r="M224" i="7"/>
  <c r="N224" i="7" s="1"/>
  <c r="L225" i="7"/>
  <c r="M225" i="7" s="1"/>
  <c r="N225" i="7" s="1"/>
  <c r="L226" i="7"/>
  <c r="M226" i="7" s="1"/>
  <c r="N226" i="7" s="1"/>
  <c r="L227" i="7"/>
  <c r="M227" i="7" s="1"/>
  <c r="N227" i="7" s="1"/>
  <c r="L228" i="7"/>
  <c r="M228" i="7"/>
  <c r="N228" i="7" s="1"/>
  <c r="L229" i="7"/>
  <c r="M229" i="7"/>
  <c r="N229" i="7"/>
  <c r="L230" i="7"/>
  <c r="M230" i="7"/>
  <c r="N230" i="7" s="1"/>
  <c r="L231" i="7"/>
  <c r="M231" i="7" s="1"/>
  <c r="N231" i="7" s="1"/>
  <c r="L232" i="7"/>
  <c r="M232" i="7"/>
  <c r="N232" i="7" s="1"/>
  <c r="L233" i="7"/>
  <c r="M233" i="7" s="1"/>
  <c r="N233" i="7"/>
  <c r="L234" i="7"/>
  <c r="M234" i="7" s="1"/>
  <c r="N234" i="7" s="1"/>
  <c r="L235" i="7"/>
  <c r="M235" i="7" s="1"/>
  <c r="N235" i="7" s="1"/>
  <c r="L236" i="7"/>
  <c r="M236" i="7"/>
  <c r="N236" i="7" s="1"/>
  <c r="L237" i="7"/>
  <c r="M237" i="7"/>
  <c r="N237" i="7"/>
  <c r="L238" i="7"/>
  <c r="M238" i="7"/>
  <c r="N238" i="7" s="1"/>
  <c r="L239" i="7"/>
  <c r="M239" i="7" s="1"/>
  <c r="N239" i="7" s="1"/>
  <c r="L240" i="7"/>
  <c r="M240" i="7"/>
  <c r="N240" i="7" s="1"/>
  <c r="L241" i="7"/>
  <c r="M241" i="7" s="1"/>
  <c r="N241" i="7"/>
  <c r="L242" i="7"/>
  <c r="M242" i="7" s="1"/>
  <c r="N242" i="7" s="1"/>
  <c r="L243" i="7"/>
  <c r="M243" i="7" s="1"/>
  <c r="N243" i="7" s="1"/>
  <c r="L244" i="7"/>
  <c r="M244" i="7"/>
  <c r="N244" i="7" s="1"/>
  <c r="L245" i="7"/>
  <c r="M245" i="7"/>
  <c r="N245" i="7"/>
  <c r="L246" i="7"/>
  <c r="M246" i="7"/>
  <c r="N246" i="7" s="1"/>
  <c r="L247" i="7"/>
  <c r="M247" i="7" s="1"/>
  <c r="N247" i="7" s="1"/>
  <c r="L248" i="7"/>
  <c r="M248" i="7"/>
  <c r="N248" i="7" s="1"/>
  <c r="L249" i="7"/>
  <c r="M249" i="7" s="1"/>
  <c r="N249" i="7"/>
  <c r="L250" i="7"/>
  <c r="M250" i="7" s="1"/>
  <c r="N250" i="7" s="1"/>
  <c r="L251" i="7"/>
  <c r="M251" i="7" s="1"/>
  <c r="N251" i="7" s="1"/>
  <c r="L252" i="7"/>
  <c r="M252" i="7"/>
  <c r="N252" i="7" s="1"/>
  <c r="L253" i="7"/>
  <c r="M253" i="7"/>
  <c r="N253" i="7"/>
  <c r="L254" i="7"/>
  <c r="M254" i="7"/>
  <c r="N254" i="7" s="1"/>
  <c r="L255" i="7"/>
  <c r="M255" i="7" s="1"/>
  <c r="N255" i="7" s="1"/>
  <c r="L256" i="7"/>
  <c r="M256" i="7"/>
  <c r="N256" i="7" s="1"/>
  <c r="L257" i="7"/>
  <c r="M257" i="7" s="1"/>
  <c r="N257" i="7" s="1"/>
  <c r="L258" i="7"/>
  <c r="M258" i="7" s="1"/>
  <c r="N258" i="7" s="1"/>
  <c r="L259" i="7"/>
  <c r="M259" i="7" s="1"/>
  <c r="N259" i="7" s="1"/>
  <c r="L260" i="7"/>
  <c r="M260" i="7"/>
  <c r="N260" i="7" s="1"/>
  <c r="L261" i="7"/>
  <c r="M261" i="7"/>
  <c r="N261" i="7"/>
  <c r="L262" i="7"/>
  <c r="M262" i="7"/>
  <c r="N262" i="7" s="1"/>
  <c r="L263" i="7"/>
  <c r="M263" i="7" s="1"/>
  <c r="N263" i="7" s="1"/>
  <c r="L264" i="7"/>
  <c r="M264" i="7"/>
  <c r="N264" i="7" s="1"/>
  <c r="L265" i="7"/>
  <c r="M265" i="7" s="1"/>
  <c r="N265" i="7"/>
  <c r="L266" i="7"/>
  <c r="M266" i="7" s="1"/>
  <c r="N266" i="7" s="1"/>
  <c r="L267" i="7"/>
  <c r="M267" i="7" s="1"/>
  <c r="N267" i="7" s="1"/>
  <c r="L268" i="7"/>
  <c r="M268" i="7"/>
  <c r="N268" i="7" s="1"/>
  <c r="L269" i="7"/>
  <c r="M269" i="7"/>
  <c r="N269" i="7"/>
  <c r="L270" i="7"/>
  <c r="M270" i="7"/>
  <c r="N270" i="7" s="1"/>
  <c r="L271" i="7"/>
  <c r="M271" i="7" s="1"/>
  <c r="N271" i="7" s="1"/>
  <c r="L272" i="7"/>
  <c r="M272" i="7"/>
  <c r="N272" i="7" s="1"/>
  <c r="L273" i="7"/>
  <c r="M273" i="7" s="1"/>
  <c r="N273" i="7"/>
  <c r="L274" i="7"/>
  <c r="M274" i="7" s="1"/>
  <c r="N274" i="7" s="1"/>
  <c r="L275" i="7"/>
  <c r="M275" i="7" s="1"/>
  <c r="N275" i="7"/>
  <c r="L276" i="7"/>
  <c r="M276" i="7"/>
  <c r="N276" i="7" s="1"/>
  <c r="L277" i="7"/>
  <c r="M277" i="7"/>
  <c r="N277" i="7"/>
  <c r="L278" i="7"/>
  <c r="M278" i="7"/>
  <c r="N278" i="7" s="1"/>
  <c r="L279" i="7"/>
  <c r="M279" i="7" s="1"/>
  <c r="N279" i="7" s="1"/>
  <c r="L280" i="7"/>
  <c r="M280" i="7"/>
  <c r="N280" i="7" s="1"/>
  <c r="L281" i="7"/>
  <c r="M281" i="7" s="1"/>
  <c r="N281" i="7" s="1"/>
  <c r="L282" i="7"/>
  <c r="M282" i="7" s="1"/>
  <c r="N282" i="7" s="1"/>
  <c r="L283" i="7"/>
  <c r="M283" i="7" s="1"/>
  <c r="N283" i="7"/>
  <c r="L284" i="7"/>
  <c r="M284" i="7"/>
  <c r="N284" i="7" s="1"/>
  <c r="L285" i="7"/>
  <c r="M285" i="7"/>
  <c r="N285" i="7"/>
  <c r="L286" i="7"/>
  <c r="M286" i="7"/>
  <c r="N286" i="7" s="1"/>
  <c r="L287" i="7"/>
  <c r="M287" i="7" s="1"/>
  <c r="N287" i="7" s="1"/>
  <c r="L288" i="7"/>
  <c r="M288" i="7"/>
  <c r="N288" i="7" s="1"/>
  <c r="L289" i="7"/>
  <c r="M289" i="7" s="1"/>
  <c r="N289" i="7"/>
  <c r="L290" i="7"/>
  <c r="M290" i="7" s="1"/>
  <c r="N290" i="7" s="1"/>
  <c r="L291" i="7"/>
  <c r="M291" i="7" s="1"/>
  <c r="N291" i="7" s="1"/>
  <c r="L292" i="7"/>
  <c r="M292" i="7"/>
  <c r="N292" i="7" s="1"/>
  <c r="L293" i="7"/>
  <c r="M293" i="7"/>
  <c r="N293" i="7"/>
  <c r="L294" i="7"/>
  <c r="M294" i="7"/>
  <c r="N294" i="7" s="1"/>
  <c r="L295" i="7"/>
  <c r="M295" i="7" s="1"/>
  <c r="N295" i="7" s="1"/>
  <c r="L296" i="7"/>
  <c r="M296" i="7"/>
  <c r="N296" i="7" s="1"/>
  <c r="L297" i="7"/>
  <c r="M297" i="7" s="1"/>
  <c r="N297" i="7" s="1"/>
  <c r="L298" i="7"/>
  <c r="M298" i="7" s="1"/>
  <c r="N298" i="7" s="1"/>
  <c r="L299" i="7"/>
  <c r="M299" i="7" s="1"/>
  <c r="N299" i="7"/>
  <c r="L300" i="7"/>
  <c r="M300" i="7"/>
  <c r="N300" i="7" s="1"/>
  <c r="L301" i="7"/>
  <c r="M301" i="7"/>
  <c r="N301" i="7"/>
  <c r="L302" i="7"/>
  <c r="M302" i="7"/>
  <c r="N302" i="7" s="1"/>
  <c r="L303" i="7"/>
  <c r="M303" i="7" s="1"/>
  <c r="N303" i="7" s="1"/>
  <c r="L304" i="7"/>
  <c r="M304" i="7"/>
  <c r="N304" i="7" s="1"/>
  <c r="L305" i="7"/>
  <c r="M305" i="7" s="1"/>
  <c r="N305" i="7" s="1"/>
  <c r="L306" i="7"/>
  <c r="M306" i="7" s="1"/>
  <c r="N306" i="7"/>
  <c r="L307" i="7"/>
  <c r="M307" i="7" s="1"/>
  <c r="N307" i="7"/>
  <c r="L308" i="7"/>
  <c r="M308" i="7"/>
  <c r="N308" i="7" s="1"/>
  <c r="L309" i="7"/>
  <c r="M309" i="7"/>
  <c r="N309" i="7" s="1"/>
  <c r="L310" i="7"/>
  <c r="M310" i="7"/>
  <c r="N310" i="7" s="1"/>
  <c r="L311" i="7"/>
  <c r="M311" i="7" s="1"/>
  <c r="N311" i="7" s="1"/>
  <c r="L312" i="7"/>
  <c r="M312" i="7"/>
  <c r="N312" i="7" s="1"/>
  <c r="L313" i="7"/>
  <c r="M313" i="7" s="1"/>
  <c r="N313" i="7" s="1"/>
  <c r="L314" i="7"/>
  <c r="M314" i="7" s="1"/>
  <c r="N314" i="7"/>
  <c r="L315" i="7"/>
  <c r="M315" i="7" s="1"/>
  <c r="N315" i="7"/>
  <c r="L316" i="7"/>
  <c r="M316" i="7"/>
  <c r="N316" i="7" s="1"/>
  <c r="L317" i="7"/>
  <c r="M317" i="7"/>
  <c r="N317" i="7" s="1"/>
  <c r="L318" i="7"/>
  <c r="M318" i="7"/>
  <c r="N318" i="7" s="1"/>
  <c r="L319" i="7"/>
  <c r="M319" i="7" s="1"/>
  <c r="N319" i="7" s="1"/>
  <c r="L320" i="7"/>
  <c r="M320" i="7"/>
  <c r="N320" i="7" s="1"/>
  <c r="L321" i="7"/>
  <c r="M321" i="7" s="1"/>
  <c r="N321" i="7" s="1"/>
  <c r="L322" i="7"/>
  <c r="M322" i="7" s="1"/>
  <c r="N322" i="7"/>
  <c r="L323" i="7"/>
  <c r="M323" i="7" s="1"/>
  <c r="N323" i="7"/>
  <c r="L324" i="7"/>
  <c r="M324" i="7"/>
  <c r="N324" i="7" s="1"/>
  <c r="L325" i="7"/>
  <c r="M325" i="7"/>
  <c r="N325" i="7" s="1"/>
  <c r="L326" i="7"/>
  <c r="M326" i="7"/>
  <c r="N326" i="7" s="1"/>
  <c r="L327" i="7"/>
  <c r="M327" i="7" s="1"/>
  <c r="N327" i="7" s="1"/>
  <c r="L328" i="7"/>
  <c r="M328" i="7"/>
  <c r="N328" i="7" s="1"/>
  <c r="L329" i="7"/>
  <c r="M329" i="7" s="1"/>
  <c r="N329" i="7" s="1"/>
  <c r="L330" i="7"/>
  <c r="M330" i="7" s="1"/>
  <c r="N330" i="7"/>
  <c r="L331" i="7"/>
  <c r="M331" i="7" s="1"/>
  <c r="N331" i="7"/>
  <c r="L332" i="7"/>
  <c r="M332" i="7"/>
  <c r="N332" i="7" s="1"/>
  <c r="L333" i="7"/>
  <c r="M333" i="7"/>
  <c r="N333" i="7" s="1"/>
  <c r="L334" i="7"/>
  <c r="M334" i="7"/>
  <c r="N334" i="7" s="1"/>
  <c r="L335" i="7"/>
  <c r="M335" i="7" s="1"/>
  <c r="N335" i="7" s="1"/>
  <c r="L336" i="7"/>
  <c r="M336" i="7"/>
  <c r="N336" i="7" s="1"/>
  <c r="L337" i="7"/>
  <c r="M337" i="7" s="1"/>
  <c r="N337" i="7" s="1"/>
  <c r="L338" i="7"/>
  <c r="M338" i="7" s="1"/>
  <c r="N338" i="7"/>
  <c r="L339" i="7"/>
  <c r="M339" i="7" s="1"/>
  <c r="N339" i="7"/>
  <c r="L340" i="7"/>
  <c r="M340" i="7"/>
  <c r="N340" i="7" s="1"/>
  <c r="L341" i="7"/>
  <c r="M341" i="7"/>
  <c r="N341" i="7" s="1"/>
  <c r="L342" i="7"/>
  <c r="M342" i="7"/>
  <c r="N342" i="7" s="1"/>
  <c r="L343" i="7"/>
  <c r="M343" i="7" s="1"/>
  <c r="N343" i="7" s="1"/>
  <c r="L344" i="7"/>
  <c r="M344" i="7"/>
  <c r="N344" i="7" s="1"/>
  <c r="L345" i="7"/>
  <c r="M345" i="7" s="1"/>
  <c r="N345" i="7" s="1"/>
  <c r="L346" i="7"/>
  <c r="M346" i="7" s="1"/>
  <c r="N346" i="7"/>
  <c r="L347" i="7"/>
  <c r="M347" i="7" s="1"/>
  <c r="N347" i="7"/>
  <c r="L348" i="7"/>
  <c r="M348" i="7"/>
  <c r="N348" i="7" s="1"/>
  <c r="L349" i="7"/>
  <c r="M349" i="7"/>
  <c r="N349" i="7" s="1"/>
  <c r="L350" i="7"/>
  <c r="M350" i="7"/>
  <c r="N350" i="7" s="1"/>
  <c r="L351" i="7"/>
  <c r="M351" i="7" s="1"/>
  <c r="N351" i="7" s="1"/>
  <c r="L352" i="7"/>
  <c r="M352" i="7"/>
  <c r="N352" i="7" s="1"/>
  <c r="L353" i="7"/>
  <c r="M353" i="7" s="1"/>
  <c r="N353" i="7" s="1"/>
  <c r="L354" i="7"/>
  <c r="M354" i="7" s="1"/>
  <c r="N354" i="7"/>
  <c r="L355" i="7"/>
  <c r="M355" i="7" s="1"/>
  <c r="N355" i="7"/>
  <c r="L356" i="7"/>
  <c r="M356" i="7"/>
  <c r="N356" i="7" s="1"/>
  <c r="L357" i="7"/>
  <c r="M357" i="7"/>
  <c r="N357" i="7" s="1"/>
  <c r="L358" i="7"/>
  <c r="M358" i="7"/>
  <c r="N358" i="7" s="1"/>
  <c r="L359" i="7"/>
  <c r="M359" i="7" s="1"/>
  <c r="N359" i="7" s="1"/>
  <c r="L360" i="7"/>
  <c r="M360" i="7"/>
  <c r="N360" i="7" s="1"/>
  <c r="L361" i="7"/>
  <c r="M361" i="7" s="1"/>
  <c r="N361" i="7" s="1"/>
  <c r="L362" i="7"/>
  <c r="M362" i="7" s="1"/>
  <c r="N362" i="7"/>
  <c r="L363" i="7"/>
  <c r="M363" i="7" s="1"/>
  <c r="N363" i="7"/>
  <c r="L364" i="7"/>
  <c r="M364" i="7"/>
  <c r="N364" i="7" s="1"/>
  <c r="L365" i="7"/>
  <c r="M365" i="7"/>
  <c r="N365" i="7" s="1"/>
  <c r="L366" i="7"/>
  <c r="M366" i="7"/>
  <c r="N366" i="7" s="1"/>
  <c r="L367" i="7"/>
  <c r="M367" i="7" s="1"/>
  <c r="N367" i="7" s="1"/>
  <c r="L368" i="7"/>
  <c r="M368" i="7"/>
  <c r="N368" i="7" s="1"/>
  <c r="L369" i="7"/>
  <c r="M369" i="7" s="1"/>
  <c r="N369" i="7" s="1"/>
  <c r="L370" i="7"/>
  <c r="M370" i="7" s="1"/>
  <c r="N370" i="7"/>
  <c r="L371" i="7"/>
  <c r="M371" i="7" s="1"/>
  <c r="N371" i="7"/>
  <c r="L372" i="7"/>
  <c r="M372" i="7"/>
  <c r="N372" i="7"/>
  <c r="L373" i="7"/>
  <c r="M373" i="7"/>
  <c r="N373" i="7"/>
  <c r="L374" i="7"/>
  <c r="M374" i="7"/>
  <c r="N374" i="7" s="1"/>
  <c r="L375" i="7"/>
  <c r="M375" i="7"/>
  <c r="N375" i="7" s="1"/>
  <c r="L376" i="7"/>
  <c r="M376" i="7" s="1"/>
  <c r="N376" i="7" s="1"/>
  <c r="L377" i="7"/>
  <c r="M377" i="7" s="1"/>
  <c r="N377" i="7"/>
  <c r="L378" i="7"/>
  <c r="M378" i="7" s="1"/>
  <c r="N378" i="7"/>
  <c r="L379" i="7"/>
  <c r="M379" i="7" s="1"/>
  <c r="N379" i="7"/>
  <c r="L380" i="7"/>
  <c r="M380" i="7"/>
  <c r="N380" i="7" s="1"/>
  <c r="L381" i="7"/>
  <c r="M381" i="7"/>
  <c r="N381" i="7"/>
  <c r="L382" i="7"/>
  <c r="M382" i="7"/>
  <c r="N382" i="7" s="1"/>
  <c r="L383" i="7"/>
  <c r="M383" i="7" s="1"/>
  <c r="N383" i="7" s="1"/>
  <c r="L384" i="7"/>
  <c r="M384" i="7"/>
  <c r="N384" i="7" s="1"/>
  <c r="L385" i="7"/>
  <c r="M385" i="7" s="1"/>
  <c r="N385" i="7"/>
  <c r="L386" i="7"/>
  <c r="M386" i="7" s="1"/>
  <c r="N386" i="7"/>
  <c r="L387" i="7"/>
  <c r="M387" i="7" s="1"/>
  <c r="N387" i="7" s="1"/>
  <c r="L388" i="7"/>
  <c r="M388" i="7"/>
  <c r="N388" i="7"/>
  <c r="L389" i="7"/>
  <c r="M389" i="7"/>
  <c r="N389" i="7"/>
  <c r="L390" i="7"/>
  <c r="M390" i="7"/>
  <c r="N390" i="7" s="1"/>
  <c r="L391" i="7"/>
  <c r="M391" i="7"/>
  <c r="N391" i="7" s="1"/>
  <c r="L392" i="7"/>
  <c r="M392" i="7"/>
  <c r="N392" i="7" s="1"/>
  <c r="L393" i="7"/>
  <c r="M393" i="7" s="1"/>
  <c r="N393" i="7"/>
  <c r="L394" i="7"/>
  <c r="M394" i="7" s="1"/>
  <c r="N394" i="7" s="1"/>
  <c r="L395" i="7"/>
  <c r="M395" i="7" s="1"/>
  <c r="N395" i="7"/>
  <c r="L396" i="7"/>
  <c r="M396" i="7"/>
  <c r="N396" i="7" s="1"/>
  <c r="L397" i="7"/>
  <c r="M397" i="7"/>
  <c r="N397" i="7" s="1"/>
  <c r="L398" i="7"/>
  <c r="M398" i="7"/>
  <c r="N398" i="7" s="1"/>
  <c r="L399" i="7"/>
  <c r="M399" i="7"/>
  <c r="N399" i="7" s="1"/>
  <c r="L400" i="7"/>
  <c r="M400" i="7"/>
  <c r="N400" i="7" s="1"/>
  <c r="L401" i="7"/>
  <c r="M401" i="7" s="1"/>
  <c r="N401" i="7" s="1"/>
  <c r="L402" i="7"/>
  <c r="M402" i="7" s="1"/>
  <c r="N402" i="7"/>
  <c r="L403" i="7"/>
  <c r="M403" i="7" s="1"/>
  <c r="N403" i="7"/>
  <c r="L404" i="7"/>
  <c r="M404" i="7"/>
  <c r="N404" i="7"/>
  <c r="L405" i="7"/>
  <c r="M405" i="7"/>
  <c r="N405" i="7"/>
  <c r="L406" i="7"/>
  <c r="M406" i="7"/>
  <c r="N406" i="7" s="1"/>
  <c r="L407" i="7"/>
  <c r="M407" i="7"/>
  <c r="N407" i="7" s="1"/>
  <c r="L408" i="7"/>
  <c r="M408" i="7" s="1"/>
  <c r="N408" i="7" s="1"/>
  <c r="L409" i="7"/>
  <c r="M409" i="7" s="1"/>
  <c r="N409" i="7" s="1"/>
  <c r="L410" i="7"/>
  <c r="M410" i="7" s="1"/>
  <c r="N410" i="7"/>
  <c r="L411" i="7"/>
  <c r="M411" i="7" s="1"/>
  <c r="N411" i="7"/>
  <c r="L412" i="7"/>
  <c r="M412" i="7"/>
  <c r="N412" i="7" s="1"/>
  <c r="L413" i="7"/>
  <c r="M413" i="7"/>
  <c r="N413" i="7"/>
  <c r="L414" i="7"/>
  <c r="M414" i="7"/>
  <c r="N414" i="7" s="1"/>
  <c r="L415" i="7"/>
  <c r="M415" i="7" s="1"/>
  <c r="N415" i="7" s="1"/>
  <c r="L416" i="7"/>
  <c r="M416" i="7" s="1"/>
  <c r="N416" i="7" s="1"/>
  <c r="L417" i="7"/>
  <c r="M417" i="7" s="1"/>
  <c r="N417" i="7"/>
  <c r="L418" i="7"/>
  <c r="M418" i="7" s="1"/>
  <c r="N418" i="7"/>
  <c r="L419" i="7"/>
  <c r="M419" i="7" s="1"/>
  <c r="N419" i="7" s="1"/>
  <c r="L420" i="7"/>
  <c r="M420" i="7"/>
  <c r="N420" i="7"/>
  <c r="L421" i="7"/>
  <c r="M421" i="7"/>
  <c r="N421" i="7"/>
  <c r="L422" i="7"/>
  <c r="M422" i="7"/>
  <c r="N422" i="7" s="1"/>
  <c r="L423" i="7"/>
  <c r="M423" i="7" s="1"/>
  <c r="N423" i="7" s="1"/>
  <c r="L424" i="7"/>
  <c r="M424" i="7"/>
  <c r="N424" i="7" s="1"/>
  <c r="L425" i="7"/>
  <c r="M425" i="7" s="1"/>
  <c r="N425" i="7"/>
  <c r="L426" i="7"/>
  <c r="M426" i="7" s="1"/>
  <c r="N426" i="7" s="1"/>
  <c r="L427" i="7"/>
  <c r="M427" i="7" s="1"/>
  <c r="N427" i="7" s="1"/>
  <c r="L428" i="7"/>
  <c r="M428" i="7"/>
  <c r="N428" i="7" s="1"/>
  <c r="L429" i="7"/>
  <c r="M429" i="7"/>
  <c r="N429" i="7" s="1"/>
  <c r="L430" i="7"/>
  <c r="M430" i="7"/>
  <c r="N430" i="7" s="1"/>
  <c r="L431" i="7"/>
  <c r="M431" i="7"/>
  <c r="N431" i="7" s="1"/>
  <c r="L432" i="7"/>
  <c r="M432" i="7"/>
  <c r="N432" i="7" s="1"/>
  <c r="L433" i="7"/>
  <c r="M433" i="7" s="1"/>
  <c r="N433" i="7" s="1"/>
  <c r="L434" i="7"/>
  <c r="M434" i="7" s="1"/>
  <c r="N434" i="7" s="1"/>
  <c r="L435" i="7"/>
  <c r="M435" i="7" s="1"/>
  <c r="N435" i="7"/>
  <c r="L436" i="7"/>
  <c r="M436" i="7"/>
  <c r="N436" i="7"/>
  <c r="L437" i="7"/>
  <c r="M437" i="7"/>
  <c r="N437" i="7" s="1"/>
  <c r="L438" i="7"/>
  <c r="M438" i="7"/>
  <c r="N438" i="7" s="1"/>
  <c r="L439" i="7"/>
  <c r="M439" i="7"/>
  <c r="N439" i="7" s="1"/>
  <c r="L440" i="7"/>
  <c r="M440" i="7" s="1"/>
  <c r="N440" i="7" s="1"/>
  <c r="L441" i="7"/>
  <c r="M441" i="7" s="1"/>
  <c r="N441" i="7" s="1"/>
  <c r="L442" i="7"/>
  <c r="M442" i="7" s="1"/>
  <c r="N442" i="7" s="1"/>
  <c r="L443" i="7"/>
  <c r="M443" i="7" s="1"/>
  <c r="N443" i="7"/>
  <c r="L444" i="7"/>
  <c r="M444" i="7" s="1"/>
  <c r="N444" i="7" s="1"/>
  <c r="L445" i="7"/>
  <c r="M445" i="7"/>
  <c r="N445" i="7" s="1"/>
  <c r="L446" i="7"/>
  <c r="M446" i="7"/>
  <c r="N446" i="7" s="1"/>
  <c r="L447" i="7"/>
  <c r="M447" i="7" s="1"/>
  <c r="N447" i="7" s="1"/>
  <c r="L448" i="7"/>
  <c r="M448" i="7" s="1"/>
  <c r="N448" i="7" s="1"/>
  <c r="L449" i="7"/>
  <c r="M449" i="7"/>
  <c r="N449" i="7" s="1"/>
  <c r="L450" i="7"/>
  <c r="M450" i="7" s="1"/>
  <c r="N450" i="7" s="1"/>
  <c r="L451" i="7"/>
  <c r="M451" i="7" s="1"/>
  <c r="N451" i="7" s="1"/>
  <c r="L452" i="7"/>
  <c r="M452" i="7"/>
  <c r="N452" i="7" s="1"/>
  <c r="L453" i="7"/>
  <c r="M453" i="7" s="1"/>
  <c r="N453" i="7" s="1"/>
  <c r="L454" i="7"/>
  <c r="M454" i="7"/>
  <c r="N454" i="7"/>
  <c r="L455" i="7"/>
  <c r="M455" i="7" s="1"/>
  <c r="N455" i="7" s="1"/>
  <c r="L456" i="7"/>
  <c r="M456" i="7"/>
  <c r="N456" i="7" s="1"/>
  <c r="L457" i="7"/>
  <c r="M457" i="7" s="1"/>
  <c r="N457" i="7" s="1"/>
  <c r="L458" i="7"/>
  <c r="M458" i="7" s="1"/>
  <c r="N458" i="7" s="1"/>
  <c r="L459" i="7"/>
  <c r="M459" i="7" s="1"/>
  <c r="N459" i="7"/>
  <c r="L460" i="7"/>
  <c r="M460" i="7" s="1"/>
  <c r="N460" i="7" s="1"/>
  <c r="L461" i="7"/>
  <c r="M461" i="7" s="1"/>
  <c r="N461" i="7" s="1"/>
  <c r="L462" i="7"/>
  <c r="M462" i="7"/>
  <c r="N462" i="7"/>
  <c r="L463" i="7"/>
  <c r="M463" i="7"/>
  <c r="N463" i="7"/>
  <c r="L464" i="7"/>
  <c r="M464" i="7" s="1"/>
  <c r="N464" i="7" s="1"/>
  <c r="L465" i="7"/>
  <c r="M465" i="7"/>
  <c r="N465" i="7"/>
  <c r="L466" i="7"/>
  <c r="M466" i="7"/>
  <c r="N466" i="7"/>
  <c r="L467" i="7"/>
  <c r="M467" i="7" s="1"/>
  <c r="N467" i="7" s="1"/>
  <c r="L468" i="7"/>
  <c r="M468" i="7"/>
  <c r="N468" i="7"/>
  <c r="L469" i="7"/>
  <c r="M469" i="7"/>
  <c r="N469" i="7"/>
  <c r="L470" i="7"/>
  <c r="M470" i="7"/>
  <c r="N470" i="7" s="1"/>
  <c r="L471" i="7"/>
  <c r="M471" i="7"/>
  <c r="N471" i="7" s="1"/>
  <c r="L472" i="7"/>
  <c r="M472" i="7"/>
  <c r="N472" i="7" s="1"/>
  <c r="L473" i="7"/>
  <c r="M473" i="7" s="1"/>
  <c r="N473" i="7" s="1"/>
  <c r="L474" i="7"/>
  <c r="M474" i="7"/>
  <c r="N474" i="7" s="1"/>
  <c r="L475" i="7"/>
  <c r="M475" i="7" s="1"/>
  <c r="N475" i="7"/>
  <c r="L476" i="7"/>
  <c r="M476" i="7" s="1"/>
  <c r="N476" i="7" s="1"/>
  <c r="L477" i="7"/>
  <c r="M477" i="7"/>
  <c r="N477" i="7" s="1"/>
  <c r="L478" i="7"/>
  <c r="M478" i="7"/>
  <c r="N478" i="7" s="1"/>
  <c r="L479" i="7"/>
  <c r="M479" i="7" s="1"/>
  <c r="N479" i="7" s="1"/>
  <c r="L480" i="7"/>
  <c r="M480" i="7" s="1"/>
  <c r="N480" i="7" s="1"/>
  <c r="L481" i="7"/>
  <c r="M481" i="7"/>
  <c r="N481" i="7" s="1"/>
  <c r="L482" i="7"/>
  <c r="M482" i="7" s="1"/>
  <c r="N482" i="7" s="1"/>
  <c r="L483" i="7"/>
  <c r="M483" i="7" s="1"/>
  <c r="N483" i="7" s="1"/>
  <c r="L484" i="7"/>
  <c r="M484" i="7"/>
  <c r="N484" i="7" s="1"/>
  <c r="L485" i="7"/>
  <c r="M485" i="7" s="1"/>
  <c r="N485" i="7" s="1"/>
  <c r="L486" i="7"/>
  <c r="M486" i="7"/>
  <c r="N486" i="7"/>
  <c r="L487" i="7"/>
  <c r="M487" i="7" s="1"/>
  <c r="N487" i="7" s="1"/>
  <c r="L488" i="7"/>
  <c r="M488" i="7"/>
  <c r="N488" i="7" s="1"/>
  <c r="L489" i="7"/>
  <c r="M489" i="7" s="1"/>
  <c r="N489" i="7" s="1"/>
  <c r="L490" i="7"/>
  <c r="M490" i="7" s="1"/>
  <c r="N490" i="7" s="1"/>
  <c r="L491" i="7"/>
  <c r="M491" i="7" s="1"/>
  <c r="N491" i="7"/>
  <c r="L492" i="7"/>
  <c r="M492" i="7" s="1"/>
  <c r="N492" i="7" s="1"/>
  <c r="L493" i="7"/>
  <c r="M493" i="7" s="1"/>
  <c r="N493" i="7" s="1"/>
  <c r="L494" i="7"/>
  <c r="M494" i="7"/>
  <c r="N494" i="7"/>
  <c r="L495" i="7"/>
  <c r="M495" i="7"/>
  <c r="N495" i="7"/>
  <c r="L496" i="7"/>
  <c r="M496" i="7" s="1"/>
  <c r="N496" i="7" s="1"/>
  <c r="L497" i="7"/>
  <c r="M497" i="7"/>
  <c r="N497" i="7"/>
  <c r="L498" i="7"/>
  <c r="M498" i="7"/>
  <c r="N498" i="7"/>
  <c r="L499" i="7"/>
  <c r="M499" i="7" s="1"/>
  <c r="N499" i="7" s="1"/>
  <c r="L500" i="7"/>
  <c r="M500" i="7"/>
  <c r="N500" i="7"/>
  <c r="L501" i="7"/>
  <c r="M501" i="7"/>
  <c r="N501" i="7"/>
  <c r="L502" i="7"/>
  <c r="M502" i="7"/>
  <c r="N502" i="7" s="1"/>
  <c r="L503" i="7"/>
  <c r="M503" i="7"/>
  <c r="N503" i="7" s="1"/>
  <c r="L504" i="7"/>
  <c r="M504" i="7"/>
  <c r="N504" i="7" s="1"/>
  <c r="L505" i="7"/>
  <c r="M505" i="7" s="1"/>
  <c r="N505" i="7" s="1"/>
  <c r="L506" i="7"/>
  <c r="M506" i="7"/>
  <c r="N506" i="7" s="1"/>
  <c r="L507" i="7"/>
  <c r="M507" i="7" s="1"/>
  <c r="N507" i="7"/>
  <c r="L508" i="7"/>
  <c r="M508" i="7" s="1"/>
  <c r="N508" i="7" s="1"/>
  <c r="L509" i="7"/>
  <c r="M509" i="7"/>
  <c r="N509" i="7" s="1"/>
  <c r="L510" i="7"/>
  <c r="M510" i="7"/>
  <c r="N510" i="7" s="1"/>
  <c r="L511" i="7"/>
  <c r="M511" i="7" s="1"/>
  <c r="N511" i="7" s="1"/>
  <c r="L512" i="7"/>
  <c r="M512" i="7" s="1"/>
  <c r="N512" i="7" s="1"/>
  <c r="L513" i="7"/>
  <c r="M513" i="7"/>
  <c r="N513" i="7" s="1"/>
  <c r="L514" i="7"/>
  <c r="M514" i="7" s="1"/>
  <c r="N514" i="7" s="1"/>
  <c r="L515" i="7"/>
  <c r="M515" i="7" s="1"/>
  <c r="N515" i="7" s="1"/>
  <c r="L516" i="7"/>
  <c r="M516" i="7"/>
  <c r="N516" i="7" s="1"/>
  <c r="L517" i="7"/>
  <c r="M517" i="7" s="1"/>
  <c r="N517" i="7" s="1"/>
  <c r="L518" i="7"/>
  <c r="M518" i="7"/>
  <c r="N518" i="7"/>
  <c r="L519" i="7"/>
  <c r="M519" i="7" s="1"/>
  <c r="N519" i="7" s="1"/>
  <c r="L520" i="7"/>
  <c r="M520" i="7"/>
  <c r="N520" i="7" s="1"/>
  <c r="L521" i="7"/>
  <c r="M521" i="7" s="1"/>
  <c r="N521" i="7" s="1"/>
  <c r="L522" i="7"/>
  <c r="M522" i="7" s="1"/>
  <c r="N522" i="7" s="1"/>
  <c r="L523" i="7"/>
  <c r="M523" i="7"/>
  <c r="N523" i="7"/>
  <c r="L524" i="7"/>
  <c r="M524" i="7"/>
  <c r="N524" i="7"/>
  <c r="L525" i="7"/>
  <c r="M525" i="7" s="1"/>
  <c r="N525" i="7" s="1"/>
  <c r="L526" i="7"/>
  <c r="M526" i="7"/>
  <c r="N526" i="7" s="1"/>
  <c r="L527" i="7"/>
  <c r="M527" i="7" s="1"/>
  <c r="N527" i="7" s="1"/>
  <c r="L528" i="7"/>
  <c r="M528" i="7" s="1"/>
  <c r="N528" i="7" s="1"/>
  <c r="L529" i="7"/>
  <c r="M529" i="7" s="1"/>
  <c r="N529" i="7" s="1"/>
  <c r="L530" i="7"/>
  <c r="M530" i="7" s="1"/>
  <c r="N530" i="7" s="1"/>
  <c r="L531" i="7"/>
  <c r="M531" i="7"/>
  <c r="N531" i="7"/>
  <c r="L532" i="7"/>
  <c r="M532" i="7"/>
  <c r="N532" i="7"/>
  <c r="L533" i="7"/>
  <c r="M533" i="7" s="1"/>
  <c r="N533" i="7" s="1"/>
  <c r="L534" i="7"/>
  <c r="M534" i="7"/>
  <c r="N534" i="7" s="1"/>
  <c r="L535" i="7"/>
  <c r="M535" i="7" s="1"/>
  <c r="N535" i="7" s="1"/>
  <c r="L536" i="7"/>
  <c r="M536" i="7" s="1"/>
  <c r="N536" i="7" s="1"/>
  <c r="L537" i="7"/>
  <c r="M537" i="7" s="1"/>
  <c r="N537" i="7" s="1"/>
  <c r="L538" i="7"/>
  <c r="M538" i="7" s="1"/>
  <c r="N538" i="7" s="1"/>
  <c r="L539" i="7"/>
  <c r="M539" i="7"/>
  <c r="N539" i="7" s="1"/>
  <c r="L540" i="7"/>
  <c r="M540" i="7"/>
  <c r="N540" i="7"/>
  <c r="L541" i="7"/>
  <c r="M541" i="7" s="1"/>
  <c r="N541" i="7" s="1"/>
  <c r="L542" i="7"/>
  <c r="M542" i="7" s="1"/>
  <c r="N542" i="7" s="1"/>
  <c r="L543" i="7"/>
  <c r="M543" i="7" s="1"/>
  <c r="N543" i="7" s="1"/>
  <c r="L544" i="7"/>
  <c r="M544" i="7" s="1"/>
  <c r="N544" i="7" s="1"/>
  <c r="L545" i="7"/>
  <c r="M545" i="7" s="1"/>
  <c r="N545" i="7" s="1"/>
  <c r="L546" i="7"/>
  <c r="M546" i="7" s="1"/>
  <c r="N546" i="7" s="1"/>
  <c r="L547" i="7"/>
  <c r="M547" i="7"/>
  <c r="N547" i="7" s="1"/>
  <c r="L548" i="7"/>
  <c r="M548" i="7"/>
  <c r="N548" i="7"/>
  <c r="L549" i="7"/>
  <c r="M549" i="7" s="1"/>
  <c r="N549" i="7" s="1"/>
  <c r="L550" i="7"/>
  <c r="M550" i="7" s="1"/>
  <c r="N550" i="7" s="1"/>
  <c r="L551" i="7"/>
  <c r="M551" i="7" s="1"/>
  <c r="N551" i="7" s="1"/>
  <c r="L552" i="7"/>
  <c r="M552" i="7" s="1"/>
  <c r="N552" i="7" s="1"/>
  <c r="L553" i="7"/>
  <c r="M553" i="7" s="1"/>
  <c r="N553" i="7" s="1"/>
  <c r="L554" i="7"/>
  <c r="M554" i="7" s="1"/>
  <c r="N554" i="7" s="1"/>
  <c r="L555" i="7"/>
  <c r="M555" i="7"/>
  <c r="N555" i="7" s="1"/>
  <c r="L556" i="7"/>
  <c r="M556" i="7"/>
  <c r="N556" i="7"/>
  <c r="L557" i="7"/>
  <c r="M557" i="7" s="1"/>
  <c r="N557" i="7" s="1"/>
  <c r="L558" i="7"/>
  <c r="M558" i="7" s="1"/>
  <c r="N558" i="7" s="1"/>
  <c r="L559" i="7"/>
  <c r="M559" i="7" s="1"/>
  <c r="N559" i="7" s="1"/>
  <c r="L560" i="7"/>
  <c r="M560" i="7" s="1"/>
  <c r="N560" i="7"/>
  <c r="L561" i="7"/>
  <c r="M561" i="7" s="1"/>
  <c r="N561" i="7"/>
  <c r="L562" i="7"/>
  <c r="M562" i="7"/>
  <c r="N562" i="7" s="1"/>
  <c r="L563" i="7"/>
  <c r="M563" i="7"/>
  <c r="N563" i="7" s="1"/>
  <c r="L564" i="7"/>
  <c r="M564" i="7"/>
  <c r="N564" i="7"/>
  <c r="L565" i="7"/>
  <c r="M565" i="7" s="1"/>
  <c r="N565" i="7" s="1"/>
  <c r="L566" i="7"/>
  <c r="M566" i="7" s="1"/>
  <c r="N566" i="7" s="1"/>
  <c r="L567" i="7"/>
  <c r="M567" i="7" s="1"/>
  <c r="N567" i="7" s="1"/>
  <c r="L568" i="7"/>
  <c r="M568" i="7" s="1"/>
  <c r="N568" i="7"/>
  <c r="L569" i="7"/>
  <c r="M569" i="7" s="1"/>
  <c r="N569" i="7"/>
  <c r="L570" i="7"/>
  <c r="M570" i="7"/>
  <c r="N570" i="7" s="1"/>
  <c r="L571" i="7"/>
  <c r="M571" i="7"/>
  <c r="N571" i="7" s="1"/>
  <c r="L572" i="7"/>
  <c r="M572" i="7"/>
  <c r="N572" i="7"/>
  <c r="L573" i="7"/>
  <c r="M573" i="7" s="1"/>
  <c r="N573" i="7" s="1"/>
  <c r="L574" i="7"/>
  <c r="M574" i="7" s="1"/>
  <c r="N574" i="7" s="1"/>
  <c r="L575" i="7"/>
  <c r="M575" i="7" s="1"/>
  <c r="N575" i="7" s="1"/>
  <c r="L576" i="7"/>
  <c r="M576" i="7" s="1"/>
  <c r="N576" i="7"/>
  <c r="L577" i="7"/>
  <c r="M577" i="7" s="1"/>
  <c r="N577" i="7"/>
  <c r="L578" i="7"/>
  <c r="M578" i="7"/>
  <c r="N578" i="7" s="1"/>
  <c r="L579" i="7"/>
  <c r="M579" i="7"/>
  <c r="N579" i="7" s="1"/>
  <c r="L580" i="7"/>
  <c r="M580" i="7"/>
  <c r="N580" i="7"/>
  <c r="L581" i="7"/>
  <c r="M581" i="7" s="1"/>
  <c r="N581" i="7" s="1"/>
  <c r="L582" i="7"/>
  <c r="M582" i="7" s="1"/>
  <c r="N582" i="7" s="1"/>
  <c r="L583" i="7"/>
  <c r="M583" i="7" s="1"/>
  <c r="N583" i="7" s="1"/>
  <c r="L584" i="7"/>
  <c r="M584" i="7" s="1"/>
  <c r="N584" i="7" s="1"/>
  <c r="L585" i="7"/>
  <c r="M585" i="7" s="1"/>
  <c r="N585" i="7"/>
  <c r="L586" i="7"/>
  <c r="M586" i="7"/>
  <c r="N586" i="7" s="1"/>
  <c r="L587" i="7"/>
  <c r="M587" i="7"/>
  <c r="N587" i="7" s="1"/>
  <c r="L588" i="7"/>
  <c r="M588" i="7"/>
  <c r="N588" i="7"/>
  <c r="L589" i="7"/>
  <c r="M589" i="7" s="1"/>
  <c r="N589" i="7" s="1"/>
  <c r="L590" i="7"/>
  <c r="M590" i="7" s="1"/>
  <c r="N590" i="7" s="1"/>
  <c r="L591" i="7"/>
  <c r="M591" i="7" s="1"/>
  <c r="N591" i="7" s="1"/>
  <c r="L592" i="7"/>
  <c r="M592" i="7" s="1"/>
  <c r="N592" i="7"/>
  <c r="L593" i="7"/>
  <c r="M593" i="7" s="1"/>
  <c r="N593" i="7"/>
  <c r="L594" i="7"/>
  <c r="M594" i="7"/>
  <c r="N594" i="7" s="1"/>
  <c r="L595" i="7"/>
  <c r="M595" i="7"/>
  <c r="N595" i="7" s="1"/>
  <c r="L596" i="7"/>
  <c r="M596" i="7"/>
  <c r="N596" i="7"/>
  <c r="L597" i="7"/>
  <c r="M597" i="7" s="1"/>
  <c r="N597" i="7" s="1"/>
  <c r="L598" i="7"/>
  <c r="M598" i="7" s="1"/>
  <c r="N598" i="7" s="1"/>
  <c r="L599" i="7"/>
  <c r="M599" i="7" s="1"/>
  <c r="N599" i="7" s="1"/>
  <c r="L600" i="7"/>
  <c r="M600" i="7" s="1"/>
  <c r="N600" i="7"/>
  <c r="L601" i="7"/>
  <c r="M601" i="7" s="1"/>
  <c r="N601" i="7"/>
  <c r="L602" i="7"/>
  <c r="M602" i="7"/>
  <c r="N602" i="7" s="1"/>
  <c r="L603" i="7"/>
  <c r="M603" i="7"/>
  <c r="N603" i="7"/>
  <c r="L604" i="7"/>
  <c r="M604" i="7"/>
  <c r="N604" i="7"/>
  <c r="L605" i="7"/>
  <c r="M605" i="7" s="1"/>
  <c r="N605" i="7" s="1"/>
  <c r="L606" i="7"/>
  <c r="M606" i="7" s="1"/>
  <c r="N606" i="7" s="1"/>
  <c r="L607" i="7"/>
  <c r="M607" i="7" s="1"/>
  <c r="N607" i="7" s="1"/>
  <c r="L608" i="7"/>
  <c r="M608" i="7" s="1"/>
  <c r="N608" i="7"/>
  <c r="L609" i="7"/>
  <c r="M609" i="7" s="1"/>
  <c r="N609" i="7" s="1"/>
  <c r="L610" i="7"/>
  <c r="M610" i="7"/>
  <c r="N610" i="7" s="1"/>
  <c r="L611" i="7"/>
  <c r="M611" i="7"/>
  <c r="N611" i="7" s="1"/>
  <c r="L612" i="7"/>
  <c r="M612" i="7"/>
  <c r="N612" i="7" s="1"/>
  <c r="L613" i="7"/>
  <c r="M613" i="7" s="1"/>
  <c r="N613" i="7" s="1"/>
  <c r="L614" i="7"/>
  <c r="M614" i="7" s="1"/>
  <c r="N614" i="7" s="1"/>
  <c r="L615" i="7"/>
  <c r="M615" i="7" s="1"/>
  <c r="N615" i="7"/>
  <c r="L616" i="7"/>
  <c r="M616" i="7" s="1"/>
  <c r="N616" i="7" s="1"/>
  <c r="L617" i="7"/>
  <c r="M617" i="7" s="1"/>
  <c r="N617" i="7"/>
  <c r="L618" i="7"/>
  <c r="M618" i="7"/>
  <c r="N618" i="7" s="1"/>
  <c r="L619" i="7"/>
  <c r="M619" i="7"/>
  <c r="N619" i="7" s="1"/>
  <c r="L620" i="7"/>
  <c r="M620" i="7"/>
  <c r="N620" i="7"/>
  <c r="L621" i="7"/>
  <c r="M621" i="7" s="1"/>
  <c r="N621" i="7" s="1"/>
  <c r="L622" i="7"/>
  <c r="M622" i="7" s="1"/>
  <c r="N622" i="7" s="1"/>
  <c r="L623" i="7"/>
  <c r="M623" i="7" s="1"/>
  <c r="N623" i="7" s="1"/>
  <c r="L624" i="7"/>
  <c r="M624" i="7" s="1"/>
  <c r="N624" i="7"/>
  <c r="L625" i="7"/>
  <c r="M625" i="7" s="1"/>
  <c r="N625" i="7"/>
  <c r="L626" i="7"/>
  <c r="M626" i="7"/>
  <c r="N626" i="7" s="1"/>
  <c r="L627" i="7"/>
  <c r="M627" i="7"/>
  <c r="N627" i="7"/>
  <c r="L628" i="7"/>
  <c r="M628" i="7"/>
  <c r="N628" i="7"/>
  <c r="L629" i="7"/>
  <c r="M629" i="7" s="1"/>
  <c r="N629" i="7" s="1"/>
  <c r="L630" i="7"/>
  <c r="M630" i="7" s="1"/>
  <c r="N630" i="7" s="1"/>
  <c r="L631" i="7"/>
  <c r="M631" i="7"/>
  <c r="N631" i="7"/>
  <c r="L632" i="7"/>
  <c r="M632" i="7" s="1"/>
  <c r="N632" i="7"/>
  <c r="L633" i="7"/>
  <c r="M633" i="7" s="1"/>
  <c r="N633" i="7"/>
  <c r="L634" i="7"/>
  <c r="M634" i="7" s="1"/>
  <c r="N634" i="7" s="1"/>
  <c r="L635" i="7"/>
  <c r="M635" i="7"/>
  <c r="N635" i="7"/>
  <c r="L636" i="7"/>
  <c r="M636" i="7"/>
  <c r="N636" i="7"/>
  <c r="L637" i="7"/>
  <c r="M637" i="7" s="1"/>
  <c r="N637" i="7" s="1"/>
  <c r="L638" i="7"/>
  <c r="M638" i="7"/>
  <c r="N638" i="7" s="1"/>
  <c r="L639" i="7"/>
  <c r="M639" i="7"/>
  <c r="N639" i="7"/>
  <c r="L640" i="7"/>
  <c r="M640" i="7" s="1"/>
  <c r="N640" i="7"/>
  <c r="L641" i="7"/>
  <c r="M641" i="7" s="1"/>
  <c r="N641" i="7" s="1"/>
  <c r="L642" i="7"/>
  <c r="M642" i="7"/>
  <c r="N642" i="7" s="1"/>
  <c r="L643" i="7"/>
  <c r="M643" i="7"/>
  <c r="N643" i="7" s="1"/>
  <c r="L644" i="7"/>
  <c r="M644" i="7"/>
  <c r="N644" i="7" s="1"/>
  <c r="L645" i="7"/>
  <c r="M645" i="7" s="1"/>
  <c r="N645" i="7" s="1"/>
  <c r="L646" i="7"/>
  <c r="M646" i="7" s="1"/>
  <c r="N646" i="7" s="1"/>
  <c r="L647" i="7"/>
  <c r="M647" i="7" s="1"/>
  <c r="N647" i="7" s="1"/>
  <c r="L648" i="7"/>
  <c r="M648" i="7" s="1"/>
  <c r="N648" i="7" s="1"/>
  <c r="L649" i="7"/>
  <c r="M649" i="7" s="1"/>
  <c r="N649" i="7"/>
  <c r="L650" i="7"/>
  <c r="M650" i="7"/>
  <c r="N650" i="7" s="1"/>
  <c r="L651" i="7"/>
  <c r="M651" i="7"/>
  <c r="N651" i="7" s="1"/>
  <c r="L652" i="7"/>
  <c r="M652" i="7"/>
  <c r="N652" i="7"/>
  <c r="L653" i="7"/>
  <c r="M653" i="7" s="1"/>
  <c r="N653" i="7" s="1"/>
  <c r="L654" i="7"/>
  <c r="M654" i="7" s="1"/>
  <c r="N654" i="7" s="1"/>
  <c r="L655" i="7"/>
  <c r="M655" i="7" s="1"/>
  <c r="N655" i="7" s="1"/>
  <c r="L656" i="7"/>
  <c r="M656" i="7" s="1"/>
  <c r="N656" i="7"/>
  <c r="L657" i="7"/>
  <c r="M657" i="7" s="1"/>
  <c r="N657" i="7"/>
  <c r="L658" i="7"/>
  <c r="M658" i="7"/>
  <c r="N658" i="7" s="1"/>
  <c r="L659" i="7"/>
  <c r="M659" i="7"/>
  <c r="N659" i="7"/>
  <c r="L660" i="7"/>
  <c r="M660" i="7"/>
  <c r="N660" i="7" s="1"/>
  <c r="L661" i="7"/>
  <c r="M661" i="7" s="1"/>
  <c r="N661" i="7" s="1"/>
  <c r="L662" i="7"/>
  <c r="M662" i="7" s="1"/>
  <c r="N662" i="7" s="1"/>
  <c r="L663" i="7"/>
  <c r="M663" i="7"/>
  <c r="N663" i="7"/>
  <c r="L664" i="7"/>
  <c r="M664" i="7" s="1"/>
  <c r="N664" i="7" s="1"/>
  <c r="L665" i="7"/>
  <c r="M665" i="7" s="1"/>
  <c r="N665" i="7"/>
  <c r="L666" i="7"/>
  <c r="M666" i="7" s="1"/>
  <c r="N666" i="7" s="1"/>
  <c r="L667" i="7"/>
  <c r="M667" i="7"/>
  <c r="N667" i="7"/>
  <c r="L668" i="7"/>
  <c r="M668" i="7"/>
  <c r="N668" i="7"/>
  <c r="L669" i="7"/>
  <c r="M669" i="7" s="1"/>
  <c r="N669" i="7" s="1"/>
  <c r="L670" i="7"/>
  <c r="M670" i="7"/>
  <c r="N670" i="7" s="1"/>
  <c r="L671" i="7"/>
  <c r="M671" i="7"/>
  <c r="N671" i="7" s="1"/>
  <c r="L672" i="7"/>
  <c r="M672" i="7" s="1"/>
  <c r="N672" i="7"/>
  <c r="L673" i="7"/>
  <c r="M673" i="7" s="1"/>
  <c r="N673" i="7" s="1"/>
  <c r="L674" i="7"/>
  <c r="M674" i="7"/>
  <c r="N674" i="7" s="1"/>
  <c r="L675" i="7"/>
  <c r="M675" i="7"/>
  <c r="N675" i="7" s="1"/>
  <c r="L676" i="7"/>
  <c r="M676" i="7"/>
  <c r="N676" i="7" s="1"/>
  <c r="L677" i="7"/>
  <c r="M677" i="7" s="1"/>
  <c r="N677" i="7" s="1"/>
  <c r="L678" i="7"/>
  <c r="M678" i="7"/>
  <c r="N678" i="7" s="1"/>
  <c r="L679" i="7"/>
  <c r="M679" i="7" s="1"/>
  <c r="N679" i="7"/>
  <c r="L680" i="7"/>
  <c r="M680" i="7" s="1"/>
  <c r="N680" i="7" s="1"/>
  <c r="L681" i="7"/>
  <c r="M681" i="7" s="1"/>
  <c r="N681" i="7"/>
  <c r="L682" i="7"/>
  <c r="M682" i="7" s="1"/>
  <c r="N682" i="7" s="1"/>
  <c r="L683" i="7"/>
  <c r="M683" i="7"/>
  <c r="N683" i="7" s="1"/>
  <c r="L684" i="7"/>
  <c r="M684" i="7"/>
  <c r="N684" i="7" s="1"/>
  <c r="L685" i="7"/>
  <c r="M685" i="7" s="1"/>
  <c r="N685" i="7" s="1"/>
  <c r="L686" i="7"/>
  <c r="M686" i="7" s="1"/>
  <c r="N686" i="7" s="1"/>
  <c r="L687" i="7"/>
  <c r="M687" i="7" s="1"/>
  <c r="N687" i="7" s="1"/>
  <c r="L688" i="7"/>
  <c r="M688" i="7" s="1"/>
  <c r="N688" i="7" s="1"/>
  <c r="L689" i="7"/>
  <c r="M689" i="7" s="1"/>
  <c r="N689" i="7" s="1"/>
  <c r="L690" i="7"/>
  <c r="M690" i="7"/>
  <c r="N690" i="7" s="1"/>
  <c r="L691" i="7"/>
  <c r="M691" i="7"/>
  <c r="N691" i="7"/>
  <c r="L692" i="7"/>
  <c r="M692" i="7"/>
  <c r="N692" i="7" s="1"/>
  <c r="L693" i="7"/>
  <c r="M693" i="7" s="1"/>
  <c r="N693" i="7" s="1"/>
  <c r="L694" i="7"/>
  <c r="M694" i="7" s="1"/>
  <c r="N694" i="7" s="1"/>
  <c r="L695" i="7"/>
  <c r="M695" i="7"/>
  <c r="N695" i="7" s="1"/>
  <c r="L696" i="7"/>
  <c r="M696" i="7" s="1"/>
  <c r="N696" i="7" s="1"/>
  <c r="L697" i="7"/>
  <c r="M697" i="7" s="1"/>
  <c r="N697" i="7"/>
  <c r="L698" i="7"/>
  <c r="M698" i="7" s="1"/>
  <c r="N698" i="7" s="1"/>
  <c r="L699" i="7"/>
  <c r="M699" i="7"/>
  <c r="N699" i="7"/>
  <c r="L700" i="7"/>
  <c r="M700" i="7"/>
  <c r="N700" i="7"/>
  <c r="L701" i="7"/>
  <c r="M701" i="7" s="1"/>
  <c r="N701" i="7" s="1"/>
  <c r="L702" i="7"/>
  <c r="M702" i="7"/>
  <c r="N702" i="7" s="1"/>
  <c r="L703" i="7"/>
  <c r="M703" i="7"/>
  <c r="N703" i="7" s="1"/>
  <c r="L704" i="7"/>
  <c r="M704" i="7" s="1"/>
  <c r="N704" i="7"/>
  <c r="L705" i="7"/>
  <c r="M705" i="7" s="1"/>
  <c r="N705" i="7" s="1"/>
  <c r="L706" i="7"/>
  <c r="M706" i="7" s="1"/>
  <c r="N706" i="7" s="1"/>
  <c r="L707" i="7"/>
  <c r="M707" i="7"/>
  <c r="N707" i="7" s="1"/>
  <c r="L708" i="7"/>
  <c r="M708" i="7"/>
  <c r="N708" i="7" s="1"/>
  <c r="L709" i="7"/>
  <c r="M709" i="7" s="1"/>
  <c r="N709" i="7" s="1"/>
  <c r="L710" i="7"/>
  <c r="M710" i="7"/>
  <c r="N710" i="7" s="1"/>
  <c r="L711" i="7"/>
  <c r="M711" i="7" s="1"/>
  <c r="N711" i="7"/>
  <c r="L712" i="7"/>
  <c r="M712" i="7" s="1"/>
  <c r="N712" i="7" s="1"/>
  <c r="L713" i="7"/>
  <c r="M713" i="7" s="1"/>
  <c r="N713" i="7" s="1"/>
  <c r="L714" i="7"/>
  <c r="M714" i="7" s="1"/>
  <c r="N714" i="7" s="1"/>
  <c r="L715" i="7"/>
  <c r="M715" i="7"/>
  <c r="N715" i="7" s="1"/>
  <c r="L716" i="7"/>
  <c r="M716" i="7"/>
  <c r="N716" i="7" s="1"/>
  <c r="L717" i="7"/>
  <c r="M717" i="7" s="1"/>
  <c r="N717" i="7" s="1"/>
  <c r="L718" i="7"/>
  <c r="M718" i="7" s="1"/>
  <c r="N718" i="7" s="1"/>
  <c r="L719" i="7"/>
  <c r="M719" i="7" s="1"/>
  <c r="N719" i="7" s="1"/>
  <c r="L720" i="7"/>
  <c r="M720" i="7" s="1"/>
  <c r="N720" i="7" s="1"/>
  <c r="L721" i="7"/>
  <c r="M721" i="7" s="1"/>
  <c r="N721" i="7" s="1"/>
  <c r="L722" i="7"/>
  <c r="M722" i="7"/>
  <c r="N722" i="7" s="1"/>
  <c r="L723" i="7"/>
  <c r="M723" i="7"/>
  <c r="N723" i="7"/>
  <c r="L724" i="7"/>
  <c r="M724" i="7"/>
  <c r="N724" i="7" s="1"/>
  <c r="L725" i="7"/>
  <c r="M725" i="7" s="1"/>
  <c r="N725" i="7" s="1"/>
  <c r="L726" i="7"/>
  <c r="M726" i="7" s="1"/>
  <c r="N726" i="7" s="1"/>
  <c r="L727" i="7"/>
  <c r="M727" i="7"/>
  <c r="N727" i="7" s="1"/>
  <c r="L728" i="7"/>
  <c r="M728" i="7" s="1"/>
  <c r="N728" i="7" s="1"/>
  <c r="L729" i="7"/>
  <c r="M729" i="7" s="1"/>
  <c r="N729" i="7"/>
  <c r="L730" i="7"/>
  <c r="M730" i="7" s="1"/>
  <c r="N730" i="7" s="1"/>
  <c r="L731" i="7"/>
  <c r="M731" i="7"/>
  <c r="N731" i="7"/>
  <c r="L732" i="7"/>
  <c r="M732" i="7"/>
  <c r="N732" i="7"/>
  <c r="L733" i="7"/>
  <c r="M733" i="7" s="1"/>
  <c r="N733" i="7" s="1"/>
  <c r="L734" i="7"/>
  <c r="M734" i="7"/>
  <c r="N734" i="7" s="1"/>
  <c r="L735" i="7"/>
  <c r="M735" i="7"/>
  <c r="N735" i="7" s="1"/>
  <c r="L736" i="7"/>
  <c r="M736" i="7" s="1"/>
  <c r="N736" i="7"/>
  <c r="L737" i="7"/>
  <c r="M737" i="7" s="1"/>
  <c r="N737" i="7" s="1"/>
  <c r="L738" i="7"/>
  <c r="M738" i="7" s="1"/>
  <c r="N738" i="7" s="1"/>
  <c r="L739" i="7"/>
  <c r="M739" i="7"/>
  <c r="N739" i="7"/>
  <c r="L740" i="7"/>
  <c r="M740" i="7"/>
  <c r="N740" i="7" s="1"/>
  <c r="L741" i="7"/>
  <c r="M741" i="7" s="1"/>
  <c r="N741" i="7" s="1"/>
  <c r="L742" i="7"/>
  <c r="M742" i="7"/>
  <c r="N742" i="7" s="1"/>
  <c r="L743" i="7"/>
  <c r="M743" i="7"/>
  <c r="N743" i="7"/>
  <c r="L744" i="7"/>
  <c r="M744" i="7" s="1"/>
  <c r="N744" i="7" s="1"/>
  <c r="L745" i="7"/>
  <c r="M745" i="7" s="1"/>
  <c r="N745" i="7" s="1"/>
  <c r="L746" i="7"/>
  <c r="M746" i="7" s="1"/>
  <c r="N746" i="7" s="1"/>
  <c r="L747" i="7"/>
  <c r="M747" i="7"/>
  <c r="N747" i="7" s="1"/>
  <c r="L748" i="7"/>
  <c r="M748" i="7"/>
  <c r="N748" i="7" s="1"/>
  <c r="L749" i="7"/>
  <c r="M749" i="7" s="1"/>
  <c r="N749" i="7" s="1"/>
  <c r="L750" i="7"/>
  <c r="M750" i="7"/>
  <c r="N750" i="7"/>
  <c r="L751" i="7"/>
  <c r="M751" i="7" s="1"/>
  <c r="N751" i="7" s="1"/>
  <c r="L752" i="7"/>
  <c r="M752" i="7" s="1"/>
  <c r="N752" i="7"/>
  <c r="L753" i="7"/>
  <c r="M753" i="7"/>
  <c r="N753" i="7"/>
  <c r="L754" i="7"/>
  <c r="M754" i="7" s="1"/>
  <c r="N754" i="7" s="1"/>
  <c r="L755" i="7"/>
  <c r="M755" i="7"/>
  <c r="N755" i="7" s="1"/>
  <c r="L756" i="7"/>
  <c r="M756" i="7"/>
  <c r="N756" i="7" s="1"/>
  <c r="L757" i="7"/>
  <c r="M757" i="7"/>
  <c r="N757" i="7" s="1"/>
  <c r="L758" i="7"/>
  <c r="M758" i="7"/>
  <c r="N758" i="7" s="1"/>
  <c r="L759" i="7"/>
  <c r="M759" i="7"/>
  <c r="N759" i="7" s="1"/>
  <c r="L760" i="7"/>
  <c r="M760" i="7" s="1"/>
  <c r="N760" i="7"/>
  <c r="L761" i="7"/>
  <c r="M761" i="7"/>
  <c r="N761" i="7" s="1"/>
  <c r="L762" i="7"/>
  <c r="M762" i="7"/>
  <c r="N762" i="7" s="1"/>
  <c r="L763" i="7"/>
  <c r="M763" i="7"/>
  <c r="N763" i="7" s="1"/>
  <c r="L764" i="7"/>
  <c r="M764" i="7" s="1"/>
  <c r="N764" i="7" s="1"/>
  <c r="L765" i="7"/>
  <c r="M765" i="7" s="1"/>
  <c r="N765" i="7" s="1"/>
  <c r="L766" i="7"/>
  <c r="M766" i="7" s="1"/>
  <c r="N766" i="7"/>
  <c r="L767" i="7"/>
  <c r="M767" i="7"/>
  <c r="N767" i="7"/>
  <c r="L768" i="7"/>
  <c r="M768" i="7" s="1"/>
  <c r="N768" i="7" s="1"/>
  <c r="L769" i="7"/>
  <c r="M769" i="7"/>
  <c r="N769" i="7" s="1"/>
  <c r="L770" i="7"/>
  <c r="M770" i="7"/>
  <c r="N770" i="7" s="1"/>
  <c r="L771" i="7"/>
  <c r="M771" i="7"/>
  <c r="N771" i="7" s="1"/>
  <c r="L772" i="7"/>
  <c r="M772" i="7" s="1"/>
  <c r="N772" i="7" s="1"/>
  <c r="L773" i="7"/>
  <c r="M773" i="7" s="1"/>
  <c r="N773" i="7" s="1"/>
  <c r="L774" i="7"/>
  <c r="M774" i="7" s="1"/>
  <c r="N774" i="7"/>
  <c r="L775" i="7"/>
  <c r="M775" i="7"/>
  <c r="N775" i="7"/>
  <c r="L776" i="7"/>
  <c r="M776" i="7" s="1"/>
  <c r="N776" i="7"/>
  <c r="L777" i="7"/>
  <c r="M777" i="7"/>
  <c r="N777" i="7" s="1"/>
  <c r="L778" i="7"/>
  <c r="M778" i="7"/>
  <c r="N778" i="7" s="1"/>
  <c r="L779" i="7"/>
  <c r="M779" i="7"/>
  <c r="N779" i="7" s="1"/>
  <c r="L780" i="7"/>
  <c r="M780" i="7" s="1"/>
  <c r="N780" i="7" s="1"/>
  <c r="L781" i="7"/>
  <c r="M781" i="7" s="1"/>
  <c r="N781" i="7" s="1"/>
  <c r="L782" i="7"/>
  <c r="M782" i="7" s="1"/>
  <c r="N782" i="7" s="1"/>
  <c r="L783" i="7"/>
  <c r="M783" i="7"/>
  <c r="N783" i="7"/>
  <c r="L784" i="7"/>
  <c r="M784" i="7" s="1"/>
  <c r="N784" i="7" s="1"/>
  <c r="L785" i="7"/>
  <c r="M785" i="7"/>
  <c r="N785" i="7" s="1"/>
  <c r="L786" i="7"/>
  <c r="M786" i="7"/>
  <c r="N786" i="7" s="1"/>
  <c r="L787" i="7"/>
  <c r="M787" i="7"/>
  <c r="N787" i="7" s="1"/>
  <c r="L788" i="7"/>
  <c r="M788" i="7" s="1"/>
  <c r="N788" i="7" s="1"/>
  <c r="L789" i="7"/>
  <c r="M789" i="7" s="1"/>
  <c r="N789" i="7" s="1"/>
  <c r="L790" i="7"/>
  <c r="M790" i="7" s="1"/>
  <c r="N790" i="7"/>
  <c r="L791" i="7"/>
  <c r="M791" i="7"/>
  <c r="N791" i="7"/>
  <c r="L792" i="7"/>
  <c r="M792" i="7" s="1"/>
  <c r="N792" i="7"/>
  <c r="L793" i="7"/>
  <c r="M793" i="7"/>
  <c r="N793" i="7" s="1"/>
  <c r="L794" i="7"/>
  <c r="M794" i="7"/>
  <c r="N794" i="7" s="1"/>
  <c r="L795" i="7"/>
  <c r="M795" i="7"/>
  <c r="N795" i="7" s="1"/>
  <c r="L796" i="7"/>
  <c r="M796" i="7" s="1"/>
  <c r="N796" i="7" s="1"/>
  <c r="L797" i="7"/>
  <c r="M797" i="7" s="1"/>
  <c r="N797" i="7" s="1"/>
  <c r="L798" i="7"/>
  <c r="M798" i="7" s="1"/>
  <c r="N798" i="7" s="1"/>
  <c r="L799" i="7"/>
  <c r="M799" i="7"/>
  <c r="N799" i="7"/>
  <c r="L800" i="7"/>
  <c r="M800" i="7" s="1"/>
  <c r="N800" i="7"/>
  <c r="L801" i="7"/>
  <c r="M801" i="7"/>
  <c r="N801" i="7" s="1"/>
  <c r="L802" i="7"/>
  <c r="M802" i="7"/>
  <c r="N802" i="7" s="1"/>
  <c r="L803" i="7"/>
  <c r="M803" i="7"/>
  <c r="N803" i="7" s="1"/>
  <c r="L804" i="7"/>
  <c r="M804" i="7" s="1"/>
  <c r="N804" i="7" s="1"/>
  <c r="L805" i="7"/>
  <c r="M805" i="7" s="1"/>
  <c r="N805" i="7" s="1"/>
  <c r="L806" i="7"/>
  <c r="M806" i="7" s="1"/>
  <c r="N806" i="7" s="1"/>
  <c r="L807" i="7"/>
  <c r="M807" i="7"/>
  <c r="N807" i="7"/>
  <c r="L808" i="7"/>
  <c r="M808" i="7" s="1"/>
  <c r="N808" i="7"/>
  <c r="L809" i="7"/>
  <c r="M809" i="7"/>
  <c r="N809" i="7" s="1"/>
  <c r="L810" i="7"/>
  <c r="M810" i="7" s="1"/>
  <c r="N810" i="7" s="1"/>
  <c r="L811" i="7"/>
  <c r="M811" i="7"/>
  <c r="N811" i="7" s="1"/>
  <c r="L812" i="7"/>
  <c r="M812" i="7" s="1"/>
  <c r="N812" i="7"/>
  <c r="L813" i="7"/>
  <c r="M813" i="7" s="1"/>
  <c r="N813" i="7" s="1"/>
  <c r="L814" i="7"/>
  <c r="M814" i="7" s="1"/>
  <c r="N814" i="7" s="1"/>
  <c r="L815" i="7"/>
  <c r="M815" i="7"/>
  <c r="N815" i="7" s="1"/>
  <c r="L816" i="7"/>
  <c r="M816" i="7" s="1"/>
  <c r="N816" i="7"/>
  <c r="L817" i="7"/>
  <c r="M817" i="7"/>
  <c r="N817" i="7" s="1"/>
  <c r="L818" i="7"/>
  <c r="M818" i="7" s="1"/>
  <c r="N818" i="7" s="1"/>
  <c r="L819" i="7"/>
  <c r="M819" i="7"/>
  <c r="N819" i="7" s="1"/>
  <c r="L820" i="7"/>
  <c r="M820" i="7" s="1"/>
  <c r="N820" i="7" s="1"/>
  <c r="L821" i="7"/>
  <c r="M821" i="7" s="1"/>
  <c r="N821" i="7" s="1"/>
  <c r="L822" i="7"/>
  <c r="M822" i="7" s="1"/>
  <c r="N822" i="7" s="1"/>
  <c r="L823" i="7"/>
  <c r="M823" i="7"/>
  <c r="N823" i="7" s="1"/>
  <c r="L824" i="7"/>
  <c r="M824" i="7" s="1"/>
  <c r="N824" i="7" s="1"/>
  <c r="L825" i="7"/>
  <c r="M825" i="7"/>
  <c r="N825" i="7" s="1"/>
  <c r="L826" i="7"/>
  <c r="M826" i="7" s="1"/>
  <c r="N826" i="7" s="1"/>
  <c r="L827" i="7"/>
  <c r="M827" i="7"/>
  <c r="N827" i="7" s="1"/>
  <c r="L828" i="7"/>
  <c r="M828" i="7" s="1"/>
  <c r="N828" i="7" s="1"/>
  <c r="L829" i="7"/>
  <c r="M829" i="7" s="1"/>
  <c r="N829" i="7" s="1"/>
  <c r="L830" i="7"/>
  <c r="M830" i="7" s="1"/>
  <c r="N830" i="7" s="1"/>
  <c r="L831" i="7"/>
  <c r="M831" i="7"/>
  <c r="N831" i="7" s="1"/>
  <c r="L832" i="7"/>
  <c r="M832" i="7" s="1"/>
  <c r="N832" i="7" s="1"/>
  <c r="L833" i="7"/>
  <c r="M833" i="7"/>
  <c r="N833" i="7" s="1"/>
  <c r="L834" i="7"/>
  <c r="M834" i="7" s="1"/>
  <c r="N834" i="7" s="1"/>
  <c r="L835" i="7"/>
  <c r="M835" i="7"/>
  <c r="N835" i="7" s="1"/>
  <c r="L836" i="7"/>
  <c r="M836" i="7" s="1"/>
  <c r="N836" i="7" s="1"/>
  <c r="L837" i="7"/>
  <c r="M837" i="7" s="1"/>
  <c r="N837" i="7" s="1"/>
  <c r="L838" i="7"/>
  <c r="M838" i="7" s="1"/>
  <c r="N838" i="7" s="1"/>
  <c r="L839" i="7"/>
  <c r="M839" i="7"/>
  <c r="N839" i="7" s="1"/>
  <c r="L840" i="7"/>
  <c r="M840" i="7" s="1"/>
  <c r="N840" i="7" s="1"/>
  <c r="L841" i="7"/>
  <c r="M841" i="7"/>
  <c r="N841" i="7" s="1"/>
  <c r="L842" i="7"/>
  <c r="M842" i="7" s="1"/>
  <c r="N842" i="7" s="1"/>
  <c r="L843" i="7"/>
  <c r="M843" i="7"/>
  <c r="N843" i="7" s="1"/>
  <c r="L844" i="7"/>
  <c r="M844" i="7" s="1"/>
  <c r="N844" i="7" s="1"/>
  <c r="L845" i="7"/>
  <c r="M845" i="7" s="1"/>
  <c r="N845" i="7" s="1"/>
  <c r="L846" i="7"/>
  <c r="M846" i="7" s="1"/>
  <c r="N846" i="7" s="1"/>
  <c r="L847" i="7"/>
  <c r="M847" i="7"/>
  <c r="N847" i="7" s="1"/>
  <c r="L848" i="7"/>
  <c r="M848" i="7" s="1"/>
  <c r="N848" i="7" s="1"/>
  <c r="L849" i="7"/>
  <c r="M849" i="7"/>
  <c r="N849" i="7" s="1"/>
  <c r="L850" i="7"/>
  <c r="M850" i="7" s="1"/>
  <c r="N850" i="7" s="1"/>
  <c r="L851" i="7"/>
  <c r="M851" i="7"/>
  <c r="N851" i="7" s="1"/>
  <c r="L852" i="7"/>
  <c r="M852" i="7" s="1"/>
  <c r="N852" i="7" s="1"/>
  <c r="L853" i="7"/>
  <c r="M853" i="7" s="1"/>
  <c r="N853" i="7" s="1"/>
  <c r="L854" i="7"/>
  <c r="M854" i="7" s="1"/>
  <c r="N854" i="7" s="1"/>
  <c r="L855" i="7"/>
  <c r="M855" i="7"/>
  <c r="N855" i="7" s="1"/>
  <c r="L856" i="7"/>
  <c r="M856" i="7" s="1"/>
  <c r="N856" i="7" s="1"/>
  <c r="L857" i="7"/>
  <c r="M857" i="7"/>
  <c r="N857" i="7" s="1"/>
  <c r="L858" i="7"/>
  <c r="M858" i="7" s="1"/>
  <c r="N858" i="7" s="1"/>
  <c r="L859" i="7"/>
  <c r="M859" i="7"/>
  <c r="N859" i="7" s="1"/>
  <c r="L860" i="7"/>
  <c r="M860" i="7" s="1"/>
  <c r="N860" i="7"/>
  <c r="L861" i="7"/>
  <c r="M861" i="7" s="1"/>
  <c r="N861" i="7" s="1"/>
  <c r="L862" i="7"/>
  <c r="M862" i="7" s="1"/>
  <c r="N862" i="7"/>
  <c r="L863" i="7"/>
  <c r="M863" i="7"/>
  <c r="N863" i="7" s="1"/>
  <c r="L864" i="7"/>
  <c r="M864" i="7" s="1"/>
  <c r="N864" i="7"/>
  <c r="L865" i="7"/>
  <c r="M865" i="7"/>
  <c r="N865" i="7" s="1"/>
  <c r="L866" i="7"/>
  <c r="M866" i="7" s="1"/>
  <c r="N866" i="7" s="1"/>
  <c r="L867" i="7"/>
  <c r="M867" i="7"/>
  <c r="N867" i="7"/>
  <c r="L868" i="7"/>
  <c r="M868" i="7" s="1"/>
  <c r="N868" i="7" s="1"/>
  <c r="L869" i="7"/>
  <c r="M869" i="7" s="1"/>
  <c r="N869" i="7" s="1"/>
  <c r="L870" i="7"/>
  <c r="M870" i="7" s="1"/>
  <c r="N870" i="7" s="1"/>
  <c r="L871" i="7"/>
  <c r="M871" i="7"/>
  <c r="N871" i="7" s="1"/>
  <c r="L872" i="7"/>
  <c r="M872" i="7" s="1"/>
  <c r="N872" i="7" s="1"/>
  <c r="L873" i="7"/>
  <c r="M873" i="7" s="1"/>
  <c r="N873" i="7" s="1"/>
  <c r="L874" i="7"/>
  <c r="M874" i="7"/>
  <c r="N874" i="7" s="1"/>
  <c r="L875" i="7"/>
  <c r="M875" i="7"/>
  <c r="N875" i="7" s="1"/>
  <c r="L876" i="7"/>
  <c r="M876" i="7" s="1"/>
  <c r="N876" i="7" s="1"/>
  <c r="L877" i="7"/>
  <c r="M877" i="7"/>
  <c r="N877" i="7" s="1"/>
  <c r="L878" i="7"/>
  <c r="M878" i="7" s="1"/>
  <c r="N878" i="7" s="1"/>
  <c r="L879" i="7"/>
  <c r="M879" i="7"/>
  <c r="N879" i="7" s="1"/>
  <c r="L880" i="7"/>
  <c r="M880" i="7" s="1"/>
  <c r="N880" i="7"/>
  <c r="L881" i="7"/>
  <c r="M881" i="7" s="1"/>
  <c r="N881" i="7" s="1"/>
  <c r="L882" i="7"/>
  <c r="M882" i="7"/>
  <c r="N882" i="7" s="1"/>
  <c r="L883" i="7"/>
  <c r="M883" i="7"/>
  <c r="N883" i="7" s="1"/>
  <c r="L884" i="7"/>
  <c r="M884" i="7"/>
  <c r="N884" i="7" s="1"/>
  <c r="L885" i="7"/>
  <c r="M885" i="7" s="1"/>
  <c r="N885" i="7" s="1"/>
  <c r="L886" i="7"/>
  <c r="M886" i="7"/>
  <c r="N886" i="7" s="1"/>
  <c r="L887" i="7"/>
  <c r="M887" i="7"/>
  <c r="N887" i="7" s="1"/>
  <c r="L888" i="7"/>
  <c r="M888" i="7" s="1"/>
  <c r="N888" i="7" s="1"/>
  <c r="L889" i="7"/>
  <c r="M889" i="7"/>
  <c r="N889" i="7" s="1"/>
  <c r="L890" i="7"/>
  <c r="M890" i="7"/>
  <c r="N890" i="7" s="1"/>
  <c r="L891" i="7"/>
  <c r="M891" i="7"/>
  <c r="N891" i="7"/>
  <c r="L892" i="7"/>
  <c r="M892" i="7" s="1"/>
  <c r="N892" i="7" s="1"/>
  <c r="L893" i="7"/>
  <c r="M893" i="7" s="1"/>
  <c r="N893" i="7" s="1"/>
  <c r="L894" i="7"/>
  <c r="M894" i="7" s="1"/>
  <c r="N894" i="7" s="1"/>
  <c r="L895" i="7"/>
  <c r="M895" i="7" s="1"/>
  <c r="N895" i="7" s="1"/>
  <c r="L896" i="7"/>
  <c r="M896" i="7" s="1"/>
  <c r="N896" i="7" s="1"/>
  <c r="L897" i="7"/>
  <c r="M897" i="7" s="1"/>
  <c r="N897" i="7" s="1"/>
  <c r="L898" i="7"/>
  <c r="M898" i="7" s="1"/>
  <c r="N898" i="7" s="1"/>
  <c r="L899" i="7"/>
  <c r="M899" i="7"/>
  <c r="N899" i="7"/>
  <c r="L900" i="7"/>
  <c r="M900" i="7"/>
  <c r="N900" i="7"/>
  <c r="L901" i="7"/>
  <c r="M901" i="7" s="1"/>
  <c r="N901" i="7" s="1"/>
  <c r="L902" i="7"/>
  <c r="M902" i="7" s="1"/>
  <c r="N902" i="7" s="1"/>
  <c r="L903" i="7"/>
  <c r="M903" i="7"/>
  <c r="N903" i="7"/>
  <c r="L904" i="7"/>
  <c r="M904" i="7" s="1"/>
  <c r="N904" i="7" s="1"/>
  <c r="L905" i="7"/>
  <c r="M905" i="7" s="1"/>
  <c r="N905" i="7" s="1"/>
  <c r="L906" i="7"/>
  <c r="M906" i="7"/>
  <c r="N906" i="7"/>
  <c r="L907" i="7"/>
  <c r="M907" i="7"/>
  <c r="N907" i="7"/>
  <c r="L908" i="7"/>
  <c r="M908" i="7"/>
  <c r="N908" i="7" s="1"/>
  <c r="L909" i="7"/>
  <c r="M909" i="7"/>
  <c r="N909" i="7" s="1"/>
  <c r="L910" i="7"/>
  <c r="M910" i="7" s="1"/>
  <c r="N910" i="7" s="1"/>
  <c r="L911" i="7"/>
  <c r="M911" i="7"/>
  <c r="N911" i="7" s="1"/>
  <c r="L912" i="7"/>
  <c r="M912" i="7" s="1"/>
  <c r="N912" i="7"/>
  <c r="L913" i="7"/>
  <c r="M913" i="7" s="1"/>
  <c r="N913" i="7" s="1"/>
  <c r="L914" i="7"/>
  <c r="M914" i="7"/>
  <c r="N914" i="7" s="1"/>
  <c r="L915" i="7"/>
  <c r="M915" i="7"/>
  <c r="N915" i="7" s="1"/>
  <c r="L916" i="7"/>
  <c r="M916" i="7"/>
  <c r="N916" i="7" s="1"/>
  <c r="L917" i="7"/>
  <c r="M917" i="7" s="1"/>
  <c r="N917" i="7" s="1"/>
  <c r="L918" i="7"/>
  <c r="M918" i="7"/>
  <c r="N918" i="7" s="1"/>
  <c r="L919" i="7"/>
  <c r="M919" i="7"/>
  <c r="N919" i="7" s="1"/>
  <c r="L920" i="7"/>
  <c r="M920" i="7" s="1"/>
  <c r="N920" i="7" s="1"/>
  <c r="L921" i="7"/>
  <c r="M921" i="7"/>
  <c r="N921" i="7" s="1"/>
  <c r="L922" i="7"/>
  <c r="M922" i="7"/>
  <c r="N922" i="7" s="1"/>
  <c r="L923" i="7"/>
  <c r="M923" i="7"/>
  <c r="N923" i="7"/>
  <c r="L924" i="7"/>
  <c r="M924" i="7" s="1"/>
  <c r="N924" i="7" s="1"/>
  <c r="L925" i="7"/>
  <c r="M925" i="7" s="1"/>
  <c r="N925" i="7" s="1"/>
  <c r="L926" i="7"/>
  <c r="M926" i="7" s="1"/>
  <c r="N926" i="7" s="1"/>
  <c r="L927" i="7"/>
  <c r="M927" i="7" s="1"/>
  <c r="N927" i="7" s="1"/>
  <c r="L928" i="7"/>
  <c r="M928" i="7" s="1"/>
  <c r="N928" i="7" s="1"/>
  <c r="L929" i="7"/>
  <c r="M929" i="7" s="1"/>
  <c r="N929" i="7" s="1"/>
  <c r="L930" i="7"/>
  <c r="M930" i="7" s="1"/>
  <c r="N930" i="7" s="1"/>
  <c r="L931" i="7"/>
  <c r="M931" i="7"/>
  <c r="N931" i="7"/>
  <c r="L932" i="7"/>
  <c r="M932" i="7"/>
  <c r="N932" i="7"/>
  <c r="L933" i="7"/>
  <c r="M933" i="7" s="1"/>
  <c r="N933" i="7" s="1"/>
  <c r="L934" i="7"/>
  <c r="M934" i="7" s="1"/>
  <c r="N934" i="7" s="1"/>
  <c r="L935" i="7"/>
  <c r="M935" i="7"/>
  <c r="N935" i="7"/>
  <c r="L936" i="7"/>
  <c r="M936" i="7" s="1"/>
  <c r="N936" i="7" s="1"/>
  <c r="L937" i="7"/>
  <c r="M937" i="7" s="1"/>
  <c r="N937" i="7" s="1"/>
  <c r="L938" i="7"/>
  <c r="M938" i="7"/>
  <c r="N938" i="7"/>
  <c r="L939" i="7"/>
  <c r="M939" i="7"/>
  <c r="N939" i="7"/>
  <c r="L940" i="7"/>
  <c r="M940" i="7"/>
  <c r="N940" i="7" s="1"/>
  <c r="L941" i="7"/>
  <c r="M941" i="7"/>
  <c r="N941" i="7" s="1"/>
  <c r="L942" i="7"/>
  <c r="M942" i="7" s="1"/>
  <c r="N942" i="7" s="1"/>
  <c r="L943" i="7"/>
  <c r="M943" i="7"/>
  <c r="N943" i="7" s="1"/>
  <c r="L944" i="7"/>
  <c r="M944" i="7" s="1"/>
  <c r="N944" i="7"/>
  <c r="L945" i="7"/>
  <c r="M945" i="7" s="1"/>
  <c r="N945" i="7" s="1"/>
  <c r="L946" i="7"/>
  <c r="M946" i="7"/>
  <c r="N946" i="7" s="1"/>
  <c r="L947" i="7"/>
  <c r="M947" i="7"/>
  <c r="N947" i="7" s="1"/>
  <c r="L948" i="7"/>
  <c r="M948" i="7"/>
  <c r="N948" i="7" s="1"/>
  <c r="L949" i="7"/>
  <c r="M949" i="7" s="1"/>
  <c r="N949" i="7" s="1"/>
  <c r="L950" i="7"/>
  <c r="M950" i="7"/>
  <c r="N950" i="7" s="1"/>
  <c r="L951" i="7"/>
  <c r="M951" i="7"/>
  <c r="N951" i="7" s="1"/>
  <c r="L952" i="7"/>
  <c r="M952" i="7" s="1"/>
  <c r="N952" i="7" s="1"/>
  <c r="L953" i="7"/>
  <c r="M953" i="7"/>
  <c r="N953" i="7" s="1"/>
  <c r="L954" i="7"/>
  <c r="M954" i="7"/>
  <c r="N954" i="7" s="1"/>
  <c r="L955" i="7"/>
  <c r="M955" i="7"/>
  <c r="N955" i="7"/>
  <c r="L956" i="7"/>
  <c r="M956" i="7" s="1"/>
  <c r="N956" i="7" s="1"/>
  <c r="L957" i="7"/>
  <c r="M957" i="7" s="1"/>
  <c r="N957" i="7" s="1"/>
  <c r="L958" i="7"/>
  <c r="M958" i="7" s="1"/>
  <c r="N958" i="7" s="1"/>
  <c r="L959" i="7"/>
  <c r="M959" i="7" s="1"/>
  <c r="N959" i="7" s="1"/>
  <c r="L960" i="7"/>
  <c r="M960" i="7" s="1"/>
  <c r="N960" i="7" s="1"/>
  <c r="L961" i="7"/>
  <c r="M961" i="7" s="1"/>
  <c r="N961" i="7" s="1"/>
  <c r="L962" i="7"/>
  <c r="M962" i="7" s="1"/>
  <c r="N962" i="7" s="1"/>
  <c r="L963" i="7"/>
  <c r="M963" i="7"/>
  <c r="N963" i="7"/>
  <c r="L964" i="7"/>
  <c r="M964" i="7"/>
  <c r="N964" i="7" s="1"/>
  <c r="L965" i="7"/>
  <c r="M965" i="7" s="1"/>
  <c r="N965" i="7" s="1"/>
  <c r="L966" i="7"/>
  <c r="M966" i="7" s="1"/>
  <c r="N966" i="7" s="1"/>
  <c r="L967" i="7"/>
  <c r="M967" i="7"/>
  <c r="N967" i="7"/>
  <c r="L968" i="7"/>
  <c r="M968" i="7" s="1"/>
  <c r="N968" i="7" s="1"/>
  <c r="L969" i="7"/>
  <c r="M969" i="7" s="1"/>
  <c r="N969" i="7" s="1"/>
  <c r="L970" i="7"/>
  <c r="M970" i="7"/>
  <c r="N970" i="7"/>
  <c r="L971" i="7"/>
  <c r="M971" i="7"/>
  <c r="N971" i="7"/>
  <c r="L972" i="7"/>
  <c r="M972" i="7"/>
  <c r="N972" i="7" s="1"/>
  <c r="L973" i="7"/>
  <c r="M973" i="7" s="1"/>
  <c r="N973" i="7" s="1"/>
  <c r="L974" i="7"/>
  <c r="M974" i="7" s="1"/>
  <c r="N974" i="7" s="1"/>
  <c r="L975" i="7"/>
  <c r="M975" i="7"/>
  <c r="N975" i="7" s="1"/>
  <c r="L976" i="7"/>
  <c r="M976" i="7" s="1"/>
  <c r="N976" i="7" s="1"/>
  <c r="L977" i="7"/>
  <c r="M977" i="7" s="1"/>
  <c r="N977" i="7" s="1"/>
  <c r="L978" i="7"/>
  <c r="M978" i="7"/>
  <c r="N978" i="7" s="1"/>
  <c r="L979" i="7"/>
  <c r="M979" i="7"/>
  <c r="N979" i="7" s="1"/>
  <c r="L980" i="7"/>
  <c r="M980" i="7"/>
  <c r="N980" i="7" s="1"/>
  <c r="L981" i="7"/>
  <c r="M981" i="7" s="1"/>
  <c r="N981" i="7" s="1"/>
  <c r="L982" i="7"/>
  <c r="M982" i="7"/>
  <c r="N982" i="7" s="1"/>
  <c r="L983" i="7"/>
  <c r="M983" i="7"/>
  <c r="N983" i="7" s="1"/>
  <c r="L984" i="7"/>
  <c r="M984" i="7" s="1"/>
  <c r="N984" i="7" s="1"/>
  <c r="L985" i="7"/>
  <c r="M985" i="7" s="1"/>
  <c r="N985" i="7" s="1"/>
  <c r="L986" i="7"/>
  <c r="M986" i="7"/>
  <c r="N986" i="7" s="1"/>
  <c r="L987" i="7"/>
  <c r="M987" i="7" s="1"/>
  <c r="N987" i="7" s="1"/>
  <c r="L988" i="7"/>
  <c r="M988" i="7" s="1"/>
  <c r="N988" i="7" s="1"/>
  <c r="L989" i="7"/>
  <c r="M989" i="7" s="1"/>
  <c r="N989" i="7" s="1"/>
  <c r="L990" i="7"/>
  <c r="M990" i="7"/>
  <c r="N990" i="7" s="1"/>
  <c r="L991" i="7"/>
  <c r="M991" i="7" s="1"/>
  <c r="N991" i="7" s="1"/>
  <c r="L992" i="7"/>
  <c r="M992" i="7"/>
  <c r="N992" i="7" s="1"/>
  <c r="L993" i="7"/>
  <c r="M993" i="7" s="1"/>
  <c r="N993" i="7" s="1"/>
  <c r="L994" i="7"/>
  <c r="M994" i="7"/>
  <c r="N994" i="7" s="1"/>
  <c r="L995" i="7"/>
  <c r="M995" i="7" s="1"/>
  <c r="N995" i="7" s="1"/>
  <c r="L996" i="7"/>
  <c r="M996" i="7" s="1"/>
  <c r="N996" i="7" s="1"/>
  <c r="L997" i="7"/>
  <c r="M997" i="7" s="1"/>
  <c r="N997" i="7" s="1"/>
  <c r="L998" i="7"/>
  <c r="M998" i="7"/>
  <c r="N998" i="7" s="1"/>
  <c r="L999" i="7"/>
  <c r="M999" i="7" s="1"/>
  <c r="N999" i="7" s="1"/>
  <c r="L1000" i="7"/>
  <c r="M1000" i="7"/>
  <c r="N1000" i="7" s="1"/>
  <c r="L1001" i="7"/>
  <c r="M1001" i="7" s="1"/>
  <c r="N1001" i="7" s="1"/>
  <c r="L1002" i="7"/>
  <c r="M1002" i="7"/>
  <c r="N1002" i="7" s="1"/>
  <c r="L1003" i="7"/>
  <c r="M1003" i="7" s="1"/>
  <c r="N1003" i="7" s="1"/>
  <c r="L1004" i="7"/>
  <c r="M1004" i="7" s="1"/>
  <c r="N1004" i="7" s="1"/>
  <c r="L1005" i="7"/>
  <c r="M1005" i="7" s="1"/>
  <c r="N1005" i="7" s="1"/>
  <c r="L1006" i="7"/>
  <c r="M1006" i="7"/>
  <c r="N1006" i="7" s="1"/>
  <c r="L1007" i="7"/>
  <c r="M1007" i="7" s="1"/>
  <c r="N1007" i="7" s="1"/>
  <c r="L1008" i="7"/>
  <c r="M1008" i="7"/>
  <c r="N1008" i="7" s="1"/>
  <c r="L1009" i="7"/>
  <c r="M1009" i="7" s="1"/>
  <c r="N1009" i="7" s="1"/>
  <c r="L1010" i="7"/>
  <c r="M1010" i="7"/>
  <c r="N1010" i="7" s="1"/>
  <c r="L1011" i="7"/>
  <c r="M1011" i="7" s="1"/>
  <c r="N1011" i="7" s="1"/>
  <c r="L1012" i="7"/>
  <c r="M1012" i="7" s="1"/>
  <c r="N1012" i="7" s="1"/>
  <c r="L1013" i="7"/>
  <c r="M1013" i="7" s="1"/>
  <c r="N1013" i="7" s="1"/>
  <c r="L1014" i="7"/>
  <c r="M1014" i="7"/>
  <c r="N1014" i="7" s="1"/>
  <c r="L1015" i="7"/>
  <c r="M1015" i="7" s="1"/>
  <c r="N1015" i="7" s="1"/>
  <c r="L1016" i="7"/>
  <c r="M1016" i="7"/>
  <c r="N1016" i="7" s="1"/>
  <c r="L1017" i="7"/>
  <c r="M1017" i="7" s="1"/>
  <c r="N1017" i="7" s="1"/>
  <c r="L1018" i="7"/>
  <c r="M1018" i="7"/>
  <c r="N1018" i="7" s="1"/>
  <c r="L1019" i="7"/>
  <c r="M1019" i="7" s="1"/>
  <c r="N1019" i="7" s="1"/>
  <c r="L1020" i="7"/>
  <c r="M1020" i="7" s="1"/>
  <c r="N1020" i="7" s="1"/>
  <c r="L1021" i="7"/>
  <c r="M1021" i="7" s="1"/>
  <c r="N1021" i="7" s="1"/>
  <c r="L1022" i="7"/>
  <c r="M1022" i="7"/>
  <c r="N1022" i="7" s="1"/>
  <c r="L1023" i="7"/>
  <c r="M1023" i="7" s="1"/>
  <c r="N1023" i="7" s="1"/>
  <c r="L1024" i="7"/>
  <c r="M1024" i="7"/>
  <c r="N1024" i="7" s="1"/>
  <c r="L1025" i="7"/>
  <c r="M1025" i="7" s="1"/>
  <c r="N1025" i="7" s="1"/>
  <c r="L1026" i="7"/>
  <c r="M1026" i="7"/>
  <c r="N1026" i="7" s="1"/>
  <c r="L1027" i="7"/>
  <c r="M1027" i="7" s="1"/>
  <c r="N1027" i="7" s="1"/>
  <c r="L1028" i="7"/>
  <c r="M1028" i="7" s="1"/>
  <c r="N1028" i="7" s="1"/>
  <c r="L1029" i="7"/>
  <c r="M1029" i="7" s="1"/>
  <c r="N1029" i="7" s="1"/>
  <c r="L1030" i="7"/>
  <c r="M1030" i="7"/>
  <c r="N1030" i="7" s="1"/>
  <c r="L1031" i="7"/>
  <c r="M1031" i="7" s="1"/>
  <c r="N1031" i="7" s="1"/>
  <c r="L1032" i="7"/>
  <c r="M1032" i="7"/>
  <c r="N1032" i="7" s="1"/>
  <c r="L1033" i="7"/>
  <c r="M1033" i="7" s="1"/>
  <c r="N1033" i="7" s="1"/>
  <c r="L1034" i="7"/>
  <c r="M1034" i="7"/>
  <c r="N1034" i="7" s="1"/>
  <c r="L1035" i="7"/>
  <c r="M1035" i="7" s="1"/>
  <c r="N1035" i="7" s="1"/>
  <c r="L1036" i="7"/>
  <c r="M1036" i="7" s="1"/>
  <c r="N1036" i="7" s="1"/>
  <c r="L1037" i="7"/>
  <c r="M1037" i="7" s="1"/>
  <c r="N1037" i="7" s="1"/>
  <c r="L1038" i="7"/>
  <c r="M1038" i="7"/>
  <c r="N1038" i="7" s="1"/>
  <c r="L1039" i="7"/>
  <c r="M1039" i="7" s="1"/>
  <c r="N1039" i="7" s="1"/>
  <c r="L1040" i="7"/>
  <c r="M1040" i="7"/>
  <c r="N1040" i="7" s="1"/>
  <c r="L1041" i="7"/>
  <c r="M1041" i="7" s="1"/>
  <c r="N1041" i="7" s="1"/>
  <c r="L1042" i="7"/>
  <c r="M1042" i="7"/>
  <c r="N1042" i="7" s="1"/>
  <c r="L1043" i="7"/>
  <c r="M1043" i="7" s="1"/>
  <c r="N1043" i="7" s="1"/>
  <c r="L1044" i="7"/>
  <c r="M1044" i="7" s="1"/>
  <c r="N1044" i="7" s="1"/>
  <c r="L1045" i="7"/>
  <c r="M1045" i="7" s="1"/>
  <c r="N1045" i="7" s="1"/>
  <c r="L1046" i="7"/>
  <c r="M1046" i="7"/>
  <c r="N1046" i="7" s="1"/>
  <c r="L1047" i="7"/>
  <c r="M1047" i="7" s="1"/>
  <c r="N1047" i="7" s="1"/>
  <c r="L1048" i="7"/>
  <c r="M1048" i="7"/>
  <c r="N1048" i="7" s="1"/>
  <c r="L1049" i="7"/>
  <c r="M1049" i="7" s="1"/>
  <c r="N1049" i="7" s="1"/>
  <c r="L1050" i="7"/>
  <c r="M1050" i="7"/>
  <c r="N1050" i="7" s="1"/>
  <c r="L1051" i="7"/>
  <c r="M1051" i="7" s="1"/>
  <c r="N1051" i="7" s="1"/>
  <c r="L1052" i="7"/>
  <c r="M1052" i="7" s="1"/>
  <c r="N1052" i="7" s="1"/>
  <c r="L1053" i="7"/>
  <c r="M1053" i="7" s="1"/>
  <c r="N1053" i="7" s="1"/>
  <c r="L1054" i="7"/>
  <c r="M1054" i="7"/>
  <c r="N1054" i="7" s="1"/>
  <c r="L1055" i="7"/>
  <c r="M1055" i="7" s="1"/>
  <c r="N1055" i="7" s="1"/>
  <c r="L1056" i="7"/>
  <c r="M1056" i="7"/>
  <c r="N1056" i="7" s="1"/>
  <c r="L1057" i="7"/>
  <c r="M1057" i="7" s="1"/>
  <c r="N1057" i="7" s="1"/>
  <c r="L1058" i="7"/>
  <c r="M1058" i="7"/>
  <c r="N1058" i="7" s="1"/>
  <c r="L1059" i="7"/>
  <c r="M1059" i="7" s="1"/>
  <c r="N1059" i="7" s="1"/>
  <c r="L1060" i="7"/>
  <c r="M1060" i="7" s="1"/>
  <c r="N1060" i="7" s="1"/>
  <c r="L1061" i="7"/>
  <c r="M1061" i="7" s="1"/>
  <c r="N1061" i="7" s="1"/>
  <c r="L1062" i="7"/>
  <c r="M1062" i="7"/>
  <c r="N1062" i="7" s="1"/>
  <c r="L1063" i="7"/>
  <c r="M1063" i="7" s="1"/>
  <c r="N1063" i="7" s="1"/>
  <c r="L1064" i="7"/>
  <c r="M1064" i="7"/>
  <c r="N1064" i="7" s="1"/>
  <c r="L1065" i="7"/>
  <c r="M1065" i="7" s="1"/>
  <c r="N1065" i="7" s="1"/>
  <c r="L1066" i="7"/>
  <c r="M1066" i="7"/>
  <c r="N1066" i="7" s="1"/>
  <c r="L1067" i="7"/>
  <c r="M1067" i="7" s="1"/>
  <c r="N1067" i="7" s="1"/>
  <c r="L1068" i="7"/>
  <c r="M1068" i="7" s="1"/>
  <c r="N1068" i="7" s="1"/>
  <c r="L1069" i="7"/>
  <c r="M1069" i="7" s="1"/>
  <c r="N1069" i="7" s="1"/>
  <c r="L1070" i="7"/>
  <c r="M1070" i="7"/>
  <c r="N1070" i="7" s="1"/>
  <c r="L1071" i="7"/>
  <c r="M1071" i="7" s="1"/>
  <c r="N1071" i="7" s="1"/>
  <c r="L1072" i="7"/>
  <c r="M1072" i="7"/>
  <c r="N1072" i="7" s="1"/>
  <c r="L1073" i="7"/>
  <c r="M1073" i="7" s="1"/>
  <c r="N1073" i="7" s="1"/>
  <c r="L1074" i="7"/>
  <c r="M1074" i="7"/>
  <c r="N1074" i="7" s="1"/>
  <c r="L1075" i="7"/>
  <c r="M1075" i="7" s="1"/>
  <c r="N1075" i="7" s="1"/>
  <c r="L1076" i="7"/>
  <c r="M1076" i="7" s="1"/>
  <c r="N1076" i="7" s="1"/>
  <c r="L1077" i="7"/>
  <c r="M1077" i="7" s="1"/>
  <c r="N1077" i="7" s="1"/>
  <c r="L1078" i="7"/>
  <c r="M1078" i="7"/>
  <c r="N1078" i="7" s="1"/>
  <c r="L1079" i="7"/>
  <c r="M1079" i="7" s="1"/>
  <c r="N1079" i="7" s="1"/>
  <c r="L1080" i="7"/>
  <c r="M1080" i="7"/>
  <c r="N1080" i="7" s="1"/>
  <c r="L1081" i="7"/>
  <c r="M1081" i="7" s="1"/>
  <c r="N1081" i="7" s="1"/>
  <c r="L1082" i="7"/>
  <c r="M1082" i="7"/>
  <c r="N1082" i="7" s="1"/>
  <c r="L1083" i="7"/>
  <c r="M1083" i="7" s="1"/>
  <c r="N1083" i="7" s="1"/>
  <c r="L1084" i="7"/>
  <c r="M1084" i="7" s="1"/>
  <c r="N1084" i="7" s="1"/>
  <c r="L1085" i="7"/>
  <c r="M1085" i="7" s="1"/>
  <c r="N1085" i="7" s="1"/>
  <c r="L1086" i="7"/>
  <c r="M1086" i="7"/>
  <c r="N1086" i="7" s="1"/>
  <c r="L1087" i="7"/>
  <c r="M1087" i="7" s="1"/>
  <c r="N1087" i="7" s="1"/>
  <c r="L1088" i="7"/>
  <c r="M1088" i="7"/>
  <c r="N1088" i="7" s="1"/>
  <c r="L1089" i="7"/>
  <c r="M1089" i="7" s="1"/>
  <c r="N1089" i="7" s="1"/>
  <c r="L1090" i="7"/>
  <c r="M1090" i="7"/>
  <c r="N1090" i="7" s="1"/>
  <c r="L1091" i="7"/>
  <c r="M1091" i="7" s="1"/>
  <c r="N1091" i="7" s="1"/>
  <c r="L1092" i="7"/>
  <c r="M1092" i="7" s="1"/>
  <c r="N1092" i="7" s="1"/>
  <c r="L1093" i="7"/>
  <c r="M1093" i="7" s="1"/>
  <c r="N1093" i="7" s="1"/>
  <c r="L1094" i="7"/>
  <c r="M1094" i="7"/>
  <c r="N1094" i="7" s="1"/>
  <c r="L1095" i="7"/>
  <c r="M1095" i="7" s="1"/>
  <c r="N1095" i="7" s="1"/>
  <c r="L1096" i="7"/>
  <c r="M1096" i="7"/>
  <c r="N1096" i="7" s="1"/>
  <c r="L1097" i="7"/>
  <c r="M1097" i="7" s="1"/>
  <c r="N1097" i="7" s="1"/>
  <c r="L1098" i="7"/>
  <c r="M1098" i="7"/>
  <c r="N1098" i="7" s="1"/>
  <c r="L1099" i="7"/>
  <c r="M1099" i="7" s="1"/>
  <c r="N1099" i="7" s="1"/>
  <c r="L1100" i="7"/>
  <c r="M1100" i="7" s="1"/>
  <c r="N1100" i="7" s="1"/>
  <c r="L1101" i="7"/>
  <c r="M1101" i="7" s="1"/>
  <c r="N1101" i="7" s="1"/>
  <c r="L1102" i="7"/>
  <c r="M1102" i="7"/>
  <c r="N1102" i="7" s="1"/>
  <c r="L1103" i="7"/>
  <c r="M1103" i="7" s="1"/>
  <c r="N1103" i="7" s="1"/>
  <c r="L1104" i="7"/>
  <c r="M1104" i="7"/>
  <c r="N1104" i="7" s="1"/>
  <c r="L1105" i="7"/>
  <c r="M1105" i="7" s="1"/>
  <c r="N1105" i="7" s="1"/>
  <c r="L1106" i="7"/>
  <c r="M1106" i="7"/>
  <c r="N1106" i="7" s="1"/>
  <c r="L1107" i="7"/>
  <c r="M1107" i="7" s="1"/>
  <c r="N1107" i="7" s="1"/>
  <c r="L1108" i="7"/>
  <c r="M1108" i="7" s="1"/>
  <c r="N1108" i="7" s="1"/>
  <c r="L1109" i="7"/>
  <c r="M1109" i="7" s="1"/>
  <c r="N1109" i="7" s="1"/>
  <c r="L1110" i="7"/>
  <c r="M1110" i="7"/>
  <c r="N1110" i="7" s="1"/>
  <c r="L1111" i="7"/>
  <c r="M1111" i="7" s="1"/>
  <c r="N1111" i="7" s="1"/>
  <c r="L1112" i="7"/>
  <c r="M1112" i="7"/>
  <c r="N1112" i="7" s="1"/>
  <c r="L1113" i="7"/>
  <c r="M1113" i="7" s="1"/>
  <c r="N1113" i="7" s="1"/>
  <c r="L1114" i="7"/>
  <c r="M1114" i="7"/>
  <c r="N1114" i="7" s="1"/>
  <c r="L1115" i="7"/>
  <c r="M1115" i="7" s="1"/>
  <c r="N1115" i="7" s="1"/>
  <c r="L1116" i="7"/>
  <c r="M1116" i="7" s="1"/>
  <c r="N1116" i="7" s="1"/>
  <c r="L1117" i="7"/>
  <c r="M1117" i="7" s="1"/>
  <c r="N1117" i="7" s="1"/>
  <c r="L1118" i="7"/>
  <c r="M1118" i="7"/>
  <c r="N1118" i="7" s="1"/>
  <c r="L1119" i="7"/>
  <c r="M1119" i="7" s="1"/>
  <c r="N1119" i="7" s="1"/>
  <c r="L1120" i="7"/>
  <c r="M1120" i="7"/>
  <c r="N1120" i="7" s="1"/>
  <c r="L1121" i="7"/>
  <c r="M1121" i="7" s="1"/>
  <c r="N1121" i="7" s="1"/>
  <c r="L1122" i="7"/>
  <c r="M1122" i="7"/>
  <c r="N1122" i="7" s="1"/>
  <c r="L1123" i="7"/>
  <c r="M1123" i="7" s="1"/>
  <c r="N1123" i="7" s="1"/>
  <c r="L1124" i="7"/>
  <c r="M1124" i="7" s="1"/>
  <c r="N1124" i="7" s="1"/>
  <c r="L1125" i="7"/>
  <c r="M1125" i="7" s="1"/>
  <c r="N1125" i="7" s="1"/>
  <c r="L1126" i="7"/>
  <c r="M1126" i="7"/>
  <c r="N1126" i="7" s="1"/>
  <c r="L1127" i="7"/>
  <c r="M1127" i="7" s="1"/>
  <c r="N1127" i="7" s="1"/>
  <c r="L1128" i="7"/>
  <c r="M1128" i="7"/>
  <c r="N1128" i="7" s="1"/>
  <c r="L1129" i="7"/>
  <c r="M1129" i="7" s="1"/>
  <c r="N1129" i="7" s="1"/>
  <c r="L1130" i="7"/>
  <c r="M1130" i="7"/>
  <c r="N1130" i="7" s="1"/>
  <c r="L1131" i="7"/>
  <c r="M1131" i="7" s="1"/>
  <c r="N1131" i="7" s="1"/>
  <c r="L1132" i="7"/>
  <c r="M1132" i="7" s="1"/>
  <c r="N1132" i="7" s="1"/>
  <c r="L1133" i="7"/>
  <c r="M1133" i="7" s="1"/>
  <c r="N1133" i="7" s="1"/>
  <c r="L1134" i="7"/>
  <c r="M1134" i="7"/>
  <c r="N1134" i="7" s="1"/>
  <c r="L1135" i="7"/>
  <c r="M1135" i="7" s="1"/>
  <c r="N1135" i="7" s="1"/>
  <c r="L1136" i="7"/>
  <c r="M1136" i="7"/>
  <c r="N1136" i="7" s="1"/>
  <c r="L1137" i="7"/>
  <c r="M1137" i="7" s="1"/>
  <c r="N1137" i="7" s="1"/>
  <c r="L1138" i="7"/>
  <c r="M1138" i="7"/>
  <c r="N1138" i="7" s="1"/>
  <c r="L1139" i="7"/>
  <c r="M1139" i="7" s="1"/>
  <c r="N1139" i="7"/>
  <c r="L1140" i="7"/>
  <c r="M1140" i="7" s="1"/>
  <c r="N1140" i="7" s="1"/>
  <c r="L1141" i="7"/>
  <c r="M1141" i="7" s="1"/>
  <c r="N1141" i="7"/>
  <c r="L1142" i="7"/>
  <c r="M1142" i="7"/>
  <c r="N1142" i="7" s="1"/>
  <c r="L1143" i="7"/>
  <c r="M1143" i="7" s="1"/>
  <c r="N1143" i="7"/>
  <c r="L1144" i="7"/>
  <c r="M1144" i="7"/>
  <c r="N1144" i="7" s="1"/>
  <c r="L1145" i="7"/>
  <c r="M1145" i="7" s="1"/>
  <c r="N1145" i="7"/>
  <c r="L1146" i="7"/>
  <c r="M1146" i="7"/>
  <c r="N1146" i="7" s="1"/>
  <c r="L1147" i="7"/>
  <c r="M1147" i="7" s="1"/>
  <c r="N1147" i="7" s="1"/>
  <c r="L1148" i="7"/>
  <c r="M1148" i="7"/>
  <c r="N1148" i="7" s="1"/>
  <c r="L1149" i="7"/>
  <c r="M1149" i="7" s="1"/>
  <c r="N1149" i="7"/>
  <c r="L1150" i="7"/>
  <c r="M1150" i="7"/>
  <c r="N1150" i="7"/>
  <c r="L1151" i="7"/>
  <c r="M1151" i="7" s="1"/>
  <c r="N1151" i="7" s="1"/>
  <c r="L1152" i="7"/>
  <c r="M1152" i="7"/>
  <c r="N1152" i="7" s="1"/>
  <c r="L1153" i="7"/>
  <c r="M1153" i="7" s="1"/>
  <c r="N1153" i="7" s="1"/>
  <c r="L1154" i="7"/>
  <c r="M1154" i="7"/>
  <c r="N1154" i="7" s="1"/>
  <c r="L1155" i="7"/>
  <c r="M1155" i="7" s="1"/>
  <c r="N1155" i="7"/>
  <c r="L1156" i="7"/>
  <c r="M1156" i="7"/>
  <c r="N1156" i="7" s="1"/>
  <c r="L1157" i="7"/>
  <c r="M1157" i="7" s="1"/>
  <c r="N1157" i="7"/>
  <c r="L1158" i="7"/>
  <c r="M1158" i="7"/>
  <c r="N1158" i="7" s="1"/>
  <c r="L1159" i="7"/>
  <c r="M1159" i="7" s="1"/>
  <c r="N1159" i="7" s="1"/>
  <c r="L1160" i="7"/>
  <c r="M1160" i="7"/>
  <c r="N1160" i="7" s="1"/>
  <c r="L1161" i="7"/>
  <c r="M1161" i="7"/>
  <c r="N1161" i="7" s="1"/>
  <c r="L1162" i="7"/>
  <c r="M1162" i="7"/>
  <c r="N1162" i="7" s="1"/>
  <c r="L1163" i="7"/>
  <c r="M1163" i="7" s="1"/>
  <c r="N1163" i="7"/>
  <c r="L1164" i="7"/>
  <c r="M1164" i="7"/>
  <c r="N1164" i="7" s="1"/>
  <c r="L1165" i="7"/>
  <c r="M1165" i="7" s="1"/>
  <c r="N1165" i="7" s="1"/>
  <c r="L1166" i="7"/>
  <c r="M1166" i="7"/>
  <c r="N1166" i="7" s="1"/>
  <c r="L1167" i="7"/>
  <c r="M1167" i="7" s="1"/>
  <c r="N1167" i="7" s="1"/>
  <c r="L1168" i="7"/>
  <c r="M1168" i="7"/>
  <c r="N1168" i="7" s="1"/>
  <c r="L1169" i="7"/>
  <c r="M1169" i="7" s="1"/>
  <c r="N1169" i="7" s="1"/>
  <c r="L1170" i="7"/>
  <c r="M1170" i="7"/>
  <c r="N1170" i="7" s="1"/>
  <c r="L1171" i="7"/>
  <c r="M1171" i="7"/>
  <c r="N1171" i="7"/>
  <c r="L1172" i="7"/>
  <c r="M1172" i="7" s="1"/>
  <c r="N1172" i="7" s="1"/>
  <c r="L1173" i="7"/>
  <c r="M1173" i="7" s="1"/>
  <c r="N1173" i="7" s="1"/>
  <c r="L1174" i="7"/>
  <c r="M1174" i="7" s="1"/>
  <c r="N1174" i="7" s="1"/>
  <c r="L1175" i="7"/>
  <c r="M1175" i="7" s="1"/>
  <c r="N1175" i="7" s="1"/>
  <c r="L1176" i="7"/>
  <c r="M1176" i="7"/>
  <c r="N1176" i="7" s="1"/>
  <c r="L1177" i="7"/>
  <c r="M1177" i="7" s="1"/>
  <c r="N1177" i="7" s="1"/>
  <c r="L1178" i="7"/>
  <c r="M1178" i="7"/>
  <c r="N1178" i="7" s="1"/>
  <c r="L1179" i="7"/>
  <c r="M1179" i="7"/>
  <c r="N1179" i="7" s="1"/>
  <c r="L1180" i="7"/>
  <c r="M1180" i="7" s="1"/>
  <c r="N1180" i="7" s="1"/>
  <c r="L1181" i="7"/>
  <c r="M1181" i="7" s="1"/>
  <c r="N1181" i="7"/>
  <c r="L1182" i="7"/>
  <c r="M1182" i="7" s="1"/>
  <c r="N1182" i="7" s="1"/>
  <c r="L1183" i="7"/>
  <c r="M1183" i="7" s="1"/>
  <c r="N1183" i="7"/>
  <c r="L1184" i="7"/>
  <c r="M1184" i="7"/>
  <c r="N1184" i="7"/>
  <c r="L1185" i="7"/>
  <c r="M1185" i="7" s="1"/>
  <c r="N1185" i="7" s="1"/>
  <c r="L1186" i="7"/>
  <c r="M1186" i="7"/>
  <c r="N1186" i="7" s="1"/>
  <c r="L1187" i="7"/>
  <c r="M1187" i="7"/>
  <c r="N1187" i="7" s="1"/>
  <c r="L1188" i="7"/>
  <c r="M1188" i="7"/>
  <c r="N1188" i="7" s="1"/>
  <c r="L1189" i="7"/>
  <c r="M1189" i="7"/>
  <c r="N1189" i="7" s="1"/>
  <c r="L1190" i="7"/>
  <c r="M1190" i="7"/>
  <c r="N1190" i="7" s="1"/>
  <c r="L1191" i="7"/>
  <c r="M1191" i="7" s="1"/>
  <c r="N1191" i="7"/>
  <c r="L1192" i="7"/>
  <c r="M1192" i="7"/>
  <c r="N1192" i="7" s="1"/>
  <c r="L1193" i="7"/>
  <c r="M1193" i="7"/>
  <c r="N1193" i="7" s="1"/>
  <c r="L1194" i="7"/>
  <c r="M1194" i="7"/>
  <c r="N1194" i="7" s="1"/>
  <c r="L1195" i="7"/>
  <c r="M1195" i="7" s="1"/>
  <c r="N1195" i="7" s="1"/>
  <c r="L1196" i="7"/>
  <c r="M1196" i="7" s="1"/>
  <c r="N1196" i="7" s="1"/>
  <c r="L1197" i="7"/>
  <c r="M1197" i="7"/>
  <c r="N1197" i="7" s="1"/>
  <c r="L1198" i="7"/>
  <c r="M1198" i="7" s="1"/>
  <c r="N1198" i="7" s="1"/>
  <c r="L1199" i="7"/>
  <c r="M1199" i="7" s="1"/>
  <c r="N1199" i="7" s="1"/>
  <c r="L1200" i="7"/>
  <c r="M1200" i="7"/>
  <c r="N1200" i="7" s="1"/>
  <c r="L1201" i="7"/>
  <c r="M1201" i="7" s="1"/>
  <c r="N1201" i="7" s="1"/>
  <c r="L1202" i="7"/>
  <c r="M1202" i="7"/>
  <c r="N1202" i="7" s="1"/>
  <c r="L1203" i="7"/>
  <c r="M1203" i="7" s="1"/>
  <c r="N1203" i="7"/>
  <c r="L1204" i="7"/>
  <c r="M1204" i="7"/>
  <c r="N1204" i="7" s="1"/>
  <c r="L1205" i="7"/>
  <c r="M1205" i="7" s="1"/>
  <c r="N1205" i="7" s="1"/>
  <c r="L1206" i="7"/>
  <c r="M1206" i="7" s="1"/>
  <c r="N1206" i="7"/>
  <c r="L1207" i="7"/>
  <c r="M1207" i="7" s="1"/>
  <c r="N1207" i="7"/>
  <c r="L1208" i="7"/>
  <c r="M1208" i="7" s="1"/>
  <c r="N1208" i="7" s="1"/>
  <c r="L1209" i="7"/>
  <c r="M1209" i="7" s="1"/>
  <c r="N1209" i="7"/>
  <c r="L1210" i="7"/>
  <c r="M1210" i="7"/>
  <c r="N1210" i="7"/>
  <c r="L1211" i="7"/>
  <c r="M1211" i="7" s="1"/>
  <c r="N1211" i="7" s="1"/>
  <c r="L1212" i="7"/>
  <c r="M1212" i="7"/>
  <c r="N1212" i="7" s="1"/>
  <c r="L1213" i="7"/>
  <c r="M1213" i="7"/>
  <c r="N1213" i="7"/>
  <c r="L1214" i="7"/>
  <c r="M1214" i="7" s="1"/>
  <c r="N1214" i="7" s="1"/>
  <c r="L1215" i="7"/>
  <c r="M1215" i="7" s="1"/>
  <c r="N1215" i="7"/>
  <c r="L1216" i="7"/>
  <c r="M1216" i="7"/>
  <c r="N1216" i="7"/>
  <c r="L1217" i="7"/>
  <c r="M1217" i="7" s="1"/>
  <c r="N1217" i="7" s="1"/>
  <c r="L1218" i="7"/>
  <c r="M1218" i="7"/>
  <c r="N1218" i="7" s="1"/>
  <c r="L1219" i="7"/>
  <c r="M1219" i="7"/>
  <c r="N1219" i="7" s="1"/>
  <c r="L1220" i="7"/>
  <c r="M1220" i="7"/>
  <c r="N1220" i="7" s="1"/>
  <c r="L1221" i="7"/>
  <c r="M1221" i="7"/>
  <c r="N1221" i="7" s="1"/>
  <c r="L1222" i="7"/>
  <c r="M1222" i="7"/>
  <c r="N1222" i="7" s="1"/>
  <c r="L1223" i="7"/>
  <c r="M1223" i="7" s="1"/>
  <c r="N1223" i="7"/>
  <c r="L1224" i="7"/>
  <c r="M1224" i="7"/>
  <c r="N1224" i="7" s="1"/>
  <c r="L1225" i="7"/>
  <c r="M1225" i="7"/>
  <c r="N1225" i="7" s="1"/>
  <c r="L1226" i="7"/>
  <c r="M1226" i="7"/>
  <c r="N1226" i="7" s="1"/>
  <c r="L1227" i="7"/>
  <c r="M1227" i="7" s="1"/>
  <c r="N1227" i="7" s="1"/>
  <c r="L1228" i="7"/>
  <c r="M1228" i="7" s="1"/>
  <c r="N1228" i="7" s="1"/>
  <c r="L1229" i="7"/>
  <c r="M1229" i="7" s="1"/>
  <c r="N1229" i="7"/>
  <c r="L1230" i="7"/>
  <c r="M1230" i="7"/>
  <c r="N1230" i="7"/>
  <c r="L1231" i="7"/>
  <c r="M1231" i="7" s="1"/>
  <c r="N1231" i="7" s="1"/>
  <c r="L1232" i="7"/>
  <c r="M1232" i="7"/>
  <c r="N1232" i="7" s="1"/>
  <c r="L1233" i="7"/>
  <c r="M1233" i="7"/>
  <c r="N1233" i="7" s="1"/>
  <c r="L1234" i="7"/>
  <c r="M1234" i="7"/>
  <c r="N1234" i="7" s="1"/>
  <c r="L1235" i="7"/>
  <c r="M1235" i="7" s="1"/>
  <c r="N1235" i="7" s="1"/>
  <c r="L1236" i="7"/>
  <c r="M1236" i="7" s="1"/>
  <c r="N1236" i="7" s="1"/>
  <c r="L1237" i="7"/>
  <c r="M1237" i="7" s="1"/>
  <c r="N1237" i="7" s="1"/>
  <c r="L1238" i="7"/>
  <c r="M1238" i="7"/>
  <c r="N1238" i="7"/>
  <c r="L1239" i="7"/>
  <c r="M1239" i="7" s="1"/>
  <c r="N1239" i="7" s="1"/>
  <c r="L1240" i="7"/>
  <c r="M1240" i="7"/>
  <c r="N1240" i="7" s="1"/>
  <c r="L1241" i="7"/>
  <c r="M1241" i="7"/>
  <c r="N1241" i="7" s="1"/>
  <c r="L1242" i="7"/>
  <c r="M1242" i="7"/>
  <c r="N1242" i="7" s="1"/>
  <c r="L1243" i="7"/>
  <c r="M1243" i="7" s="1"/>
  <c r="N1243" i="7" s="1"/>
  <c r="L1244" i="7"/>
  <c r="M1244" i="7" s="1"/>
  <c r="N1244" i="7" s="1"/>
  <c r="L1245" i="7"/>
  <c r="M1245" i="7" s="1"/>
  <c r="N1245" i="7" s="1"/>
  <c r="L1246" i="7"/>
  <c r="M1246" i="7"/>
  <c r="N1246" i="7"/>
  <c r="L1247" i="7"/>
  <c r="M1247" i="7" s="1"/>
  <c r="N1247" i="7" s="1"/>
  <c r="L1248" i="7"/>
  <c r="M1248" i="7"/>
  <c r="N1248" i="7" s="1"/>
  <c r="L1249" i="7"/>
  <c r="M1249" i="7"/>
  <c r="N1249" i="7" s="1"/>
  <c r="L1250" i="7"/>
  <c r="M1250" i="7"/>
  <c r="N1250" i="7" s="1"/>
  <c r="L1251" i="7"/>
  <c r="M1251" i="7" s="1"/>
  <c r="N1251" i="7" s="1"/>
  <c r="L1252" i="7"/>
  <c r="M1252" i="7" s="1"/>
  <c r="N1252" i="7" s="1"/>
  <c r="L1253" i="7"/>
  <c r="M1253" i="7" s="1"/>
  <c r="N1253" i="7"/>
  <c r="L1254" i="7"/>
  <c r="M1254" i="7"/>
  <c r="N1254" i="7"/>
  <c r="L1255" i="7"/>
  <c r="M1255" i="7" s="1"/>
  <c r="N1255" i="7" s="1"/>
  <c r="L1256" i="7"/>
  <c r="M1256" i="7"/>
  <c r="N1256" i="7" s="1"/>
  <c r="L1257" i="7"/>
  <c r="M1257" i="7"/>
  <c r="N1257" i="7" s="1"/>
  <c r="L1258" i="7"/>
  <c r="M1258" i="7"/>
  <c r="N1258" i="7" s="1"/>
  <c r="L1259" i="7"/>
  <c r="M1259" i="7" s="1"/>
  <c r="N1259" i="7" s="1"/>
  <c r="L1260" i="7"/>
  <c r="M1260" i="7" s="1"/>
  <c r="N1260" i="7" s="1"/>
  <c r="L1261" i="7"/>
  <c r="M1261" i="7" s="1"/>
  <c r="N1261" i="7"/>
  <c r="L1262" i="7"/>
  <c r="M1262" i="7"/>
  <c r="N1262" i="7"/>
  <c r="L1263" i="7"/>
  <c r="M1263" i="7" s="1"/>
  <c r="N1263" i="7" s="1"/>
  <c r="L1264" i="7"/>
  <c r="M1264" i="7"/>
  <c r="N1264" i="7" s="1"/>
  <c r="L1265" i="7"/>
  <c r="M1265" i="7"/>
  <c r="N1265" i="7" s="1"/>
  <c r="L1266" i="7"/>
  <c r="M1266" i="7"/>
  <c r="N1266" i="7" s="1"/>
  <c r="L1267" i="7"/>
  <c r="M1267" i="7" s="1"/>
  <c r="N1267" i="7" s="1"/>
  <c r="L1268" i="7"/>
  <c r="M1268" i="7" s="1"/>
  <c r="N1268" i="7" s="1"/>
  <c r="L1269" i="7"/>
  <c r="M1269" i="7" s="1"/>
  <c r="N1269" i="7"/>
  <c r="L1270" i="7"/>
  <c r="M1270" i="7"/>
  <c r="N1270" i="7"/>
  <c r="L1271" i="7"/>
  <c r="M1271" i="7" s="1"/>
  <c r="N1271" i="7" s="1"/>
  <c r="L1272" i="7"/>
  <c r="M1272" i="7"/>
  <c r="N1272" i="7" s="1"/>
  <c r="L1273" i="7"/>
  <c r="M1273" i="7"/>
  <c r="N1273" i="7" s="1"/>
  <c r="L1274" i="7"/>
  <c r="M1274" i="7"/>
  <c r="N1274" i="7" s="1"/>
  <c r="L1275" i="7"/>
  <c r="M1275" i="7" s="1"/>
  <c r="N1275" i="7" s="1"/>
  <c r="L1276" i="7"/>
  <c r="M1276" i="7" s="1"/>
  <c r="N1276" i="7" s="1"/>
  <c r="L1277" i="7"/>
  <c r="M1277" i="7" s="1"/>
  <c r="N1277" i="7" s="1"/>
  <c r="L1278" i="7"/>
  <c r="M1278" i="7"/>
  <c r="N1278" i="7"/>
  <c r="L1279" i="7"/>
  <c r="M1279" i="7" s="1"/>
  <c r="N1279" i="7" s="1"/>
  <c r="L1280" i="7"/>
  <c r="M1280" i="7"/>
  <c r="N1280" i="7" s="1"/>
  <c r="L1281" i="7"/>
  <c r="M1281" i="7"/>
  <c r="N1281" i="7" s="1"/>
  <c r="L1282" i="7"/>
  <c r="M1282" i="7"/>
  <c r="N1282" i="7" s="1"/>
  <c r="L1283" i="7"/>
  <c r="M1283" i="7" s="1"/>
  <c r="N1283" i="7"/>
  <c r="L1284" i="7"/>
  <c r="M1284" i="7" s="1"/>
  <c r="N1284" i="7" s="1"/>
  <c r="L1285" i="7"/>
  <c r="M1285" i="7" s="1"/>
  <c r="N1285" i="7" s="1"/>
  <c r="L1286" i="7"/>
  <c r="M1286" i="7"/>
  <c r="N1286" i="7"/>
  <c r="L1287" i="7"/>
  <c r="M1287" i="7" s="1"/>
  <c r="N1287" i="7" s="1"/>
  <c r="L1288" i="7"/>
  <c r="M1288" i="7"/>
  <c r="N1288" i="7" s="1"/>
  <c r="L1289" i="7"/>
  <c r="M1289" i="7" s="1"/>
  <c r="N1289" i="7" s="1"/>
  <c r="L1290" i="7"/>
  <c r="M1290" i="7"/>
  <c r="N1290" i="7" s="1"/>
  <c r="L1291" i="7"/>
  <c r="M1291" i="7" s="1"/>
  <c r="N1291" i="7" s="1"/>
  <c r="L1292" i="7"/>
  <c r="M1292" i="7" s="1"/>
  <c r="N1292" i="7" s="1"/>
  <c r="L1293" i="7"/>
  <c r="M1293" i="7" s="1"/>
  <c r="N1293" i="7"/>
  <c r="L1294" i="7"/>
  <c r="M1294" i="7"/>
  <c r="N1294" i="7" s="1"/>
  <c r="L1295" i="7"/>
  <c r="M1295" i="7" s="1"/>
  <c r="N1295" i="7" s="1"/>
  <c r="L1296" i="7"/>
  <c r="M1296" i="7"/>
  <c r="N1296" i="7" s="1"/>
  <c r="L1297" i="7"/>
  <c r="M1297" i="7"/>
  <c r="N1297" i="7" s="1"/>
  <c r="L1298" i="7"/>
  <c r="M1298" i="7"/>
  <c r="N1298" i="7" s="1"/>
  <c r="L1299" i="7"/>
  <c r="M1299" i="7" s="1"/>
  <c r="N1299" i="7"/>
  <c r="L1300" i="7"/>
  <c r="M1300" i="7" s="1"/>
  <c r="N1300" i="7" s="1"/>
  <c r="L1301" i="7"/>
  <c r="M1301" i="7" s="1"/>
  <c r="N1301" i="7" s="1"/>
  <c r="L1302" i="7"/>
  <c r="M1302" i="7"/>
  <c r="N1302" i="7" s="1"/>
  <c r="L1303" i="7"/>
  <c r="M1303" i="7" s="1"/>
  <c r="N1303" i="7" s="1"/>
  <c r="L1304" i="7"/>
  <c r="M1304" i="7"/>
  <c r="N1304" i="7" s="1"/>
  <c r="L1305" i="7"/>
  <c r="M1305" i="7" s="1"/>
  <c r="N1305" i="7" s="1"/>
  <c r="L1306" i="7"/>
  <c r="M1306" i="7"/>
  <c r="N1306" i="7" s="1"/>
  <c r="L1307" i="7"/>
  <c r="M1307" i="7" s="1"/>
  <c r="N1307" i="7" s="1"/>
  <c r="L1308" i="7"/>
  <c r="M1308" i="7" s="1"/>
  <c r="N1308" i="7" s="1"/>
  <c r="L1309" i="7"/>
  <c r="M1309" i="7" s="1"/>
  <c r="N1309" i="7"/>
  <c r="L1310" i="7"/>
  <c r="M1310" i="7"/>
  <c r="N1310" i="7" s="1"/>
  <c r="B3" i="5"/>
  <c r="C3" i="5"/>
  <c r="B4" i="5"/>
  <c r="C4" i="5"/>
  <c r="R4" i="5"/>
  <c r="Z4" i="5"/>
  <c r="AA4" i="5" s="1"/>
  <c r="AB4" i="5" s="1"/>
  <c r="AI4" i="5"/>
  <c r="AJ4" i="5"/>
  <c r="AK4" i="5" s="1"/>
  <c r="AL4" i="5" s="1"/>
  <c r="AR4" i="5"/>
  <c r="AS4" i="5" s="1"/>
  <c r="Q5" i="5"/>
  <c r="R5" i="5" s="1"/>
  <c r="S5" i="5" s="1"/>
  <c r="T5" i="5" s="1"/>
  <c r="U5" i="5" s="1"/>
  <c r="V5" i="5"/>
  <c r="W5" i="5" s="1"/>
  <c r="X5" i="5" s="1"/>
  <c r="Z5" i="5"/>
  <c r="AA5" i="5"/>
  <c r="AB5" i="5" s="1"/>
  <c r="AC5" i="5" s="1"/>
  <c r="AD5" i="5" s="1"/>
  <c r="AE5" i="5" s="1"/>
  <c r="AF5" i="5" s="1"/>
  <c r="AG5" i="5" s="1"/>
  <c r="AI5" i="5"/>
  <c r="AJ5" i="5"/>
  <c r="AK5" i="5"/>
  <c r="AL5" i="5" s="1"/>
  <c r="AM5" i="5" s="1"/>
  <c r="AN5" i="5" s="1"/>
  <c r="AO5" i="5" s="1"/>
  <c r="AP5" i="5" s="1"/>
  <c r="AR5" i="5"/>
  <c r="AS5" i="5" s="1"/>
  <c r="AT5" i="5"/>
  <c r="AU5" i="5" s="1"/>
  <c r="AV5" i="5" s="1"/>
  <c r="AW5" i="5" s="1"/>
  <c r="AX5" i="5" s="1"/>
  <c r="AY5" i="5" s="1"/>
  <c r="Z6" i="5"/>
  <c r="AA6" i="5"/>
  <c r="AB6" i="5"/>
  <c r="AC6" i="5"/>
  <c r="AD6" i="5"/>
  <c r="AE6" i="5"/>
  <c r="AF6" i="5"/>
  <c r="AR6" i="5"/>
  <c r="AS6" i="5"/>
  <c r="AT6" i="5"/>
  <c r="AU6" i="5"/>
  <c r="AV6" i="5"/>
  <c r="AW6" i="5"/>
  <c r="AX6" i="5"/>
  <c r="B8" i="5"/>
  <c r="I8" i="5"/>
  <c r="A9" i="5"/>
  <c r="A10" i="5" s="1"/>
  <c r="C10" i="5" s="1"/>
  <c r="BA9" i="5"/>
  <c r="BA10" i="5"/>
  <c r="BA11" i="5"/>
  <c r="BA12" i="5"/>
  <c r="BA13" i="5"/>
  <c r="BA14" i="5"/>
  <c r="BA15" i="5"/>
  <c r="BA16" i="5"/>
  <c r="BA17" i="5"/>
  <c r="BA18" i="5"/>
  <c r="BA19" i="5"/>
  <c r="BA20" i="5"/>
  <c r="BA21" i="5"/>
  <c r="BA22" i="5"/>
  <c r="BA23" i="5"/>
  <c r="BA24" i="5"/>
  <c r="A25" i="5"/>
  <c r="B27" i="5"/>
  <c r="I27" i="5"/>
  <c r="A28" i="5"/>
  <c r="A29" i="5" s="1"/>
  <c r="C28" i="5"/>
  <c r="BA28" i="5"/>
  <c r="BA29" i="5"/>
  <c r="BA30" i="5"/>
  <c r="BA31" i="5"/>
  <c r="BA32" i="5"/>
  <c r="BA33" i="5"/>
  <c r="BA34" i="5"/>
  <c r="BA35" i="5"/>
  <c r="BA36" i="5"/>
  <c r="BA37" i="5"/>
  <c r="BA38" i="5"/>
  <c r="BA39" i="5"/>
  <c r="BA40" i="5"/>
  <c r="BA41" i="5"/>
  <c r="BA42" i="5"/>
  <c r="BA43" i="5"/>
  <c r="A44" i="5"/>
  <c r="B46" i="5"/>
  <c r="I46" i="5"/>
  <c r="A47" i="5"/>
  <c r="N47" i="5" s="1"/>
  <c r="N104" i="5" s="1"/>
  <c r="BA47" i="5"/>
  <c r="BA48" i="5"/>
  <c r="BA49" i="5"/>
  <c r="BA50" i="5"/>
  <c r="BA51" i="5"/>
  <c r="BA52" i="5"/>
  <c r="BA53" i="5"/>
  <c r="BA54" i="5"/>
  <c r="BA55" i="5"/>
  <c r="BA56" i="5"/>
  <c r="BA57" i="5"/>
  <c r="BA58" i="5"/>
  <c r="BA59" i="5"/>
  <c r="BA60" i="5"/>
  <c r="BA61" i="5"/>
  <c r="BA62" i="5"/>
  <c r="A63" i="5"/>
  <c r="B65" i="5"/>
  <c r="I65" i="5"/>
  <c r="A66" i="5"/>
  <c r="A67" i="5" s="1"/>
  <c r="BA66" i="5"/>
  <c r="BA67" i="5"/>
  <c r="BA68" i="5"/>
  <c r="BA69" i="5"/>
  <c r="BA70" i="5"/>
  <c r="BA71" i="5"/>
  <c r="BA72" i="5"/>
  <c r="BA73" i="5"/>
  <c r="BA74" i="5"/>
  <c r="BA75" i="5"/>
  <c r="BA76" i="5"/>
  <c r="BA77" i="5"/>
  <c r="BA78" i="5"/>
  <c r="BA79" i="5"/>
  <c r="BA80" i="5"/>
  <c r="BA81" i="5"/>
  <c r="A82" i="5"/>
  <c r="B84" i="5"/>
  <c r="I84" i="5"/>
  <c r="A85" i="5"/>
  <c r="A86" i="5"/>
  <c r="AZ86" i="5" s="1"/>
  <c r="BA85" i="5"/>
  <c r="BA86" i="5"/>
  <c r="BA87" i="5"/>
  <c r="BA88" i="5"/>
  <c r="BA89" i="5"/>
  <c r="BA90" i="5"/>
  <c r="BA91" i="5"/>
  <c r="BA92" i="5"/>
  <c r="BA93" i="5"/>
  <c r="BA94" i="5"/>
  <c r="BA95" i="5"/>
  <c r="BA96" i="5"/>
  <c r="BA97" i="5"/>
  <c r="BA98" i="5"/>
  <c r="BA99" i="5"/>
  <c r="BA100" i="5"/>
  <c r="A101" i="5"/>
  <c r="B103" i="5"/>
  <c r="I103" i="5"/>
  <c r="A104" i="5"/>
  <c r="AZ104" i="5" s="1"/>
  <c r="BA104" i="5"/>
  <c r="BA105" i="5"/>
  <c r="BA106" i="5"/>
  <c r="BA107" i="5"/>
  <c r="BA108" i="5"/>
  <c r="BA109" i="5"/>
  <c r="BA110" i="5"/>
  <c r="BA111" i="5"/>
  <c r="BA112" i="5"/>
  <c r="BA113" i="5"/>
  <c r="BA114" i="5"/>
  <c r="BA115" i="5"/>
  <c r="BA116" i="5"/>
  <c r="BA117" i="5"/>
  <c r="BA118" i="5"/>
  <c r="BA119" i="5"/>
  <c r="A120" i="5"/>
  <c r="B122" i="5"/>
  <c r="I122" i="5"/>
  <c r="A123" i="5"/>
  <c r="C123" i="5" s="1"/>
  <c r="BA123" i="5"/>
  <c r="N124" i="5"/>
  <c r="N125" i="5" s="1"/>
  <c r="N126" i="5" s="1"/>
  <c r="N127" i="5" s="1"/>
  <c r="N128" i="5" s="1"/>
  <c r="N129" i="5" s="1"/>
  <c r="N130" i="5" s="1"/>
  <c r="N131" i="5" s="1"/>
  <c r="N132" i="5" s="1"/>
  <c r="BA124" i="5"/>
  <c r="BA125" i="5"/>
  <c r="BA126" i="5"/>
  <c r="BA127" i="5"/>
  <c r="BA128" i="5"/>
  <c r="BA129" i="5"/>
  <c r="BA130" i="5"/>
  <c r="BA131" i="5"/>
  <c r="BA132" i="5"/>
  <c r="A133" i="5"/>
  <c r="B135" i="5"/>
  <c r="I135" i="5"/>
  <c r="A136" i="5"/>
  <c r="A137" i="5" s="1"/>
  <c r="C137" i="5" s="1"/>
  <c r="BA136" i="5"/>
  <c r="N137" i="5"/>
  <c r="N138" i="5" s="1"/>
  <c r="N139" i="5" s="1"/>
  <c r="N140" i="5" s="1"/>
  <c r="N141" i="5" s="1"/>
  <c r="N142" i="5" s="1"/>
  <c r="N143" i="5" s="1"/>
  <c r="N144" i="5" s="1"/>
  <c r="N145" i="5" s="1"/>
  <c r="BA137" i="5"/>
  <c r="BA138" i="5"/>
  <c r="BA139" i="5"/>
  <c r="BA140" i="5"/>
  <c r="BA141" i="5"/>
  <c r="BA142" i="5"/>
  <c r="BA143" i="5"/>
  <c r="BA144" i="5"/>
  <c r="BA145" i="5"/>
  <c r="A146" i="5"/>
  <c r="B148" i="5"/>
  <c r="I148" i="5"/>
  <c r="A149" i="5"/>
  <c r="C149" i="5" s="1"/>
  <c r="A150" i="5"/>
  <c r="A151" i="5" s="1"/>
  <c r="BA149" i="5"/>
  <c r="N150" i="5"/>
  <c r="N151" i="5" s="1"/>
  <c r="N152" i="5" s="1"/>
  <c r="N153" i="5" s="1"/>
  <c r="N154" i="5" s="1"/>
  <c r="N155" i="5" s="1"/>
  <c r="N156" i="5" s="1"/>
  <c r="N157" i="5" s="1"/>
  <c r="N158" i="5" s="1"/>
  <c r="BA150" i="5"/>
  <c r="BA151" i="5"/>
  <c r="BA152" i="5"/>
  <c r="BA153" i="5"/>
  <c r="BA154" i="5"/>
  <c r="BA155" i="5"/>
  <c r="BA156" i="5"/>
  <c r="BA157" i="5"/>
  <c r="BA158" i="5"/>
  <c r="A159" i="5"/>
  <c r="B161" i="5"/>
  <c r="I161" i="5"/>
  <c r="A162" i="5"/>
  <c r="AZ162" i="5" s="1"/>
  <c r="BA162" i="5"/>
  <c r="N163" i="5"/>
  <c r="N164" i="5" s="1"/>
  <c r="BA163" i="5"/>
  <c r="BA164" i="5"/>
  <c r="BA165" i="5"/>
  <c r="BA166" i="5"/>
  <c r="BA167" i="5"/>
  <c r="BA168" i="5"/>
  <c r="BA169" i="5"/>
  <c r="BA170" i="5"/>
  <c r="BA171" i="5"/>
  <c r="A172" i="5"/>
  <c r="B174" i="5"/>
  <c r="I174" i="5"/>
  <c r="A175" i="5"/>
  <c r="A176" i="5" s="1"/>
  <c r="A177" i="5" s="1"/>
  <c r="A178" i="5" s="1"/>
  <c r="BA175" i="5"/>
  <c r="BA176" i="5"/>
  <c r="BA177" i="5"/>
  <c r="BA178" i="5"/>
  <c r="BA179" i="5"/>
  <c r="N180" i="5"/>
  <c r="BA180" i="5"/>
  <c r="BA181" i="5"/>
  <c r="BA182" i="5"/>
  <c r="N183" i="5"/>
  <c r="BA183" i="5"/>
  <c r="BA184" i="5"/>
  <c r="A185" i="5"/>
  <c r="B187" i="5"/>
  <c r="I187" i="5"/>
  <c r="A188" i="5"/>
  <c r="A189" i="5" s="1"/>
  <c r="BA188" i="5"/>
  <c r="BA189" i="5"/>
  <c r="BA190" i="5"/>
  <c r="BA191" i="5"/>
  <c r="BA192" i="5"/>
  <c r="BA193" i="5"/>
  <c r="BA194" i="5"/>
  <c r="BA195" i="5"/>
  <c r="BA196" i="5"/>
  <c r="BA197" i="5"/>
  <c r="A198" i="5"/>
  <c r="B200" i="5"/>
  <c r="I200" i="5"/>
  <c r="A201" i="5"/>
  <c r="BA201" i="5"/>
  <c r="N202" i="5"/>
  <c r="BA202" i="5"/>
  <c r="N203" i="5"/>
  <c r="BA203" i="5"/>
  <c r="BA204" i="5"/>
  <c r="BA205" i="5"/>
  <c r="BA206" i="5"/>
  <c r="BA207" i="5"/>
  <c r="BA208" i="5"/>
  <c r="BA209" i="5"/>
  <c r="BA210" i="5"/>
  <c r="A211" i="5"/>
  <c r="D43" i="10"/>
  <c r="D46" i="10"/>
  <c r="D47" i="10"/>
  <c r="D48" i="10"/>
  <c r="D49" i="10"/>
  <c r="D50" i="10"/>
  <c r="D51" i="10"/>
  <c r="D52" i="10"/>
  <c r="D53" i="10"/>
  <c r="D54" i="10"/>
  <c r="D55" i="10"/>
  <c r="D57" i="10"/>
  <c r="D60" i="10"/>
  <c r="D61" i="10"/>
  <c r="D62" i="10"/>
  <c r="D63" i="10"/>
  <c r="D64" i="10"/>
  <c r="D65" i="10"/>
  <c r="D66" i="10"/>
  <c r="D67" i="10"/>
  <c r="D68" i="10"/>
  <c r="D69" i="10"/>
  <c r="D71" i="10"/>
  <c r="D74" i="10"/>
  <c r="D75" i="10"/>
  <c r="D76" i="10"/>
  <c r="D77" i="10"/>
  <c r="D78" i="10"/>
  <c r="D79" i="10"/>
  <c r="D80" i="10"/>
  <c r="D81" i="10"/>
  <c r="D82" i="10"/>
  <c r="D83" i="10"/>
  <c r="D85" i="10"/>
  <c r="D88" i="10"/>
  <c r="D89" i="10"/>
  <c r="D90" i="10"/>
  <c r="D91" i="10"/>
  <c r="D92" i="10"/>
  <c r="D93" i="10"/>
  <c r="D94" i="10"/>
  <c r="D95" i="10"/>
  <c r="D96" i="10"/>
  <c r="D97" i="10"/>
  <c r="D99" i="10"/>
  <c r="D102" i="10"/>
  <c r="D103" i="10"/>
  <c r="D104" i="10"/>
  <c r="D105" i="10"/>
  <c r="D106" i="10"/>
  <c r="D107" i="10"/>
  <c r="D108" i="10"/>
  <c r="D109" i="10"/>
  <c r="D110" i="10"/>
  <c r="D111" i="10"/>
  <c r="D113" i="10"/>
  <c r="D116" i="10"/>
  <c r="D117" i="10"/>
  <c r="D118" i="10"/>
  <c r="D119" i="10"/>
  <c r="D120" i="10"/>
  <c r="D121" i="10"/>
  <c r="D122" i="10"/>
  <c r="D123" i="10"/>
  <c r="D124" i="10"/>
  <c r="D125" i="10"/>
  <c r="D127" i="10"/>
  <c r="D130" i="10"/>
  <c r="D131" i="10"/>
  <c r="D132" i="10"/>
  <c r="D133" i="10"/>
  <c r="D134" i="10"/>
  <c r="D135" i="10"/>
  <c r="D136" i="10"/>
  <c r="D137" i="10"/>
  <c r="D138" i="10"/>
  <c r="D139" i="10"/>
  <c r="AZ85" i="5"/>
  <c r="C47" i="5"/>
  <c r="A48" i="5"/>
  <c r="C48" i="5" s="1"/>
  <c r="C189" i="5"/>
  <c r="AZ188" i="5"/>
  <c r="C188" i="5"/>
  <c r="AZ149" i="5"/>
  <c r="C85" i="5"/>
  <c r="A49" i="5"/>
  <c r="N49" i="5" s="1"/>
  <c r="N106" i="5" s="1"/>
  <c r="C9" i="5"/>
  <c r="N9" i="5"/>
  <c r="N66" i="5" s="1"/>
  <c r="A87" i="5"/>
  <c r="AZ87" i="5" s="1"/>
  <c r="A50" i="5"/>
  <c r="AZ123" i="5"/>
  <c r="C175" i="5"/>
  <c r="AZ28" i="5"/>
  <c r="N29" i="5"/>
  <c r="N86" i="5" s="1"/>
  <c r="AZ29" i="5"/>
  <c r="AZ176" i="5"/>
  <c r="C176" i="5"/>
  <c r="A105" i="5"/>
  <c r="C177" i="5"/>
  <c r="AZ177" i="5"/>
  <c r="C105" i="5"/>
  <c r="C178" i="5"/>
  <c r="AQ1" i="5"/>
  <c r="AR1" i="5"/>
  <c r="AJ3" i="5"/>
  <c r="AH2" i="5"/>
  <c r="AQ2" i="5"/>
  <c r="Q3" i="5"/>
  <c r="AI3" i="5"/>
  <c r="AI1" i="5"/>
  <c r="Z1" i="5"/>
  <c r="AR3" i="5"/>
  <c r="AJ1" i="5"/>
  <c r="AK1" i="5"/>
  <c r="Q1" i="5"/>
  <c r="P1" i="5"/>
  <c r="Y1" i="5"/>
  <c r="R1" i="5"/>
  <c r="AK3" i="5"/>
  <c r="AH1" i="5"/>
  <c r="AA1" i="5"/>
  <c r="AS3" i="5"/>
  <c r="Y2" i="5"/>
  <c r="P2" i="5"/>
  <c r="Z3" i="5"/>
  <c r="C136" i="5" l="1"/>
  <c r="A124" i="5"/>
  <c r="AZ136" i="5"/>
  <c r="C87" i="5"/>
  <c r="AZ9" i="5"/>
  <c r="N28" i="5"/>
  <c r="N85" i="5" s="1"/>
  <c r="C151" i="5"/>
  <c r="A152" i="5"/>
  <c r="AZ151" i="5"/>
  <c r="AC4" i="5"/>
  <c r="AM4" i="5"/>
  <c r="AZ66" i="5"/>
  <c r="AZ175" i="5"/>
  <c r="AZ201" i="5"/>
  <c r="C201" i="5"/>
  <c r="AT4" i="5"/>
  <c r="A88" i="5"/>
  <c r="C66" i="5"/>
  <c r="AZ50" i="5"/>
  <c r="C50" i="5"/>
  <c r="C124" i="5"/>
  <c r="AZ124" i="5"/>
  <c r="AZ105" i="5"/>
  <c r="A106" i="5"/>
  <c r="N50" i="5"/>
  <c r="N107" i="5" s="1"/>
  <c r="C86" i="5"/>
  <c r="C49" i="5"/>
  <c r="AZ49" i="5"/>
  <c r="N48" i="5"/>
  <c r="N105" i="5" s="1"/>
  <c r="AZ48" i="5"/>
  <c r="C150" i="5"/>
  <c r="AZ150" i="5"/>
  <c r="S4" i="5"/>
  <c r="AZ67" i="5"/>
  <c r="C67" i="5"/>
  <c r="A202" i="5"/>
  <c r="A125" i="5"/>
  <c r="A30" i="5"/>
  <c r="C29" i="5"/>
  <c r="A11" i="5"/>
  <c r="N10" i="5"/>
  <c r="N67" i="5" s="1"/>
  <c r="AZ10" i="5"/>
  <c r="A51" i="5"/>
  <c r="AZ189" i="5"/>
  <c r="A190" i="5"/>
  <c r="A179" i="5"/>
  <c r="AZ178" i="5"/>
  <c r="A68" i="5"/>
  <c r="A163" i="5"/>
  <c r="C162" i="5"/>
  <c r="AZ137" i="5"/>
  <c r="A138" i="5"/>
  <c r="C104" i="5"/>
  <c r="AZ47" i="5"/>
  <c r="AH85" i="5"/>
  <c r="Y189" i="5"/>
  <c r="AQ104" i="5"/>
  <c r="Y151" i="5"/>
  <c r="AQ86" i="5"/>
  <c r="AH188" i="5"/>
  <c r="AQ105" i="5"/>
  <c r="AH47" i="5"/>
  <c r="Y178" i="5"/>
  <c r="Y124" i="5"/>
  <c r="Y47" i="5"/>
  <c r="AH136" i="5"/>
  <c r="Y104" i="5"/>
  <c r="AH176" i="5"/>
  <c r="R3" i="5"/>
  <c r="AQ179" i="5"/>
  <c r="AH105" i="5"/>
  <c r="AH175" i="5"/>
  <c r="AQ50" i="5"/>
  <c r="Y162" i="5"/>
  <c r="AL1" i="5"/>
  <c r="AH106" i="5"/>
  <c r="P29" i="5"/>
  <c r="AH149" i="5"/>
  <c r="P176" i="5"/>
  <c r="AQ87" i="5"/>
  <c r="AQ151" i="5"/>
  <c r="P125" i="5"/>
  <c r="AB3" i="5"/>
  <c r="P48" i="5"/>
  <c r="AH138" i="5"/>
  <c r="P30" i="5"/>
  <c r="Y68" i="5"/>
  <c r="AQ177" i="5"/>
  <c r="P189" i="5"/>
  <c r="AQ176" i="5"/>
  <c r="P9" i="5"/>
  <c r="P137" i="5"/>
  <c r="AQ66" i="5"/>
  <c r="Y136" i="5"/>
  <c r="AI149" i="5"/>
  <c r="AH163" i="5"/>
  <c r="AH67" i="5"/>
  <c r="AQ124" i="5"/>
  <c r="AQ9" i="5"/>
  <c r="AH201" i="5"/>
  <c r="P85" i="5"/>
  <c r="Y202" i="5"/>
  <c r="Y123" i="5"/>
  <c r="Y179" i="5"/>
  <c r="AQ47" i="5"/>
  <c r="P50" i="5"/>
  <c r="P163" i="5"/>
  <c r="Y87" i="5"/>
  <c r="AH190" i="5"/>
  <c r="AH104" i="5"/>
  <c r="P47" i="5"/>
  <c r="AQ123" i="5"/>
  <c r="Y201" i="5"/>
  <c r="AI104" i="5"/>
  <c r="Y11" i="5"/>
  <c r="Y48" i="5"/>
  <c r="P104" i="5"/>
  <c r="AH137" i="5"/>
  <c r="Y177" i="5"/>
  <c r="Y9" i="5"/>
  <c r="P10" i="5"/>
  <c r="Y188" i="5"/>
  <c r="AH178" i="5"/>
  <c r="AJ178" i="5"/>
  <c r="AH162" i="5"/>
  <c r="AA3" i="5"/>
  <c r="P188" i="5"/>
  <c r="P149" i="5"/>
  <c r="Y175" i="5"/>
  <c r="AQ30" i="5"/>
  <c r="AH66" i="5"/>
  <c r="P177" i="5"/>
  <c r="AS1" i="5"/>
  <c r="AQ175" i="5"/>
  <c r="AH88" i="5"/>
  <c r="AH68" i="5"/>
  <c r="AJ176" i="5"/>
  <c r="P87" i="5"/>
  <c r="AH189" i="5"/>
  <c r="AH28" i="5"/>
  <c r="Y50" i="5"/>
  <c r="AH30" i="5"/>
  <c r="AJ106" i="5"/>
  <c r="AQ48" i="5"/>
  <c r="P202" i="5"/>
  <c r="P124" i="5"/>
  <c r="P151" i="5"/>
  <c r="P68" i="5"/>
  <c r="P67" i="5"/>
  <c r="AQ106" i="5"/>
  <c r="AH177" i="5"/>
  <c r="Y137" i="5"/>
  <c r="P28" i="5"/>
  <c r="AQ189" i="5"/>
  <c r="P179" i="5"/>
  <c r="Y10" i="5"/>
  <c r="AH10" i="5"/>
  <c r="AQ136" i="5"/>
  <c r="Y29" i="5"/>
  <c r="Y149" i="5"/>
  <c r="AQ150" i="5"/>
  <c r="AH9" i="5"/>
  <c r="AH87" i="5"/>
  <c r="P162" i="5"/>
  <c r="AQ162" i="5"/>
  <c r="Y51" i="5"/>
  <c r="AQ51" i="5"/>
  <c r="AQ88" i="5"/>
  <c r="AH49" i="5"/>
  <c r="AI49" i="5" s="1"/>
  <c r="AH11" i="5"/>
  <c r="Y150" i="5"/>
  <c r="AH152" i="5"/>
  <c r="AI152" i="5" s="1"/>
  <c r="AH86" i="5"/>
  <c r="AH29" i="5"/>
  <c r="AH50" i="5"/>
  <c r="AH51" i="5"/>
  <c r="P105" i="5"/>
  <c r="AQ190" i="5"/>
  <c r="AI138" i="5"/>
  <c r="AJ136" i="5"/>
  <c r="Y66" i="5"/>
  <c r="AQ202" i="5"/>
  <c r="P178" i="5"/>
  <c r="AQ137" i="5"/>
  <c r="AH124" i="5"/>
  <c r="AH151" i="5"/>
  <c r="AQ85" i="5"/>
  <c r="Y86" i="5"/>
  <c r="P49" i="5"/>
  <c r="AH179" i="5"/>
  <c r="P123" i="5"/>
  <c r="AB1" i="5"/>
  <c r="AL3" i="5"/>
  <c r="AJ149" i="5"/>
  <c r="AK178" i="5"/>
  <c r="AQ163" i="5"/>
  <c r="P106" i="5"/>
  <c r="AJ201" i="5"/>
  <c r="AH150" i="5"/>
  <c r="P190" i="5"/>
  <c r="P66" i="5"/>
  <c r="Y163" i="5"/>
  <c r="Y152" i="5"/>
  <c r="AQ201" i="5"/>
  <c r="AJ49" i="5"/>
  <c r="P152" i="5"/>
  <c r="Y105" i="5"/>
  <c r="AQ28" i="5"/>
  <c r="Y67" i="5"/>
  <c r="AQ49" i="5"/>
  <c r="AQ67" i="5"/>
  <c r="Y28" i="5"/>
  <c r="AH48" i="5"/>
  <c r="AQ188" i="5"/>
  <c r="P201" i="5"/>
  <c r="AI163" i="5"/>
  <c r="Y49" i="5"/>
  <c r="P136" i="5"/>
  <c r="Y138" i="5"/>
  <c r="AQ10" i="5"/>
  <c r="AQ68" i="5"/>
  <c r="Y106" i="5"/>
  <c r="AI178" i="5"/>
  <c r="AQ178" i="5"/>
  <c r="Y85" i="5"/>
  <c r="AQ149" i="5"/>
  <c r="P175" i="5"/>
  <c r="AQ29" i="5"/>
  <c r="AH202" i="5"/>
  <c r="Y176" i="5"/>
  <c r="AQ152" i="5"/>
  <c r="P138" i="5"/>
  <c r="AK49" i="5"/>
  <c r="AH125" i="5"/>
  <c r="AH123" i="5"/>
  <c r="P51" i="5"/>
  <c r="AK152" i="5"/>
  <c r="P86" i="5"/>
  <c r="P150" i="5"/>
  <c r="AJ138" i="5"/>
  <c r="AI68" i="5"/>
  <c r="AI179" i="5"/>
  <c r="AJ150" i="5"/>
  <c r="AI150" i="5"/>
  <c r="AJ123" i="5"/>
  <c r="A12" i="5" l="1"/>
  <c r="AZ11" i="5"/>
  <c r="N11" i="5"/>
  <c r="C11" i="5"/>
  <c r="C88" i="5"/>
  <c r="A89" i="5"/>
  <c r="AZ88" i="5"/>
  <c r="A107" i="5"/>
  <c r="C106" i="5"/>
  <c r="AZ106" i="5"/>
  <c r="AU4" i="5"/>
  <c r="AN4" i="5"/>
  <c r="A180" i="5"/>
  <c r="C179" i="5"/>
  <c r="AZ179" i="5"/>
  <c r="N30" i="5"/>
  <c r="A31" i="5"/>
  <c r="C30" i="5"/>
  <c r="AZ30" i="5"/>
  <c r="C138" i="5"/>
  <c r="A139" i="5"/>
  <c r="AZ138" i="5"/>
  <c r="AZ190" i="5"/>
  <c r="C190" i="5"/>
  <c r="A191" i="5"/>
  <c r="AZ125" i="5"/>
  <c r="C125" i="5"/>
  <c r="A126" i="5"/>
  <c r="A203" i="5"/>
  <c r="C202" i="5"/>
  <c r="AZ202" i="5"/>
  <c r="AD4" i="5"/>
  <c r="C51" i="5"/>
  <c r="A52" i="5"/>
  <c r="N51" i="5"/>
  <c r="AZ51" i="5"/>
  <c r="C163" i="5"/>
  <c r="A164" i="5"/>
  <c r="AZ163" i="5"/>
  <c r="C152" i="5"/>
  <c r="AZ152" i="5"/>
  <c r="A153" i="5"/>
  <c r="C68" i="5"/>
  <c r="A69" i="5"/>
  <c r="AZ68" i="5"/>
  <c r="T4" i="5"/>
  <c r="AK123" i="5"/>
  <c r="AB28" i="5"/>
  <c r="R177" i="5"/>
  <c r="AC1" i="5"/>
  <c r="AL201" i="5"/>
  <c r="AI188" i="5"/>
  <c r="Q48" i="5"/>
  <c r="AS149" i="5"/>
  <c r="AR29" i="5"/>
  <c r="AR177" i="5"/>
  <c r="AK124" i="5"/>
  <c r="Y88" i="5"/>
  <c r="AS47" i="5"/>
  <c r="AR201" i="5"/>
  <c r="AJ47" i="5"/>
  <c r="AS150" i="5"/>
  <c r="AS176" i="5"/>
  <c r="AS106" i="5"/>
  <c r="R152" i="5"/>
  <c r="R29" i="5"/>
  <c r="AB48" i="5"/>
  <c r="AL86" i="5"/>
  <c r="AA10" i="5"/>
  <c r="AA9" i="5"/>
  <c r="Z201" i="5"/>
  <c r="Z67" i="5"/>
  <c r="AL11" i="5"/>
  <c r="AJ190" i="5"/>
  <c r="AB175" i="5"/>
  <c r="Z149" i="5"/>
  <c r="R202" i="5"/>
  <c r="AL29" i="5"/>
  <c r="AI162" i="5"/>
  <c r="AJ85" i="5"/>
  <c r="R66" i="5"/>
  <c r="AR137" i="5"/>
  <c r="AR104" i="5"/>
  <c r="R49" i="5"/>
  <c r="R85" i="5"/>
  <c r="AJ67" i="5"/>
  <c r="S3" i="5"/>
  <c r="R137" i="5"/>
  <c r="Q150" i="5"/>
  <c r="AL163" i="5"/>
  <c r="Q201" i="5"/>
  <c r="AL66" i="5"/>
  <c r="Q47" i="5"/>
  <c r="AA136" i="5"/>
  <c r="AI10" i="5"/>
  <c r="AA178" i="5"/>
  <c r="AL49" i="5"/>
  <c r="AR150" i="5"/>
  <c r="AA66" i="5"/>
  <c r="R201" i="5"/>
  <c r="AB123" i="5"/>
  <c r="AL30" i="5"/>
  <c r="AI48" i="5"/>
  <c r="Q137" i="5"/>
  <c r="AK104" i="5"/>
  <c r="R10" i="5"/>
  <c r="AJ51" i="5"/>
  <c r="Z150" i="5"/>
  <c r="AB136" i="5"/>
  <c r="AL202" i="5"/>
  <c r="AR49" i="5"/>
  <c r="AL67" i="5"/>
  <c r="Q177" i="5"/>
  <c r="AS178" i="5"/>
  <c r="AK202" i="5"/>
  <c r="AI51" i="5"/>
  <c r="AR124" i="5"/>
  <c r="AL125" i="5"/>
  <c r="R188" i="5"/>
  <c r="AA149" i="5"/>
  <c r="AS104" i="5"/>
  <c r="Q86" i="5"/>
  <c r="AA86" i="5"/>
  <c r="AA85" i="5"/>
  <c r="AK190" i="5"/>
  <c r="AS188" i="5"/>
  <c r="Q104" i="5"/>
  <c r="AI175" i="5"/>
  <c r="AA124" i="5"/>
  <c r="Z48" i="5"/>
  <c r="AB188" i="5"/>
  <c r="AA138" i="5"/>
  <c r="R176" i="5"/>
  <c r="AS136" i="5"/>
  <c r="R190" i="5"/>
  <c r="AJ179" i="5"/>
  <c r="Q138" i="5"/>
  <c r="AK136" i="5"/>
  <c r="AR190" i="5"/>
  <c r="AJ28" i="5"/>
  <c r="AK138" i="5"/>
  <c r="AI50" i="5"/>
  <c r="AS123" i="5"/>
  <c r="AI9" i="5"/>
  <c r="Z104" i="5"/>
  <c r="AR202" i="5"/>
  <c r="AK11" i="5"/>
  <c r="R105" i="5"/>
  <c r="AS105" i="5"/>
  <c r="AM3" i="5"/>
  <c r="AS179" i="5"/>
  <c r="R136" i="5"/>
  <c r="Z138" i="5"/>
  <c r="AK137" i="5"/>
  <c r="AI123" i="5"/>
  <c r="AR28" i="5"/>
  <c r="AK51" i="5"/>
  <c r="AK162" i="5"/>
  <c r="R9" i="5"/>
  <c r="R87" i="5"/>
  <c r="AK106" i="5"/>
  <c r="Z189" i="5"/>
  <c r="AJ152" i="5"/>
  <c r="AI201" i="5"/>
  <c r="P88" i="5"/>
  <c r="AI47" i="5"/>
  <c r="AR175" i="5"/>
  <c r="AR152" i="5"/>
  <c r="AJ29" i="5"/>
  <c r="AA87" i="5"/>
  <c r="AT3" i="5"/>
  <c r="Q175" i="5"/>
  <c r="AJ68" i="5"/>
  <c r="Q28" i="5"/>
  <c r="AL124" i="5"/>
  <c r="AS201" i="5"/>
  <c r="AB149" i="5"/>
  <c r="AJ177" i="5"/>
  <c r="AI124" i="5"/>
  <c r="AJ87" i="5"/>
  <c r="AK177" i="5"/>
  <c r="AB47" i="5"/>
  <c r="AB202" i="5"/>
  <c r="AB51" i="5"/>
  <c r="AL51" i="5"/>
  <c r="R104" i="5"/>
  <c r="AS202" i="5"/>
  <c r="AL106" i="5"/>
  <c r="AB106" i="5"/>
  <c r="AJ189" i="5"/>
  <c r="AA11" i="5"/>
  <c r="Z188" i="5"/>
  <c r="AS162" i="5"/>
  <c r="AA150" i="5"/>
  <c r="AL137" i="5"/>
  <c r="Q179" i="5"/>
  <c r="AL87" i="5"/>
  <c r="Z136" i="5"/>
  <c r="AR163" i="5"/>
  <c r="AR106" i="5"/>
  <c r="AL179" i="5"/>
  <c r="AA163" i="5"/>
  <c r="AS163" i="5"/>
  <c r="AR66" i="5"/>
  <c r="Q68" i="5"/>
  <c r="Z28" i="5"/>
  <c r="AK50" i="5"/>
  <c r="AJ163" i="5"/>
  <c r="AB68" i="5"/>
  <c r="Z175" i="5"/>
  <c r="AK176" i="5"/>
  <c r="AI28" i="5"/>
  <c r="AI67" i="5"/>
  <c r="AR178" i="5"/>
  <c r="Z177" i="5"/>
  <c r="Y190" i="5"/>
  <c r="Z85" i="5"/>
  <c r="AB49" i="5"/>
  <c r="R68" i="5"/>
  <c r="AL176" i="5"/>
  <c r="Q189" i="5"/>
  <c r="AL47" i="5"/>
  <c r="AB50" i="5"/>
  <c r="AI151" i="5"/>
  <c r="AI85" i="5"/>
  <c r="AR123" i="5"/>
  <c r="R150" i="5"/>
  <c r="AA189" i="5"/>
  <c r="AR85" i="5"/>
  <c r="AQ125" i="5"/>
  <c r="AL151" i="5"/>
  <c r="Q51" i="5"/>
  <c r="AI11" i="5"/>
  <c r="AI29" i="5"/>
  <c r="AK30" i="5"/>
  <c r="AB177" i="5"/>
  <c r="Z10" i="5"/>
  <c r="AB189" i="5"/>
  <c r="R51" i="5"/>
  <c r="AI87" i="5"/>
  <c r="AJ9" i="5"/>
  <c r="R48" i="5"/>
  <c r="AL123" i="5"/>
  <c r="AB151" i="5"/>
  <c r="AI86" i="5"/>
  <c r="AL177" i="5"/>
  <c r="AL150" i="5"/>
  <c r="AI106" i="5"/>
  <c r="AJ124" i="5"/>
  <c r="AK28" i="5"/>
  <c r="AS49" i="5"/>
  <c r="AK149" i="5"/>
  <c r="AK175" i="5"/>
  <c r="Z163" i="5"/>
  <c r="AB11" i="5"/>
  <c r="P11" i="5"/>
  <c r="AK150" i="5"/>
  <c r="AJ86" i="5"/>
  <c r="AK151" i="5"/>
  <c r="AK87" i="5"/>
  <c r="AA106" i="5"/>
  <c r="R28" i="5"/>
  <c r="Q152" i="5"/>
  <c r="AR162" i="5"/>
  <c r="AA177" i="5"/>
  <c r="AA201" i="5"/>
  <c r="Z152" i="5"/>
  <c r="R138" i="5"/>
  <c r="AL189" i="5"/>
  <c r="AB67" i="5"/>
  <c r="Z105" i="5"/>
  <c r="AS29" i="5"/>
  <c r="AR9" i="5"/>
  <c r="AS175" i="5"/>
  <c r="AL136" i="5"/>
  <c r="R106" i="5"/>
  <c r="AK9" i="5"/>
  <c r="Q190" i="5"/>
  <c r="AS152" i="5"/>
  <c r="AS10" i="5"/>
  <c r="AR67" i="5"/>
  <c r="Z68" i="5"/>
  <c r="AB29" i="5"/>
  <c r="Q124" i="5"/>
  <c r="AK163" i="5"/>
  <c r="AR88" i="5"/>
  <c r="AL178" i="5"/>
  <c r="AK48" i="5"/>
  <c r="AI136" i="5"/>
  <c r="AB152" i="5"/>
  <c r="Z124" i="5"/>
  <c r="Z86" i="5"/>
  <c r="R178" i="5"/>
  <c r="AR48" i="5"/>
  <c r="AJ188" i="5"/>
  <c r="AS9" i="5"/>
  <c r="Q105" i="5"/>
  <c r="AA123" i="5"/>
  <c r="AK189" i="5"/>
  <c r="AB85" i="5"/>
  <c r="R163" i="5"/>
  <c r="AR47" i="5"/>
  <c r="AA48" i="5"/>
  <c r="AI177" i="5"/>
  <c r="R189" i="5"/>
  <c r="AB86" i="5"/>
  <c r="AS50" i="5"/>
  <c r="AL48" i="5"/>
  <c r="AK66" i="5"/>
  <c r="AR176" i="5"/>
  <c r="Z178" i="5"/>
  <c r="Y30" i="5"/>
  <c r="AB30" i="5" s="1"/>
  <c r="AJ202" i="5"/>
  <c r="AB201" i="5"/>
  <c r="AJ151" i="5"/>
  <c r="AK86" i="5"/>
  <c r="AB178" i="5"/>
  <c r="AS87" i="5"/>
  <c r="AS67" i="5"/>
  <c r="AI137" i="5"/>
  <c r="AL104" i="5"/>
  <c r="R151" i="5"/>
  <c r="Q66" i="5"/>
  <c r="R123" i="5"/>
  <c r="AK85" i="5"/>
  <c r="AC3" i="5"/>
  <c r="Q106" i="5"/>
  <c r="AL162" i="5"/>
  <c r="AB162" i="5"/>
  <c r="AK179" i="5"/>
  <c r="AA152" i="5"/>
  <c r="AJ50" i="5"/>
  <c r="AS51" i="5"/>
  <c r="Z137" i="5"/>
  <c r="AI30" i="5"/>
  <c r="AK47" i="5"/>
  <c r="AB105" i="5"/>
  <c r="AK105" i="5"/>
  <c r="S1" i="5"/>
  <c r="AR30" i="5"/>
  <c r="R162" i="5"/>
  <c r="Q85" i="5"/>
  <c r="AL10" i="5"/>
  <c r="Z202" i="5"/>
  <c r="AL149" i="5"/>
  <c r="AK88" i="5"/>
  <c r="AB87" i="5"/>
  <c r="Q10" i="5"/>
  <c r="AB104" i="5"/>
  <c r="AK29" i="5"/>
  <c r="Z151" i="5"/>
  <c r="AB150" i="5"/>
  <c r="AA104" i="5"/>
  <c r="AA176" i="5"/>
  <c r="Y125" i="5"/>
  <c r="AS66" i="5"/>
  <c r="AS189" i="5"/>
  <c r="Q178" i="5"/>
  <c r="AA105" i="5"/>
  <c r="Q163" i="5"/>
  <c r="AL9" i="5"/>
  <c r="Q9" i="5"/>
  <c r="Q176" i="5"/>
  <c r="Q67" i="5"/>
  <c r="AA49" i="5"/>
  <c r="AA68" i="5"/>
  <c r="AI66" i="5"/>
  <c r="R86" i="5"/>
  <c r="AS68" i="5"/>
  <c r="R67" i="5"/>
  <c r="R149" i="5"/>
  <c r="AL138" i="5"/>
  <c r="AQ11" i="5"/>
  <c r="AA47" i="5"/>
  <c r="Q50" i="5"/>
  <c r="AB66" i="5"/>
  <c r="Z49" i="5"/>
  <c r="AA137" i="5"/>
  <c r="AJ30" i="5"/>
  <c r="AK68" i="5"/>
  <c r="AL28" i="5"/>
  <c r="AR189" i="5"/>
  <c r="Q49" i="5"/>
  <c r="Z87" i="5"/>
  <c r="Z47" i="5"/>
  <c r="R125" i="5"/>
  <c r="R179" i="5"/>
  <c r="AR50" i="5"/>
  <c r="AR51" i="5"/>
  <c r="AJ175" i="5"/>
  <c r="AR86" i="5"/>
  <c r="AB179" i="5"/>
  <c r="AM1" i="5"/>
  <c r="AJ88" i="5"/>
  <c r="Q123" i="5"/>
  <c r="AI125" i="5"/>
  <c r="AA175" i="5"/>
  <c r="Q188" i="5"/>
  <c r="AA50" i="5"/>
  <c r="R124" i="5"/>
  <c r="AA179" i="5"/>
  <c r="AS151" i="5"/>
  <c r="AI176" i="5"/>
  <c r="AB137" i="5"/>
  <c r="Z50" i="5"/>
  <c r="AS86" i="5"/>
  <c r="AI105" i="5"/>
  <c r="AJ10" i="5"/>
  <c r="AR105" i="5"/>
  <c r="AS190" i="5"/>
  <c r="AA51" i="5"/>
  <c r="AS177" i="5"/>
  <c r="AS88" i="5"/>
  <c r="AB9" i="5"/>
  <c r="AJ104" i="5"/>
  <c r="AA67" i="5"/>
  <c r="AR68" i="5"/>
  <c r="AJ66" i="5"/>
  <c r="AA29" i="5"/>
  <c r="AR149" i="5"/>
  <c r="Q87" i="5"/>
  <c r="AL68" i="5"/>
  <c r="AJ125" i="5"/>
  <c r="AR151" i="5"/>
  <c r="AI202" i="5"/>
  <c r="Z176" i="5"/>
  <c r="AR136" i="5"/>
  <c r="AI88" i="5"/>
  <c r="AL88" i="5"/>
  <c r="AK125" i="5"/>
  <c r="AS124" i="5"/>
  <c r="AI190" i="5"/>
  <c r="AA188" i="5"/>
  <c r="AS30" i="5"/>
  <c r="AK188" i="5"/>
  <c r="AL190" i="5"/>
  <c r="AB124" i="5"/>
  <c r="Z179" i="5"/>
  <c r="AB138" i="5"/>
  <c r="Q136" i="5"/>
  <c r="AA202" i="5"/>
  <c r="AA162" i="5"/>
  <c r="Z106" i="5"/>
  <c r="AK67" i="5"/>
  <c r="AL105" i="5"/>
  <c r="AS85" i="5"/>
  <c r="AS137" i="5"/>
  <c r="Z9" i="5"/>
  <c r="AL175" i="5"/>
  <c r="Z29" i="5"/>
  <c r="AB163" i="5"/>
  <c r="AR188" i="5"/>
  <c r="Q149" i="5"/>
  <c r="Z66" i="5"/>
  <c r="Z11" i="5"/>
  <c r="AL152" i="5"/>
  <c r="R50" i="5"/>
  <c r="R47" i="5"/>
  <c r="AS48" i="5"/>
  <c r="AL188" i="5"/>
  <c r="AJ105" i="5"/>
  <c r="AR87" i="5"/>
  <c r="AQ138" i="5"/>
  <c r="AK10" i="5"/>
  <c r="AT1" i="5"/>
  <c r="AR179" i="5"/>
  <c r="Q29" i="5"/>
  <c r="Z123" i="5"/>
  <c r="AK201" i="5"/>
  <c r="AJ11" i="5"/>
  <c r="AA28" i="5"/>
  <c r="AJ137" i="5"/>
  <c r="AR10" i="5"/>
  <c r="AL85" i="5"/>
  <c r="Q151" i="5"/>
  <c r="R175" i="5"/>
  <c r="Q125" i="5"/>
  <c r="AI189" i="5"/>
  <c r="AJ162" i="5"/>
  <c r="AS28" i="5"/>
  <c r="AA151" i="5"/>
  <c r="AJ48" i="5"/>
  <c r="AB10" i="5"/>
  <c r="AB176" i="5"/>
  <c r="R30" i="5"/>
  <c r="Q202" i="5"/>
  <c r="Z162" i="5"/>
  <c r="Z51" i="5"/>
  <c r="Q30" i="5"/>
  <c r="Q162" i="5"/>
  <c r="AL50" i="5"/>
  <c r="N87" i="5" l="1"/>
  <c r="A90" i="5"/>
  <c r="C89" i="5"/>
  <c r="AZ89" i="5"/>
  <c r="U4" i="5"/>
  <c r="AZ153" i="5"/>
  <c r="A154" i="5"/>
  <c r="C153" i="5"/>
  <c r="N108" i="5"/>
  <c r="AV4" i="5"/>
  <c r="AZ52" i="5"/>
  <c r="N52" i="5"/>
  <c r="C52" i="5"/>
  <c r="A53" i="5"/>
  <c r="A204" i="5"/>
  <c r="C203" i="5"/>
  <c r="AZ203" i="5"/>
  <c r="A140" i="5"/>
  <c r="AZ139" i="5"/>
  <c r="C139" i="5"/>
  <c r="A181" i="5"/>
  <c r="C180" i="5"/>
  <c r="AZ180" i="5"/>
  <c r="AZ126" i="5"/>
  <c r="C126" i="5"/>
  <c r="A127" i="5"/>
  <c r="A108" i="5"/>
  <c r="AZ107" i="5"/>
  <c r="C107" i="5"/>
  <c r="A70" i="5"/>
  <c r="C69" i="5"/>
  <c r="AZ69" i="5"/>
  <c r="C164" i="5"/>
  <c r="AZ164" i="5"/>
  <c r="A165" i="5"/>
  <c r="N68" i="5"/>
  <c r="AE4" i="5"/>
  <c r="AO4" i="5"/>
  <c r="A192" i="5"/>
  <c r="AZ191" i="5"/>
  <c r="C191" i="5"/>
  <c r="AZ31" i="5"/>
  <c r="A32" i="5"/>
  <c r="N31" i="5"/>
  <c r="C31" i="5"/>
  <c r="AZ12" i="5"/>
  <c r="N12" i="5"/>
  <c r="A13" i="5"/>
  <c r="C12" i="5"/>
  <c r="AM151" i="5"/>
  <c r="AM137" i="5"/>
  <c r="AM150" i="5"/>
  <c r="AT51" i="5"/>
  <c r="AH69" i="5"/>
  <c r="AA125" i="5"/>
  <c r="S123" i="5"/>
  <c r="AC162" i="5"/>
  <c r="S152" i="5"/>
  <c r="AM49" i="5"/>
  <c r="AT137" i="5"/>
  <c r="AM175" i="5"/>
  <c r="P126" i="5"/>
  <c r="AQ89" i="5"/>
  <c r="AH126" i="5"/>
  <c r="AC177" i="5"/>
  <c r="AC137" i="5"/>
  <c r="AH107" i="5"/>
  <c r="AT150" i="5"/>
  <c r="AQ52" i="5"/>
  <c r="AT163" i="5"/>
  <c r="AT10" i="5"/>
  <c r="AC86" i="5"/>
  <c r="R11" i="5"/>
  <c r="AM50" i="5"/>
  <c r="AB190" i="5"/>
  <c r="AM125" i="5"/>
  <c r="AT66" i="5"/>
  <c r="AC85" i="5"/>
  <c r="Y153" i="5"/>
  <c r="S67" i="5"/>
  <c r="AC51" i="5"/>
  <c r="P69" i="5"/>
  <c r="AT202" i="5"/>
  <c r="P191" i="5"/>
  <c r="AT28" i="5"/>
  <c r="AI107" i="5"/>
  <c r="AI69" i="5"/>
  <c r="S11" i="5"/>
  <c r="AC125" i="5"/>
  <c r="S189" i="5"/>
  <c r="P107" i="5"/>
  <c r="S107" i="5" s="1"/>
  <c r="AH203" i="5"/>
  <c r="Y203" i="5"/>
  <c r="AM177" i="5"/>
  <c r="AM138" i="5"/>
  <c r="S68" i="5"/>
  <c r="AA30" i="5"/>
  <c r="P203" i="5"/>
  <c r="AT189" i="5"/>
  <c r="AM86" i="5"/>
  <c r="AM107" i="5"/>
  <c r="AM136" i="5"/>
  <c r="AC11" i="5"/>
  <c r="AC28" i="5"/>
  <c r="AM10" i="5"/>
  <c r="S48" i="5"/>
  <c r="AD1" i="5"/>
  <c r="AQ191" i="5"/>
  <c r="AM179" i="5"/>
  <c r="AM66" i="5"/>
  <c r="AC10" i="5"/>
  <c r="AM67" i="5"/>
  <c r="AT106" i="5"/>
  <c r="AC163" i="5"/>
  <c r="AC190" i="5"/>
  <c r="AC175" i="5"/>
  <c r="AU1" i="5"/>
  <c r="AH89" i="5"/>
  <c r="R88" i="5"/>
  <c r="AT125" i="5"/>
  <c r="AM126" i="5"/>
  <c r="AL69" i="5"/>
  <c r="AM176" i="5"/>
  <c r="AC67" i="5"/>
  <c r="AT85" i="5"/>
  <c r="AT68" i="5"/>
  <c r="AM30" i="5"/>
  <c r="AQ31" i="5"/>
  <c r="Y31" i="5"/>
  <c r="P31" i="5"/>
  <c r="S150" i="5"/>
  <c r="S47" i="5"/>
  <c r="AC30" i="5"/>
  <c r="AM190" i="5"/>
  <c r="AK126" i="5"/>
  <c r="AQ12" i="5"/>
  <c r="AC9" i="5"/>
  <c r="AC50" i="5"/>
  <c r="AT177" i="5"/>
  <c r="S85" i="5"/>
  <c r="Y52" i="5"/>
  <c r="S176" i="5"/>
  <c r="AC31" i="5"/>
  <c r="AQ126" i="5"/>
  <c r="AT87" i="5"/>
  <c r="S66" i="5"/>
  <c r="AQ203" i="5"/>
  <c r="AT203" i="5" s="1"/>
  <c r="AH52" i="5"/>
  <c r="AA153" i="5"/>
  <c r="AM149" i="5"/>
  <c r="AR125" i="5"/>
  <c r="AM124" i="5"/>
  <c r="AT176" i="5"/>
  <c r="AB125" i="5"/>
  <c r="S88" i="5"/>
  <c r="AB52" i="5"/>
  <c r="AJ69" i="5"/>
  <c r="S151" i="5"/>
  <c r="P12" i="5"/>
  <c r="Q12" i="5" s="1"/>
  <c r="AS11" i="5"/>
  <c r="S202" i="5"/>
  <c r="P180" i="5"/>
  <c r="AC66" i="5"/>
  <c r="S138" i="5"/>
  <c r="AC176" i="5"/>
  <c r="Y126" i="5"/>
  <c r="AB126" i="5" s="1"/>
  <c r="AQ69" i="5"/>
  <c r="R126" i="5"/>
  <c r="AS125" i="5"/>
  <c r="AC150" i="5"/>
  <c r="AS138" i="5"/>
  <c r="AC87" i="5"/>
  <c r="AT9" i="5"/>
  <c r="AQ180" i="5"/>
  <c r="AT152" i="5"/>
  <c r="Y180" i="5"/>
  <c r="AC202" i="5"/>
  <c r="AC201" i="5"/>
  <c r="S177" i="5"/>
  <c r="AC123" i="5"/>
  <c r="S149" i="5"/>
  <c r="AJ126" i="5"/>
  <c r="AC152" i="5"/>
  <c r="AK69" i="5"/>
  <c r="S30" i="5"/>
  <c r="R191" i="5"/>
  <c r="AH12" i="5"/>
  <c r="S163" i="5"/>
  <c r="AC49" i="5"/>
  <c r="AB203" i="5"/>
  <c r="S162" i="5"/>
  <c r="AM68" i="5"/>
  <c r="AK89" i="5"/>
  <c r="AT49" i="5"/>
  <c r="Z190" i="5"/>
  <c r="S86" i="5"/>
  <c r="AM51" i="5"/>
  <c r="Y12" i="5"/>
  <c r="AM203" i="5"/>
  <c r="AM105" i="5"/>
  <c r="AM163" i="5"/>
  <c r="P89" i="5"/>
  <c r="Y164" i="5"/>
  <c r="AA164" i="5" s="1"/>
  <c r="AH31" i="5"/>
  <c r="AQ164" i="5"/>
  <c r="AM106" i="5"/>
  <c r="S28" i="5"/>
  <c r="AM189" i="5"/>
  <c r="Z125" i="5"/>
  <c r="AT50" i="5"/>
  <c r="S190" i="5"/>
  <c r="S188" i="5"/>
  <c r="AQ107" i="5"/>
  <c r="AT104" i="5"/>
  <c r="S106" i="5"/>
  <c r="AA88" i="5"/>
  <c r="AA52" i="5"/>
  <c r="S10" i="5"/>
  <c r="AT123" i="5"/>
  <c r="AL12" i="5"/>
  <c r="S9" i="5"/>
  <c r="S136" i="5"/>
  <c r="AH153" i="5"/>
  <c r="AM201" i="5"/>
  <c r="AQ153" i="5"/>
  <c r="AH180" i="5"/>
  <c r="AJ31" i="5"/>
  <c r="AC136" i="5"/>
  <c r="AL89" i="5"/>
  <c r="Z153" i="5"/>
  <c r="AJ89" i="5"/>
  <c r="AM69" i="5"/>
  <c r="AT105" i="5"/>
  <c r="Y89" i="5"/>
  <c r="AT201" i="5"/>
  <c r="S29" i="5"/>
  <c r="AT67" i="5"/>
  <c r="AT124" i="5"/>
  <c r="AC149" i="5"/>
  <c r="AH164" i="5"/>
  <c r="AI164" i="5"/>
  <c r="AC189" i="5"/>
  <c r="AH139" i="5"/>
  <c r="AA190" i="5"/>
  <c r="P153" i="5"/>
  <c r="AT88" i="5"/>
  <c r="AC124" i="5"/>
  <c r="S178" i="5"/>
  <c r="AT138" i="5"/>
  <c r="AM162" i="5"/>
  <c r="AC188" i="5"/>
  <c r="S201" i="5"/>
  <c r="Q11" i="5"/>
  <c r="Z30" i="5"/>
  <c r="AJ203" i="5"/>
  <c r="AM152" i="5"/>
  <c r="AC88" i="5"/>
  <c r="AM87" i="5"/>
  <c r="P164" i="5"/>
  <c r="AC164" i="5"/>
  <c r="S104" i="5"/>
  <c r="AT30" i="5"/>
  <c r="AU3" i="5"/>
  <c r="AM123" i="5"/>
  <c r="AB88" i="5"/>
  <c r="S179" i="5"/>
  <c r="S87" i="5"/>
  <c r="AB153" i="5"/>
  <c r="AR138" i="5"/>
  <c r="S137" i="5"/>
  <c r="AT188" i="5"/>
  <c r="AD3" i="5"/>
  <c r="P139" i="5"/>
  <c r="S49" i="5"/>
  <c r="AC104" i="5"/>
  <c r="AC29" i="5"/>
  <c r="AB12" i="5"/>
  <c r="AH191" i="5"/>
  <c r="AT151" i="5"/>
  <c r="AT162" i="5"/>
  <c r="AM188" i="5"/>
  <c r="AC105" i="5"/>
  <c r="AC178" i="5"/>
  <c r="AT179" i="5"/>
  <c r="AT86" i="5"/>
  <c r="S175" i="5"/>
  <c r="AC179" i="5"/>
  <c r="AT190" i="5"/>
  <c r="AT47" i="5"/>
  <c r="S105" i="5"/>
  <c r="Z164" i="5"/>
  <c r="AM104" i="5"/>
  <c r="AM48" i="5"/>
  <c r="T3" i="5"/>
  <c r="AT48" i="5"/>
  <c r="Y139" i="5"/>
  <c r="AM47" i="5"/>
  <c r="AN3" i="5"/>
  <c r="AM29" i="5"/>
  <c r="AM178" i="5"/>
  <c r="T1" i="5"/>
  <c r="AC106" i="5"/>
  <c r="S51" i="5"/>
  <c r="AR52" i="5"/>
  <c r="AN1" i="5"/>
  <c r="AI126" i="5"/>
  <c r="AR203" i="5"/>
  <c r="AC153" i="5"/>
  <c r="AK180" i="5"/>
  <c r="AM85" i="5"/>
  <c r="AM202" i="5"/>
  <c r="Y191" i="5"/>
  <c r="AB191" i="5" s="1"/>
  <c r="AT136" i="5"/>
  <c r="AT11" i="5"/>
  <c r="AT175" i="5"/>
  <c r="AT29" i="5"/>
  <c r="AM28" i="5"/>
  <c r="AC48" i="5"/>
  <c r="AQ139" i="5"/>
  <c r="AR11" i="5"/>
  <c r="Z88" i="5"/>
  <c r="Y69" i="5"/>
  <c r="Y107" i="5"/>
  <c r="AM11" i="5"/>
  <c r="AC151" i="5"/>
  <c r="AM139" i="5"/>
  <c r="AC47" i="5"/>
  <c r="AI31" i="5"/>
  <c r="AT149" i="5"/>
  <c r="S125" i="5"/>
  <c r="AT178" i="5"/>
  <c r="AC138" i="5"/>
  <c r="AM9" i="5"/>
  <c r="AM88" i="5"/>
  <c r="P52" i="5"/>
  <c r="S124" i="5"/>
  <c r="AR164" i="5"/>
  <c r="S50" i="5"/>
  <c r="AC68" i="5"/>
  <c r="Q88" i="5"/>
  <c r="AL126" i="5"/>
  <c r="AS203" i="5"/>
  <c r="AM180" i="5"/>
  <c r="AS52" i="5"/>
  <c r="Z52" i="5"/>
  <c r="AL153" i="5"/>
  <c r="AI203" i="5"/>
  <c r="AK203" i="5"/>
  <c r="AL203" i="5"/>
  <c r="AK52" i="5"/>
  <c r="AL52" i="5"/>
  <c r="AM12" i="5"/>
  <c r="AI12" i="5"/>
  <c r="AC12" i="5"/>
  <c r="AA12" i="5"/>
  <c r="AI153" i="5"/>
  <c r="AK153" i="5"/>
  <c r="AA89" i="5"/>
  <c r="AB89" i="5"/>
  <c r="AC89" i="5"/>
  <c r="AL164" i="5"/>
  <c r="AM164" i="5"/>
  <c r="AJ164" i="5"/>
  <c r="AI139" i="5"/>
  <c r="S164" i="5"/>
  <c r="Q164" i="5"/>
  <c r="R164" i="5"/>
  <c r="AL191" i="5"/>
  <c r="AK191" i="5"/>
  <c r="AM191" i="5"/>
  <c r="AB139" i="5"/>
  <c r="AC139" i="5"/>
  <c r="AA139" i="5"/>
  <c r="AT139" i="5"/>
  <c r="AR139" i="5"/>
  <c r="Q52" i="5"/>
  <c r="AN156" i="5" l="1"/>
  <c r="AN205" i="5"/>
  <c r="AN179" i="5"/>
  <c r="AN36" i="5"/>
  <c r="AN51" i="5"/>
  <c r="AN31" i="5"/>
  <c r="AN168" i="5"/>
  <c r="AN181" i="5"/>
  <c r="AN175" i="5"/>
  <c r="AN55" i="5"/>
  <c r="AN155" i="5"/>
  <c r="AN184" i="5"/>
  <c r="AN24" i="5"/>
  <c r="AN128" i="5"/>
  <c r="AN151" i="5"/>
  <c r="AN92" i="5"/>
  <c r="AN96" i="5"/>
  <c r="AN203" i="5"/>
  <c r="AN11" i="5"/>
  <c r="AN118" i="5"/>
  <c r="AN16" i="5"/>
  <c r="AN201" i="5"/>
  <c r="AN73" i="5"/>
  <c r="AN86" i="5"/>
  <c r="AN77" i="5"/>
  <c r="AN88" i="5"/>
  <c r="AN166" i="5"/>
  <c r="AN195" i="5"/>
  <c r="AN80" i="5"/>
  <c r="AN29" i="5"/>
  <c r="AN75" i="5"/>
  <c r="AN54" i="5"/>
  <c r="AN193" i="5"/>
  <c r="AN50" i="5"/>
  <c r="AN209" i="5"/>
  <c r="AN106" i="5"/>
  <c r="AN109" i="5"/>
  <c r="AN206" i="5"/>
  <c r="AN111" i="5"/>
  <c r="AN125" i="5"/>
  <c r="AN126" i="5"/>
  <c r="AN59" i="5"/>
  <c r="AN115" i="5"/>
  <c r="AN105" i="5"/>
  <c r="AN67" i="5"/>
  <c r="AN17" i="5"/>
  <c r="AN13" i="5"/>
  <c r="AN47" i="5"/>
  <c r="AN87" i="5"/>
  <c r="AN48" i="5"/>
  <c r="AN165" i="5"/>
  <c r="AN71" i="5"/>
  <c r="AN19" i="5"/>
  <c r="AN72" i="5"/>
  <c r="AN42" i="5"/>
  <c r="AN95" i="5"/>
  <c r="AN74" i="5"/>
  <c r="AN169" i="5"/>
  <c r="AN35" i="5"/>
  <c r="AN20" i="5"/>
  <c r="AN129" i="5"/>
  <c r="AN61" i="5"/>
  <c r="AN32" i="5"/>
  <c r="AN116" i="5"/>
  <c r="AN41" i="5"/>
  <c r="AN131" i="5"/>
  <c r="AN124" i="5"/>
  <c r="AN28" i="5"/>
  <c r="AN107" i="5"/>
  <c r="AN164" i="5"/>
  <c r="AN23" i="5"/>
  <c r="AN94" i="5"/>
  <c r="AN113" i="5"/>
  <c r="AN70" i="5"/>
  <c r="AN119" i="5"/>
  <c r="AN210" i="5"/>
  <c r="AN98" i="5"/>
  <c r="AN192" i="5"/>
  <c r="AN91" i="5"/>
  <c r="AN85" i="5"/>
  <c r="AN39" i="5"/>
  <c r="AN69" i="5"/>
  <c r="AN97" i="5"/>
  <c r="AN56" i="5"/>
  <c r="AN12" i="5"/>
  <c r="AN104" i="5"/>
  <c r="AN34" i="5"/>
  <c r="AN100" i="5"/>
  <c r="AN194" i="5"/>
  <c r="AN93" i="5"/>
  <c r="AN150" i="5"/>
  <c r="AN153" i="5"/>
  <c r="AN190" i="5"/>
  <c r="AN112" i="5"/>
  <c r="AN202" i="5"/>
  <c r="AN162" i="5"/>
  <c r="AN57" i="5"/>
  <c r="AN207" i="5"/>
  <c r="AN22" i="5"/>
  <c r="AN163" i="5"/>
  <c r="AN18" i="5"/>
  <c r="AN208" i="5"/>
  <c r="AN78" i="5"/>
  <c r="AN127" i="5"/>
  <c r="AN68" i="5"/>
  <c r="AN152" i="5"/>
  <c r="AN158" i="5"/>
  <c r="AN117" i="5"/>
  <c r="AN58" i="5"/>
  <c r="AN37" i="5"/>
  <c r="AN157" i="5"/>
  <c r="AN60" i="5"/>
  <c r="AN108" i="5"/>
  <c r="AN130" i="5"/>
  <c r="AN180" i="5"/>
  <c r="AN149" i="5"/>
  <c r="AN15" i="5"/>
  <c r="AN43" i="5"/>
  <c r="AN62" i="5"/>
  <c r="AN52" i="5"/>
  <c r="AN189" i="5"/>
  <c r="AN14" i="5"/>
  <c r="AN170" i="5"/>
  <c r="AN110" i="5"/>
  <c r="AN79" i="5"/>
  <c r="AN154" i="5"/>
  <c r="AN81" i="5"/>
  <c r="AN188" i="5"/>
  <c r="AN21" i="5"/>
  <c r="AN66" i="5"/>
  <c r="AN182" i="5"/>
  <c r="AN178" i="5"/>
  <c r="AN176" i="5"/>
  <c r="AN167" i="5"/>
  <c r="AN9" i="5"/>
  <c r="AN76" i="5"/>
  <c r="AN132" i="5"/>
  <c r="AN10" i="5"/>
  <c r="AN99" i="5"/>
  <c r="AN49" i="5"/>
  <c r="AN171" i="5"/>
  <c r="AN33" i="5"/>
  <c r="AN38" i="5"/>
  <c r="AN123" i="5"/>
  <c r="AN90" i="5"/>
  <c r="AN114" i="5"/>
  <c r="AN196" i="5"/>
  <c r="AN53" i="5"/>
  <c r="AN191" i="5"/>
  <c r="AN30" i="5"/>
  <c r="AN197" i="5"/>
  <c r="AN40" i="5"/>
  <c r="AN204" i="5"/>
  <c r="AN177" i="5"/>
  <c r="AN183" i="5"/>
  <c r="AN89" i="5"/>
  <c r="C181" i="5"/>
  <c r="A182" i="5"/>
  <c r="AZ181" i="5"/>
  <c r="AW4" i="5"/>
  <c r="AZ154" i="5"/>
  <c r="A155" i="5"/>
  <c r="C154" i="5"/>
  <c r="C13" i="5"/>
  <c r="N13" i="5"/>
  <c r="AZ13" i="5"/>
  <c r="A14" i="5"/>
  <c r="N88" i="5"/>
  <c r="A166" i="5"/>
  <c r="AZ165" i="5"/>
  <c r="C165" i="5"/>
  <c r="A109" i="5"/>
  <c r="AZ108" i="5"/>
  <c r="C108" i="5"/>
  <c r="N69" i="5"/>
  <c r="AZ32" i="5"/>
  <c r="N32" i="5"/>
  <c r="A33" i="5"/>
  <c r="C32" i="5"/>
  <c r="C192" i="5"/>
  <c r="AZ192" i="5"/>
  <c r="A193" i="5"/>
  <c r="AF4" i="5"/>
  <c r="AZ70" i="5"/>
  <c r="C70" i="5"/>
  <c r="A71" i="5"/>
  <c r="N53" i="5"/>
  <c r="AZ53" i="5"/>
  <c r="A54" i="5"/>
  <c r="C53" i="5"/>
  <c r="V4" i="5"/>
  <c r="A91" i="5"/>
  <c r="C90" i="5"/>
  <c r="AZ90" i="5"/>
  <c r="N109" i="5"/>
  <c r="A205" i="5"/>
  <c r="C204" i="5"/>
  <c r="AZ204" i="5"/>
  <c r="AP4" i="5"/>
  <c r="AZ127" i="5"/>
  <c r="A128" i="5"/>
  <c r="C127" i="5"/>
  <c r="AZ140" i="5"/>
  <c r="C140" i="5"/>
  <c r="A141" i="5"/>
  <c r="R52" i="5"/>
  <c r="T149" i="5"/>
  <c r="AD175" i="5"/>
  <c r="AU67" i="5"/>
  <c r="Y154" i="5"/>
  <c r="AU136" i="5"/>
  <c r="AQ108" i="5"/>
  <c r="AJ139" i="5"/>
  <c r="S52" i="5"/>
  <c r="AU31" i="5"/>
  <c r="AE1" i="5"/>
  <c r="T178" i="5"/>
  <c r="S153" i="5"/>
  <c r="P90" i="5"/>
  <c r="T138" i="5"/>
  <c r="AT69" i="5"/>
  <c r="AD88" i="5"/>
  <c r="AD191" i="5"/>
  <c r="T9" i="5"/>
  <c r="AD52" i="5"/>
  <c r="AS139" i="5"/>
  <c r="T136" i="5"/>
  <c r="T30" i="5"/>
  <c r="AC126" i="5"/>
  <c r="AA191" i="5"/>
  <c r="T47" i="5"/>
  <c r="AS126" i="5"/>
  <c r="AU177" i="5"/>
  <c r="Z69" i="5"/>
  <c r="T202" i="5"/>
  <c r="T176" i="5"/>
  <c r="S126" i="5"/>
  <c r="AQ204" i="5"/>
  <c r="AR180" i="5"/>
  <c r="AL139" i="5"/>
  <c r="AK12" i="5"/>
  <c r="AD178" i="5"/>
  <c r="AS164" i="5"/>
  <c r="AJ180" i="5"/>
  <c r="S139" i="5"/>
  <c r="Y181" i="5"/>
  <c r="Q31" i="5"/>
  <c r="AU28" i="5"/>
  <c r="AB164" i="5"/>
  <c r="P53" i="5"/>
  <c r="AS69" i="5"/>
  <c r="AS180" i="5"/>
  <c r="AK139" i="5"/>
  <c r="AK164" i="5"/>
  <c r="S191" i="5"/>
  <c r="AR126" i="5"/>
  <c r="AR31" i="5"/>
  <c r="Y165" i="5"/>
  <c r="Z165" i="5" s="1"/>
  <c r="AC165" i="5"/>
  <c r="AD28" i="5"/>
  <c r="AB154" i="5"/>
  <c r="AT52" i="5"/>
  <c r="T10" i="5"/>
  <c r="AD11" i="5"/>
  <c r="AD149" i="5"/>
  <c r="AA203" i="5"/>
  <c r="P154" i="5"/>
  <c r="AB180" i="5"/>
  <c r="AD66" i="5"/>
  <c r="AA107" i="5"/>
  <c r="AD49" i="5"/>
  <c r="AU178" i="5"/>
  <c r="AJ107" i="5"/>
  <c r="AU162" i="5"/>
  <c r="Z191" i="5"/>
  <c r="R153" i="5"/>
  <c r="AT180" i="5"/>
  <c r="AQ90" i="5"/>
  <c r="AD138" i="5"/>
  <c r="AU11" i="5"/>
  <c r="Y204" i="5"/>
  <c r="AD10" i="5"/>
  <c r="AC181" i="5"/>
  <c r="AJ12" i="5"/>
  <c r="T164" i="5"/>
  <c r="AD104" i="5"/>
  <c r="S89" i="5"/>
  <c r="AH108" i="5"/>
  <c r="AL108" i="5" s="1"/>
  <c r="AH154" i="5"/>
  <c r="AJ154" i="5" s="1"/>
  <c r="T175" i="5"/>
  <c r="AU69" i="5"/>
  <c r="AT107" i="5"/>
  <c r="AR69" i="5"/>
  <c r="AH140" i="5"/>
  <c r="T150" i="5"/>
  <c r="AD105" i="5"/>
  <c r="AD86" i="5"/>
  <c r="T126" i="5"/>
  <c r="AC154" i="5"/>
  <c r="T162" i="5"/>
  <c r="AC69" i="5"/>
  <c r="AH53" i="5"/>
  <c r="P140" i="5"/>
  <c r="Y140" i="5"/>
  <c r="AB140" i="5" s="1"/>
  <c r="AA31" i="5"/>
  <c r="Z12" i="5"/>
  <c r="S12" i="5"/>
  <c r="AA126" i="5"/>
  <c r="T203" i="5"/>
  <c r="AV3" i="5"/>
  <c r="AM89" i="5"/>
  <c r="AB107" i="5"/>
  <c r="AU51" i="5"/>
  <c r="AH192" i="5"/>
  <c r="AL107" i="5"/>
  <c r="AU106" i="5"/>
  <c r="AH181" i="5"/>
  <c r="AU50" i="5"/>
  <c r="R31" i="5"/>
  <c r="T107" i="5"/>
  <c r="AH204" i="5"/>
  <c r="AL53" i="5"/>
  <c r="AM52" i="5"/>
  <c r="AI52" i="5"/>
  <c r="T51" i="5"/>
  <c r="AH127" i="5"/>
  <c r="AT126" i="5"/>
  <c r="AD188" i="5"/>
  <c r="AT153" i="5"/>
  <c r="AD9" i="5"/>
  <c r="T152" i="5"/>
  <c r="T191" i="5"/>
  <c r="T104" i="5"/>
  <c r="T68" i="5"/>
  <c r="AU204" i="5"/>
  <c r="AU29" i="5"/>
  <c r="T189" i="5"/>
  <c r="AU10" i="5"/>
  <c r="AH13" i="5"/>
  <c r="AI13" i="5" s="1"/>
  <c r="R90" i="5"/>
  <c r="AD31" i="5"/>
  <c r="R69" i="5"/>
  <c r="Y127" i="5"/>
  <c r="P165" i="5"/>
  <c r="AD50" i="5"/>
  <c r="T31" i="5"/>
  <c r="AC52" i="5"/>
  <c r="Z31" i="5"/>
  <c r="AH32" i="5"/>
  <c r="R140" i="5"/>
  <c r="AR89" i="5"/>
  <c r="AO3" i="5"/>
  <c r="AQ181" i="5"/>
  <c r="AD29" i="5"/>
  <c r="AC180" i="5"/>
  <c r="T66" i="5"/>
  <c r="AD67" i="5"/>
  <c r="AC204" i="5"/>
  <c r="T125" i="5"/>
  <c r="P70" i="5"/>
  <c r="AS12" i="5"/>
  <c r="AK127" i="5"/>
  <c r="AQ140" i="5"/>
  <c r="AU108" i="5"/>
  <c r="T180" i="5"/>
  <c r="AD190" i="5"/>
  <c r="P127" i="5"/>
  <c r="S69" i="5"/>
  <c r="AI192" i="5"/>
  <c r="AU150" i="5"/>
  <c r="AJ52" i="5"/>
  <c r="T88" i="5"/>
  <c r="S165" i="5"/>
  <c r="AD189" i="5"/>
  <c r="AD124" i="5"/>
  <c r="T89" i="5"/>
  <c r="AD154" i="5"/>
  <c r="S203" i="5"/>
  <c r="AC203" i="5"/>
  <c r="AU86" i="5"/>
  <c r="AU104" i="5"/>
  <c r="AD204" i="5"/>
  <c r="Y108" i="5"/>
  <c r="AI127" i="5"/>
  <c r="T153" i="5"/>
  <c r="AD177" i="5"/>
  <c r="AB108" i="5"/>
  <c r="AL204" i="5"/>
  <c r="AJ140" i="5"/>
  <c r="AD153" i="5"/>
  <c r="AT191" i="5"/>
  <c r="AT164" i="5"/>
  <c r="AD164" i="5"/>
  <c r="AK140" i="5"/>
  <c r="AM140" i="5"/>
  <c r="Y53" i="5"/>
  <c r="AU175" i="5"/>
  <c r="AD106" i="5"/>
  <c r="AD126" i="5"/>
  <c r="U3" i="5"/>
  <c r="AU139" i="5"/>
  <c r="AM31" i="5"/>
  <c r="AD136" i="5"/>
  <c r="T137" i="5"/>
  <c r="AU12" i="5"/>
  <c r="AA180" i="5"/>
  <c r="AS90" i="5"/>
  <c r="AD163" i="5"/>
  <c r="T105" i="5"/>
  <c r="AC108" i="5"/>
  <c r="AD47" i="5"/>
  <c r="Z108" i="5"/>
  <c r="T106" i="5"/>
  <c r="AQ53" i="5"/>
  <c r="AI180" i="5"/>
  <c r="P204" i="5"/>
  <c r="AS89" i="5"/>
  <c r="T188" i="5"/>
  <c r="AU153" i="5"/>
  <c r="R89" i="5"/>
  <c r="AQ165" i="5"/>
  <c r="AU165" i="5" s="1"/>
  <c r="T139" i="5"/>
  <c r="AU191" i="5"/>
  <c r="R12" i="5"/>
  <c r="T163" i="5"/>
  <c r="Z126" i="5"/>
  <c r="AD137" i="5"/>
  <c r="S70" i="5"/>
  <c r="S31" i="5"/>
  <c r="AE3" i="5"/>
  <c r="P192" i="5"/>
  <c r="AJ32" i="5"/>
  <c r="AD176" i="5"/>
  <c r="AU151" i="5"/>
  <c r="T12" i="5"/>
  <c r="AD85" i="5"/>
  <c r="AH165" i="5"/>
  <c r="AL165" i="5" s="1"/>
  <c r="AI191" i="5"/>
  <c r="T49" i="5"/>
  <c r="AD162" i="5"/>
  <c r="AD181" i="5"/>
  <c r="AT31" i="5"/>
  <c r="AI108" i="5"/>
  <c r="AD87" i="5"/>
  <c r="AQ154" i="5"/>
  <c r="AR154" i="5" s="1"/>
  <c r="AU9" i="5"/>
  <c r="AK13" i="5"/>
  <c r="P13" i="5"/>
  <c r="Q107" i="5"/>
  <c r="AU138" i="5"/>
  <c r="AI154" i="5"/>
  <c r="AL13" i="5"/>
  <c r="AV1" i="5"/>
  <c r="AB31" i="5"/>
  <c r="AD125" i="5"/>
  <c r="T177" i="5"/>
  <c r="AD123" i="5"/>
  <c r="T86" i="5"/>
  <c r="T85" i="5"/>
  <c r="Y192" i="5"/>
  <c r="AQ13" i="5"/>
  <c r="P108" i="5"/>
  <c r="T179" i="5"/>
  <c r="P32" i="5"/>
  <c r="AU180" i="5"/>
  <c r="AU89" i="5"/>
  <c r="T50" i="5"/>
  <c r="AD202" i="5"/>
  <c r="AJ153" i="5"/>
  <c r="R107" i="5"/>
  <c r="AU30" i="5"/>
  <c r="AS107" i="5"/>
  <c r="AU85" i="5"/>
  <c r="AI89" i="5"/>
  <c r="AR107" i="5"/>
  <c r="AR153" i="5"/>
  <c r="AD127" i="5"/>
  <c r="AC107" i="5"/>
  <c r="AU48" i="5"/>
  <c r="AU164" i="5"/>
  <c r="AS108" i="5"/>
  <c r="AT89" i="5"/>
  <c r="AU202" i="5"/>
  <c r="AK204" i="5"/>
  <c r="T69" i="5"/>
  <c r="AD68" i="5"/>
  <c r="Q126" i="5"/>
  <c r="AL181" i="5"/>
  <c r="Q180" i="5"/>
  <c r="AT165" i="5"/>
  <c r="AL154" i="5"/>
  <c r="AO1" i="5"/>
  <c r="AH70" i="5"/>
  <c r="T151" i="5"/>
  <c r="Z107" i="5"/>
  <c r="AD203" i="5"/>
  <c r="AD180" i="5"/>
  <c r="Q191" i="5"/>
  <c r="T123" i="5"/>
  <c r="AD165" i="5"/>
  <c r="AQ127" i="5"/>
  <c r="AU163" i="5"/>
  <c r="AD89" i="5"/>
  <c r="AU149" i="5"/>
  <c r="AL31" i="5"/>
  <c r="AU66" i="5"/>
  <c r="AH90" i="5"/>
  <c r="R203" i="5"/>
  <c r="AJ165" i="5"/>
  <c r="Z180" i="5"/>
  <c r="U1" i="5"/>
  <c r="AU127" i="5"/>
  <c r="AA154" i="5"/>
  <c r="AU49" i="5"/>
  <c r="AS31" i="5"/>
  <c r="T11" i="5"/>
  <c r="AR12" i="5"/>
  <c r="AD152" i="5"/>
  <c r="T190" i="5"/>
  <c r="AK107" i="5"/>
  <c r="AC191" i="5"/>
  <c r="AD201" i="5"/>
  <c r="AD69" i="5"/>
  <c r="Q69" i="5"/>
  <c r="AD12" i="5"/>
  <c r="AU13" i="5"/>
  <c r="Z127" i="5"/>
  <c r="R180" i="5"/>
  <c r="AQ192" i="5"/>
  <c r="R139" i="5"/>
  <c r="AU179" i="5"/>
  <c r="T52" i="5"/>
  <c r="AM153" i="5"/>
  <c r="AR165" i="5"/>
  <c r="AU52" i="5"/>
  <c r="AK181" i="5"/>
  <c r="AQ70" i="5"/>
  <c r="AD151" i="5"/>
  <c r="AJ181" i="5"/>
  <c r="AK31" i="5"/>
  <c r="AM127" i="5"/>
  <c r="AD107" i="5"/>
  <c r="AR140" i="5"/>
  <c r="AS192" i="5"/>
  <c r="T28" i="5"/>
  <c r="AU123" i="5"/>
  <c r="AD179" i="5"/>
  <c r="AM108" i="5"/>
  <c r="AK154" i="5"/>
  <c r="AT154" i="5"/>
  <c r="AJ13" i="5"/>
  <c r="AA69" i="5"/>
  <c r="AA53" i="5"/>
  <c r="Z89" i="5"/>
  <c r="AR191" i="5"/>
  <c r="AU190" i="5"/>
  <c r="AD150" i="5"/>
  <c r="AU124" i="5"/>
  <c r="AS191" i="5"/>
  <c r="AT12" i="5"/>
  <c r="T67" i="5"/>
  <c r="Q204" i="5"/>
  <c r="AU68" i="5"/>
  <c r="AS153" i="5"/>
  <c r="T48" i="5"/>
  <c r="T204" i="5"/>
  <c r="P181" i="5"/>
  <c r="AU189" i="5"/>
  <c r="AU137" i="5"/>
  <c r="AL180" i="5"/>
  <c r="AU47" i="5"/>
  <c r="AU88" i="5"/>
  <c r="AU152" i="5"/>
  <c r="AB69" i="5"/>
  <c r="AU125" i="5"/>
  <c r="AU87" i="5"/>
  <c r="AD139" i="5"/>
  <c r="AD48" i="5"/>
  <c r="Z203" i="5"/>
  <c r="Y32" i="5"/>
  <c r="Z204" i="5"/>
  <c r="T87" i="5"/>
  <c r="AU126" i="5"/>
  <c r="Z139" i="5"/>
  <c r="AU176" i="5"/>
  <c r="AJ108" i="5"/>
  <c r="AB32" i="5"/>
  <c r="AS154" i="5"/>
  <c r="T124" i="5"/>
  <c r="T201" i="5"/>
  <c r="Y13" i="5"/>
  <c r="Q153" i="5"/>
  <c r="AJ191" i="5"/>
  <c r="Y90" i="5"/>
  <c r="S180" i="5"/>
  <c r="AU203" i="5"/>
  <c r="AM165" i="5"/>
  <c r="AD51" i="5"/>
  <c r="Q89" i="5"/>
  <c r="AD30" i="5"/>
  <c r="AU107" i="5"/>
  <c r="AU201" i="5"/>
  <c r="AB181" i="5"/>
  <c r="T29" i="5"/>
  <c r="AU105" i="5"/>
  <c r="AB53" i="5"/>
  <c r="AQ32" i="5"/>
  <c r="AU32" i="5" s="1"/>
  <c r="Q203" i="5"/>
  <c r="AU70" i="5"/>
  <c r="Q139" i="5"/>
  <c r="Y70" i="5"/>
  <c r="AU188" i="5"/>
  <c r="S90" i="5"/>
  <c r="AM70" i="5"/>
  <c r="AK53" i="5"/>
  <c r="AJ53" i="5"/>
  <c r="AM32" i="5"/>
  <c r="AL32" i="5"/>
  <c r="AR181" i="5"/>
  <c r="R70" i="5"/>
  <c r="AD53" i="5"/>
  <c r="Z53" i="5"/>
  <c r="AS53" i="5"/>
  <c r="AT53" i="5"/>
  <c r="AU53" i="5"/>
  <c r="AR53" i="5"/>
  <c r="R204" i="5"/>
  <c r="T192" i="5"/>
  <c r="R13" i="5"/>
  <c r="AB192" i="5"/>
  <c r="Z192" i="5"/>
  <c r="AC192" i="5"/>
  <c r="AS13" i="5"/>
  <c r="AT13" i="5"/>
  <c r="S32" i="5"/>
  <c r="Q32" i="5"/>
  <c r="AL70" i="5"/>
  <c r="AI70" i="5"/>
  <c r="AR127" i="5"/>
  <c r="AT127" i="5"/>
  <c r="AL90" i="5"/>
  <c r="AK90" i="5"/>
  <c r="AU192" i="5"/>
  <c r="AT192" i="5"/>
  <c r="AR192" i="5"/>
  <c r="AS70" i="5"/>
  <c r="AR70" i="5"/>
  <c r="AT70" i="5"/>
  <c r="R181" i="5"/>
  <c r="Z32" i="5"/>
  <c r="AC32" i="5"/>
  <c r="AD32" i="5"/>
  <c r="AA32" i="5"/>
  <c r="Z13" i="5"/>
  <c r="AC13" i="5"/>
  <c r="AA13" i="5"/>
  <c r="AB13" i="5"/>
  <c r="AC90" i="5"/>
  <c r="AB90" i="5"/>
  <c r="AA90" i="5"/>
  <c r="AD70" i="5"/>
  <c r="AA70" i="5"/>
  <c r="Z70" i="5"/>
  <c r="AB70" i="5"/>
  <c r="AZ193" i="5" l="1"/>
  <c r="C193" i="5"/>
  <c r="A194" i="5"/>
  <c r="C33" i="5"/>
  <c r="A34" i="5"/>
  <c r="AZ33" i="5"/>
  <c r="N33" i="5"/>
  <c r="AZ141" i="5"/>
  <c r="C141" i="5"/>
  <c r="A142" i="5"/>
  <c r="N89" i="5"/>
  <c r="AX4" i="5"/>
  <c r="C182" i="5"/>
  <c r="A183" i="5"/>
  <c r="AZ182" i="5"/>
  <c r="AZ128" i="5"/>
  <c r="A129" i="5"/>
  <c r="C128" i="5"/>
  <c r="A72" i="5"/>
  <c r="C71" i="5"/>
  <c r="AZ71" i="5"/>
  <c r="A167" i="5"/>
  <c r="C166" i="5"/>
  <c r="AZ166" i="5"/>
  <c r="AZ54" i="5"/>
  <c r="A55" i="5"/>
  <c r="N54" i="5"/>
  <c r="C54" i="5"/>
  <c r="W4" i="5"/>
  <c r="AZ109" i="5"/>
  <c r="A110" i="5"/>
  <c r="C109" i="5"/>
  <c r="A15" i="5"/>
  <c r="AZ14" i="5"/>
  <c r="C14" i="5"/>
  <c r="N14" i="5"/>
  <c r="N110" i="5"/>
  <c r="AZ155" i="5"/>
  <c r="C155" i="5"/>
  <c r="A156" i="5"/>
  <c r="A92" i="5"/>
  <c r="C91" i="5"/>
  <c r="AZ91" i="5"/>
  <c r="N70" i="5"/>
  <c r="AZ205" i="5"/>
  <c r="A206" i="5"/>
  <c r="C205" i="5"/>
  <c r="AG4" i="5"/>
  <c r="Z90" i="5"/>
  <c r="Q70" i="5"/>
  <c r="AA181" i="5"/>
  <c r="AO178" i="5"/>
  <c r="AV50" i="5"/>
  <c r="U203" i="5"/>
  <c r="AH33" i="5"/>
  <c r="AO86" i="5"/>
  <c r="AE66" i="5"/>
  <c r="AT204" i="5"/>
  <c r="U86" i="5"/>
  <c r="AV163" i="5"/>
  <c r="T108" i="5"/>
  <c r="U188" i="5"/>
  <c r="AO154" i="5"/>
  <c r="AO136" i="5"/>
  <c r="AE201" i="5"/>
  <c r="AV66" i="5"/>
  <c r="AO177" i="5"/>
  <c r="U49" i="5"/>
  <c r="AI53" i="5"/>
  <c r="AP1" i="5"/>
  <c r="AE106" i="5"/>
  <c r="U140" i="5"/>
  <c r="AO104" i="5"/>
  <c r="AE178" i="5"/>
  <c r="T127" i="5"/>
  <c r="AO88" i="5"/>
  <c r="U107" i="5"/>
  <c r="AE175" i="5"/>
  <c r="AE10" i="5"/>
  <c r="U139" i="5"/>
  <c r="U31" i="5"/>
  <c r="AV86" i="5"/>
  <c r="AA140" i="5"/>
  <c r="AE203" i="5"/>
  <c r="U13" i="5"/>
  <c r="AV51" i="5"/>
  <c r="AV175" i="5"/>
  <c r="T13" i="5"/>
  <c r="AO87" i="5"/>
  <c r="AE137" i="5"/>
  <c r="AE49" i="5"/>
  <c r="U53" i="5"/>
  <c r="AE202" i="5"/>
  <c r="AO32" i="5"/>
  <c r="AE12" i="5"/>
  <c r="V3" i="5"/>
  <c r="Q181" i="5"/>
  <c r="AU181" i="5"/>
  <c r="AR32" i="5"/>
  <c r="R108" i="5"/>
  <c r="P193" i="5"/>
  <c r="AV179" i="5"/>
  <c r="U87" i="5"/>
  <c r="AO107" i="5"/>
  <c r="S192" i="5"/>
  <c r="AE105" i="5"/>
  <c r="AV140" i="5"/>
  <c r="AV48" i="5"/>
  <c r="AK108" i="5"/>
  <c r="AO175" i="5"/>
  <c r="AV53" i="5"/>
  <c r="AE31" i="5"/>
  <c r="AV177" i="5"/>
  <c r="AV192" i="5"/>
  <c r="P166" i="5"/>
  <c r="AA204" i="5"/>
  <c r="U11" i="5"/>
  <c r="AC70" i="5"/>
  <c r="AI32" i="5"/>
  <c r="AK192" i="5"/>
  <c r="V1" i="5"/>
  <c r="AE51" i="5"/>
  <c r="U12" i="5"/>
  <c r="AV176" i="5"/>
  <c r="AJ33" i="5"/>
  <c r="AO149" i="5"/>
  <c r="U67" i="5"/>
  <c r="U190" i="5"/>
  <c r="AV162" i="5"/>
  <c r="AE126" i="5"/>
  <c r="U179" i="5"/>
  <c r="P205" i="5"/>
  <c r="AO50" i="5"/>
  <c r="AV150" i="5"/>
  <c r="AE29" i="5"/>
  <c r="AV31" i="5"/>
  <c r="AO151" i="5"/>
  <c r="AB204" i="5"/>
  <c r="S13" i="5"/>
  <c r="AO29" i="5"/>
  <c r="AV87" i="5"/>
  <c r="U205" i="5"/>
  <c r="AE85" i="5"/>
  <c r="AM192" i="5"/>
  <c r="P33" i="5"/>
  <c r="AO10" i="5"/>
  <c r="AE86" i="5"/>
  <c r="Z140" i="5"/>
  <c r="AE140" i="5"/>
  <c r="AV124" i="5"/>
  <c r="Q127" i="5"/>
  <c r="AS127" i="5"/>
  <c r="AE52" i="5"/>
  <c r="AV180" i="5"/>
  <c r="T154" i="5"/>
  <c r="AV10" i="5"/>
  <c r="U164" i="5"/>
  <c r="T70" i="5"/>
  <c r="R192" i="5"/>
  <c r="AV151" i="5"/>
  <c r="AR13" i="5"/>
  <c r="AK32" i="5"/>
  <c r="AE30" i="5"/>
  <c r="AO69" i="5"/>
  <c r="AQ14" i="5"/>
  <c r="T90" i="5"/>
  <c r="U124" i="5"/>
  <c r="U136" i="5"/>
  <c r="Q90" i="5"/>
  <c r="AJ90" i="5"/>
  <c r="AE67" i="5"/>
  <c r="S193" i="5"/>
  <c r="AV108" i="5"/>
  <c r="AE149" i="5"/>
  <c r="AB165" i="5"/>
  <c r="AE28" i="5"/>
  <c r="U165" i="5"/>
  <c r="AL192" i="5"/>
  <c r="U152" i="5"/>
  <c r="AI165" i="5"/>
  <c r="AV164" i="5"/>
  <c r="AJ70" i="5"/>
  <c r="Y166" i="5"/>
  <c r="AJ192" i="5"/>
  <c r="Y205" i="5"/>
  <c r="AM204" i="5"/>
  <c r="U162" i="5"/>
  <c r="Y128" i="5"/>
  <c r="AB128" i="5" s="1"/>
  <c r="AV32" i="5"/>
  <c r="AE70" i="5"/>
  <c r="P141" i="5"/>
  <c r="R141" i="5" s="1"/>
  <c r="T166" i="5"/>
  <c r="S154" i="5"/>
  <c r="U105" i="5"/>
  <c r="AV126" i="5"/>
  <c r="P91" i="5"/>
  <c r="AD192" i="5"/>
  <c r="U151" i="5"/>
  <c r="AM154" i="5"/>
  <c r="U201" i="5"/>
  <c r="AO162" i="5"/>
  <c r="S33" i="5"/>
  <c r="Q13" i="5"/>
  <c r="AB127" i="5"/>
  <c r="AO13" i="5"/>
  <c r="AO30" i="5"/>
  <c r="AL140" i="5"/>
  <c r="AQ33" i="5"/>
  <c r="AE192" i="5"/>
  <c r="AE139" i="5"/>
  <c r="AV202" i="5"/>
  <c r="AV68" i="5"/>
  <c r="AE104" i="5"/>
  <c r="S140" i="5"/>
  <c r="AS181" i="5"/>
  <c r="U30" i="5"/>
  <c r="AE123" i="5"/>
  <c r="S108" i="5"/>
  <c r="U9" i="5"/>
  <c r="AE188" i="5"/>
  <c r="AE53" i="5"/>
  <c r="AV69" i="5"/>
  <c r="AI181" i="5"/>
  <c r="AH128" i="5"/>
  <c r="AV88" i="5"/>
  <c r="AV203" i="5"/>
  <c r="AD140" i="5"/>
  <c r="U50" i="5"/>
  <c r="U154" i="5"/>
  <c r="AO49" i="5"/>
  <c r="AH54" i="5"/>
  <c r="AQ91" i="5"/>
  <c r="AS91" i="5" s="1"/>
  <c r="AO12" i="5"/>
  <c r="Q140" i="5"/>
  <c r="AH155" i="5"/>
  <c r="Y193" i="5"/>
  <c r="AQ54" i="5"/>
  <c r="AR54" i="5" s="1"/>
  <c r="T193" i="5"/>
  <c r="AM33" i="5"/>
  <c r="AV125" i="5"/>
  <c r="AO191" i="5"/>
  <c r="AF1" i="5"/>
  <c r="U89" i="5"/>
  <c r="AQ155" i="5"/>
  <c r="Q108" i="5"/>
  <c r="AH71" i="5"/>
  <c r="U150" i="5"/>
  <c r="AA193" i="5"/>
  <c r="P109" i="5"/>
  <c r="AE152" i="5"/>
  <c r="Q193" i="5"/>
  <c r="AQ182" i="5"/>
  <c r="AT182" i="5" s="1"/>
  <c r="AO140" i="5"/>
  <c r="U153" i="5"/>
  <c r="AT181" i="5"/>
  <c r="U127" i="5"/>
  <c r="AK165" i="5"/>
  <c r="AE150" i="5"/>
  <c r="AO180" i="5"/>
  <c r="U192" i="5"/>
  <c r="AH141" i="5"/>
  <c r="AO201" i="5"/>
  <c r="AD205" i="5"/>
  <c r="AK155" i="5"/>
  <c r="S91" i="5"/>
  <c r="AO141" i="5"/>
  <c r="AV85" i="5"/>
  <c r="Y182" i="5"/>
  <c r="AO163" i="5"/>
  <c r="AV201" i="5"/>
  <c r="AS140" i="5"/>
  <c r="Q154" i="5"/>
  <c r="AV189" i="5"/>
  <c r="AO67" i="5"/>
  <c r="AO9" i="5"/>
  <c r="Z154" i="5"/>
  <c r="AE176" i="5"/>
  <c r="AI71" i="5"/>
  <c r="AE204" i="5"/>
  <c r="AH91" i="5"/>
  <c r="Y33" i="5"/>
  <c r="AA33" i="5" s="1"/>
  <c r="AV181" i="5"/>
  <c r="AB166" i="5"/>
  <c r="AI128" i="5"/>
  <c r="S166" i="5"/>
  <c r="AO106" i="5"/>
  <c r="Z193" i="5"/>
  <c r="AI91" i="5"/>
  <c r="U176" i="5"/>
  <c r="AO152" i="5"/>
  <c r="Z128" i="5"/>
  <c r="AC193" i="5"/>
  <c r="AU54" i="5"/>
  <c r="AO127" i="5"/>
  <c r="AI140" i="5"/>
  <c r="AI90" i="5"/>
  <c r="AV178" i="5"/>
  <c r="Q192" i="5"/>
  <c r="AJ127" i="5"/>
  <c r="AQ109" i="5"/>
  <c r="U106" i="5"/>
  <c r="AQ141" i="5"/>
  <c r="AE11" i="5"/>
  <c r="AR108" i="5"/>
  <c r="AV9" i="5"/>
  <c r="U32" i="5"/>
  <c r="AD90" i="5"/>
  <c r="P182" i="5"/>
  <c r="U182" i="5" s="1"/>
  <c r="AQ205" i="5"/>
  <c r="AR205" i="5" s="1"/>
  <c r="AE13" i="5"/>
  <c r="U28" i="5"/>
  <c r="AI204" i="5"/>
  <c r="AT32" i="5"/>
  <c r="AI33" i="5"/>
  <c r="U69" i="5"/>
  <c r="AO176" i="5"/>
  <c r="AV52" i="5"/>
  <c r="AO28" i="5"/>
  <c r="AE127" i="5"/>
  <c r="AT108" i="5"/>
  <c r="AC140" i="5"/>
  <c r="U85" i="5"/>
  <c r="Q53" i="5"/>
  <c r="AV104" i="5"/>
  <c r="AV137" i="5"/>
  <c r="T141" i="5"/>
  <c r="U178" i="5"/>
  <c r="AV123" i="5"/>
  <c r="AV141" i="5"/>
  <c r="AR141" i="5"/>
  <c r="AE164" i="5"/>
  <c r="AE125" i="5"/>
  <c r="Y14" i="5"/>
  <c r="Z14" i="5" s="1"/>
  <c r="AV190" i="5"/>
  <c r="AO70" i="5"/>
  <c r="T165" i="5"/>
  <c r="AO179" i="5"/>
  <c r="AV13" i="5"/>
  <c r="Y71" i="5"/>
  <c r="AB71" i="5" s="1"/>
  <c r="AV12" i="5"/>
  <c r="AE163" i="5"/>
  <c r="AE128" i="5"/>
  <c r="R91" i="5"/>
  <c r="AV107" i="5"/>
  <c r="AO188" i="5"/>
  <c r="U66" i="5"/>
  <c r="AE193" i="5"/>
  <c r="AA165" i="5"/>
  <c r="AS204" i="5"/>
  <c r="AV49" i="5"/>
  <c r="U166" i="5"/>
  <c r="AM53" i="5"/>
  <c r="AO192" i="5"/>
  <c r="AM13" i="5"/>
  <c r="AA128" i="5"/>
  <c r="S204" i="5"/>
  <c r="T140" i="5"/>
  <c r="AE32" i="5"/>
  <c r="AO204" i="5"/>
  <c r="AU154" i="5"/>
  <c r="T32" i="5"/>
  <c r="AE108" i="5"/>
  <c r="AO139" i="5"/>
  <c r="AO51" i="5"/>
  <c r="AT90" i="5"/>
  <c r="R182" i="5"/>
  <c r="AV191" i="5"/>
  <c r="AO126" i="5"/>
  <c r="AQ71" i="5"/>
  <c r="AT71" i="5" s="1"/>
  <c r="U175" i="5"/>
  <c r="AA127" i="5"/>
  <c r="U51" i="5"/>
  <c r="U138" i="5"/>
  <c r="AE69" i="5"/>
  <c r="U149" i="5"/>
  <c r="P155" i="5"/>
  <c r="T155" i="5" s="1"/>
  <c r="AV204" i="5"/>
  <c r="AO124" i="5"/>
  <c r="AV149" i="5"/>
  <c r="AW3" i="5"/>
  <c r="T181" i="5"/>
  <c r="U163" i="5"/>
  <c r="U125" i="5"/>
  <c r="AE50" i="5"/>
  <c r="AO153" i="5"/>
  <c r="T53" i="5"/>
  <c r="AV188" i="5"/>
  <c r="AE48" i="5"/>
  <c r="AR90" i="5"/>
  <c r="AO123" i="5"/>
  <c r="AV28" i="5"/>
  <c r="AS71" i="5"/>
  <c r="AC128" i="5"/>
  <c r="AI155" i="5"/>
  <c r="AV91" i="5"/>
  <c r="Q166" i="5"/>
  <c r="AV89" i="5"/>
  <c r="Y91" i="5"/>
  <c r="AB91" i="5" s="1"/>
  <c r="AR71" i="5"/>
  <c r="AC127" i="5"/>
  <c r="Y109" i="5"/>
  <c r="R53" i="5"/>
  <c r="AD14" i="5"/>
  <c r="AR204" i="5"/>
  <c r="AO66" i="5"/>
  <c r="AT205" i="5"/>
  <c r="AA192" i="5"/>
  <c r="AV165" i="5"/>
  <c r="AC182" i="5"/>
  <c r="AE180" i="5"/>
  <c r="AF3" i="5"/>
  <c r="AD166" i="5"/>
  <c r="U91" i="5"/>
  <c r="AV11" i="5"/>
  <c r="P71" i="5"/>
  <c r="AV54" i="5"/>
  <c r="U88" i="5"/>
  <c r="AL155" i="5"/>
  <c r="Z109" i="5"/>
  <c r="R127" i="5"/>
  <c r="R154" i="5"/>
  <c r="U126" i="5"/>
  <c r="AO68" i="5"/>
  <c r="AV70" i="5"/>
  <c r="U10" i="5"/>
  <c r="U191" i="5"/>
  <c r="AM181" i="5"/>
  <c r="AO33" i="5"/>
  <c r="P54" i="5"/>
  <c r="Q182" i="5"/>
  <c r="AO137" i="5"/>
  <c r="AE89" i="5"/>
  <c r="AS205" i="5"/>
  <c r="R54" i="5"/>
  <c r="AV138" i="5"/>
  <c r="AE88" i="5"/>
  <c r="AH182" i="5"/>
  <c r="AO53" i="5"/>
  <c r="U177" i="5"/>
  <c r="AH193" i="5"/>
  <c r="AU140" i="5"/>
  <c r="AO189" i="5"/>
  <c r="Q165" i="5"/>
  <c r="U181" i="5"/>
  <c r="AV152" i="5"/>
  <c r="AV106" i="5"/>
  <c r="AJ204" i="5"/>
  <c r="AO125" i="5"/>
  <c r="AC53" i="5"/>
  <c r="AQ128" i="5"/>
  <c r="AD13" i="5"/>
  <c r="U47" i="5"/>
  <c r="AA108" i="5"/>
  <c r="AV67" i="5"/>
  <c r="AH166" i="5"/>
  <c r="AK70" i="5"/>
  <c r="R165" i="5"/>
  <c r="AU90" i="5"/>
  <c r="U68" i="5"/>
  <c r="AE162" i="5"/>
  <c r="U180" i="5"/>
  <c r="AE190" i="5"/>
  <c r="AE87" i="5"/>
  <c r="Y155" i="5"/>
  <c r="AW1" i="5"/>
  <c r="AD193" i="5"/>
  <c r="AT140" i="5"/>
  <c r="S53" i="5"/>
  <c r="AO90" i="5"/>
  <c r="AQ166" i="5"/>
  <c r="AV153" i="5"/>
  <c r="AS32" i="5"/>
  <c r="AO164" i="5"/>
  <c r="U70" i="5"/>
  <c r="AL127" i="5"/>
  <c r="AE189" i="5"/>
  <c r="AO89" i="5"/>
  <c r="AO52" i="5"/>
  <c r="AV127" i="5"/>
  <c r="U137" i="5"/>
  <c r="P14" i="5"/>
  <c r="U54" i="5"/>
  <c r="AO47" i="5"/>
  <c r="AE153" i="5"/>
  <c r="AE90" i="5"/>
  <c r="AO85" i="5"/>
  <c r="AO31" i="5"/>
  <c r="AO181" i="5"/>
  <c r="AO48" i="5"/>
  <c r="U123" i="5"/>
  <c r="AE191" i="5"/>
  <c r="AE179" i="5"/>
  <c r="AO190" i="5"/>
  <c r="AV136" i="5"/>
  <c r="S181" i="5"/>
  <c r="Y54" i="5"/>
  <c r="S155" i="5"/>
  <c r="AE136" i="5"/>
  <c r="Z181" i="5"/>
  <c r="AE9" i="5"/>
  <c r="P128" i="5"/>
  <c r="U48" i="5"/>
  <c r="Z166" i="5"/>
  <c r="AE138" i="5"/>
  <c r="AV154" i="5"/>
  <c r="AD182" i="5"/>
  <c r="AS165" i="5"/>
  <c r="Y141" i="5"/>
  <c r="AB141" i="5" s="1"/>
  <c r="AE165" i="5"/>
  <c r="U90" i="5"/>
  <c r="AC141" i="5"/>
  <c r="AV29" i="5"/>
  <c r="T205" i="5"/>
  <c r="AO202" i="5"/>
  <c r="U193" i="5"/>
  <c r="U14" i="5"/>
  <c r="R166" i="5"/>
  <c r="AR91" i="5"/>
  <c r="AH205" i="5"/>
  <c r="AE124" i="5"/>
  <c r="AD108" i="5"/>
  <c r="AI182" i="5"/>
  <c r="U52" i="5"/>
  <c r="U29" i="5"/>
  <c r="AM54" i="5"/>
  <c r="AQ193" i="5"/>
  <c r="AE151" i="5"/>
  <c r="S127" i="5"/>
  <c r="AO203" i="5"/>
  <c r="U204" i="5"/>
  <c r="U108" i="5"/>
  <c r="AH109" i="5"/>
  <c r="AH14" i="5"/>
  <c r="Z33" i="5"/>
  <c r="AK128" i="5"/>
  <c r="S141" i="5"/>
  <c r="AB193" i="5"/>
  <c r="AC91" i="5"/>
  <c r="T109" i="5"/>
  <c r="AS182" i="5"/>
  <c r="AB33" i="5"/>
  <c r="AC71" i="5"/>
  <c r="AM141" i="5"/>
  <c r="AK14" i="5"/>
  <c r="R32" i="5"/>
  <c r="AC205" i="5"/>
  <c r="AV30" i="5"/>
  <c r="AO11" i="5"/>
  <c r="AO108" i="5"/>
  <c r="AA166" i="5"/>
  <c r="AP3" i="5"/>
  <c r="AO150" i="5"/>
  <c r="AV90" i="5"/>
  <c r="AV47" i="5"/>
  <c r="AO138" i="5"/>
  <c r="T128" i="5"/>
  <c r="U104" i="5"/>
  <c r="AM90" i="5"/>
  <c r="AV105" i="5"/>
  <c r="AA91" i="5"/>
  <c r="AR182" i="5"/>
  <c r="AO165" i="5"/>
  <c r="AE107" i="5"/>
  <c r="AE47" i="5"/>
  <c r="AE68" i="5"/>
  <c r="AE154" i="5"/>
  <c r="AS54" i="5"/>
  <c r="AO128" i="5"/>
  <c r="AD141" i="5"/>
  <c r="R109" i="5"/>
  <c r="AC33" i="5"/>
  <c r="AJ141" i="5"/>
  <c r="AE166" i="5"/>
  <c r="AE177" i="5"/>
  <c r="AV139" i="5"/>
  <c r="AE91" i="5"/>
  <c r="Z141" i="5"/>
  <c r="Q109" i="5"/>
  <c r="AE71" i="5"/>
  <c r="U202" i="5"/>
  <c r="U189" i="5"/>
  <c r="AE181" i="5"/>
  <c r="AO105" i="5"/>
  <c r="AK54" i="5"/>
  <c r="Q91" i="5"/>
  <c r="AS141" i="5"/>
  <c r="AB205" i="5"/>
  <c r="AE14" i="5"/>
  <c r="AE33" i="5"/>
  <c r="AM128" i="5"/>
  <c r="AL128" i="5"/>
  <c r="AJ54" i="5"/>
  <c r="AL54" i="5"/>
  <c r="AO155" i="5"/>
  <c r="AM155" i="5"/>
  <c r="AM71" i="5"/>
  <c r="AL71" i="5"/>
  <c r="AL141" i="5"/>
  <c r="AK141" i="5"/>
  <c r="Z182" i="5"/>
  <c r="AO91" i="5"/>
  <c r="AK91" i="5"/>
  <c r="AM91" i="5"/>
  <c r="AL91" i="5"/>
  <c r="AU109" i="5"/>
  <c r="AS109" i="5"/>
  <c r="AR109" i="5"/>
  <c r="AB109" i="5"/>
  <c r="AE109" i="5"/>
  <c r="AC109" i="5"/>
  <c r="AA109" i="5"/>
  <c r="R71" i="5"/>
  <c r="U71" i="5"/>
  <c r="S71" i="5"/>
  <c r="Q54" i="5"/>
  <c r="T54" i="5"/>
  <c r="AK182" i="5"/>
  <c r="AO182" i="5"/>
  <c r="AM182" i="5"/>
  <c r="AJ182" i="5"/>
  <c r="AL182" i="5"/>
  <c r="AK193" i="5"/>
  <c r="AM193" i="5"/>
  <c r="AJ193" i="5"/>
  <c r="AI193" i="5"/>
  <c r="AO193" i="5"/>
  <c r="AO166" i="5"/>
  <c r="AI166" i="5"/>
  <c r="AL166" i="5"/>
  <c r="AK166" i="5"/>
  <c r="AM166" i="5"/>
  <c r="AB155" i="5"/>
  <c r="AE155" i="5"/>
  <c r="AD155" i="5"/>
  <c r="AV166" i="5"/>
  <c r="AT166" i="5"/>
  <c r="AR166" i="5"/>
  <c r="Q14" i="5"/>
  <c r="Z54" i="5"/>
  <c r="AE54" i="5"/>
  <c r="AC54" i="5"/>
  <c r="U128" i="5"/>
  <c r="R128" i="5"/>
  <c r="AO205" i="5"/>
  <c r="AM205" i="5"/>
  <c r="AJ205" i="5"/>
  <c r="AL205" i="5"/>
  <c r="AT193" i="5"/>
  <c r="AV193" i="5"/>
  <c r="AO109" i="5"/>
  <c r="AK109" i="5"/>
  <c r="AJ109" i="5"/>
  <c r="AI109" i="5"/>
  <c r="AL109" i="5"/>
  <c r="AM109" i="5"/>
  <c r="AI14" i="5"/>
  <c r="AJ14" i="5"/>
  <c r="AL14" i="5"/>
  <c r="J205" i="5" l="1"/>
  <c r="J204" i="5"/>
  <c r="J190" i="5"/>
  <c r="J201" i="5"/>
  <c r="J189" i="5"/>
  <c r="J203" i="5"/>
  <c r="J192" i="5"/>
  <c r="J193" i="5"/>
  <c r="J188" i="5"/>
  <c r="J202" i="5"/>
  <c r="J191" i="5"/>
  <c r="A207" i="5"/>
  <c r="AZ206" i="5"/>
  <c r="C206" i="5"/>
  <c r="C15" i="5"/>
  <c r="AZ15" i="5"/>
  <c r="A16" i="5"/>
  <c r="N15" i="5"/>
  <c r="AZ183" i="5"/>
  <c r="C183" i="5"/>
  <c r="A184" i="5"/>
  <c r="N111" i="5"/>
  <c r="A130" i="5"/>
  <c r="C129" i="5"/>
  <c r="AZ129" i="5"/>
  <c r="C92" i="5"/>
  <c r="A93" i="5"/>
  <c r="AZ92" i="5"/>
  <c r="X4" i="5"/>
  <c r="AZ55" i="5"/>
  <c r="C55" i="5"/>
  <c r="N55" i="5"/>
  <c r="A56" i="5"/>
  <c r="AZ167" i="5"/>
  <c r="A168" i="5"/>
  <c r="C167" i="5"/>
  <c r="N90" i="5"/>
  <c r="A195" i="5"/>
  <c r="AZ194" i="5"/>
  <c r="C194" i="5"/>
  <c r="N71" i="5"/>
  <c r="AZ142" i="5"/>
  <c r="C142" i="5"/>
  <c r="A143" i="5"/>
  <c r="AZ72" i="5"/>
  <c r="A73" i="5"/>
  <c r="C72" i="5"/>
  <c r="AY4" i="5"/>
  <c r="C34" i="5"/>
  <c r="AZ34" i="5"/>
  <c r="A35" i="5"/>
  <c r="N34" i="5"/>
  <c r="AZ110" i="5"/>
  <c r="C110" i="5"/>
  <c r="A111" i="5"/>
  <c r="A157" i="5"/>
  <c r="C156" i="5"/>
  <c r="AZ156" i="5"/>
  <c r="AW201" i="5"/>
  <c r="AW180" i="5"/>
  <c r="AW182" i="5"/>
  <c r="AW89" i="5"/>
  <c r="AW190" i="5"/>
  <c r="AW138" i="5"/>
  <c r="AW124" i="5"/>
  <c r="AW164" i="5"/>
  <c r="AW69" i="5"/>
  <c r="AW123" i="5"/>
  <c r="AW70" i="5"/>
  <c r="AW31" i="5"/>
  <c r="AW47" i="5"/>
  <c r="AW141" i="5"/>
  <c r="AW179" i="5"/>
  <c r="AW188" i="5"/>
  <c r="AW91" i="5"/>
  <c r="AW109" i="5"/>
  <c r="AW128" i="5"/>
  <c r="AW50" i="5"/>
  <c r="AW86" i="5"/>
  <c r="AW162" i="5"/>
  <c r="AW30" i="5"/>
  <c r="AW193" i="5"/>
  <c r="AW85" i="5"/>
  <c r="AW154" i="5"/>
  <c r="AW136" i="5"/>
  <c r="AW48" i="5"/>
  <c r="AW125" i="5"/>
  <c r="AW54" i="5"/>
  <c r="AW140" i="5"/>
  <c r="AW12" i="5"/>
  <c r="AW53" i="5"/>
  <c r="AW166" i="5"/>
  <c r="AW88" i="5"/>
  <c r="AW163" i="5"/>
  <c r="AW13" i="5"/>
  <c r="AW90" i="5"/>
  <c r="AW139" i="5"/>
  <c r="AW181" i="5"/>
  <c r="AW67" i="5"/>
  <c r="AW127" i="5"/>
  <c r="AW189" i="5"/>
  <c r="AW175" i="5"/>
  <c r="AW33" i="5"/>
  <c r="AW155" i="5"/>
  <c r="AW151" i="5"/>
  <c r="AW150" i="5"/>
  <c r="AW87" i="5"/>
  <c r="AW105" i="5"/>
  <c r="AW137" i="5"/>
  <c r="AW165" i="5"/>
  <c r="AW126" i="5"/>
  <c r="AW153" i="5"/>
  <c r="AW177" i="5"/>
  <c r="AW178" i="5"/>
  <c r="AW32" i="5"/>
  <c r="AW203" i="5"/>
  <c r="AW104" i="5"/>
  <c r="AW191" i="5"/>
  <c r="AW152" i="5"/>
  <c r="AW202" i="5"/>
  <c r="AW71" i="5"/>
  <c r="AW68" i="5"/>
  <c r="AW52" i="5"/>
  <c r="AW66" i="5"/>
  <c r="AW9" i="5"/>
  <c r="AW51" i="5"/>
  <c r="AW28" i="5"/>
  <c r="AW205" i="5"/>
  <c r="AW11" i="5"/>
  <c r="AW176" i="5"/>
  <c r="AW204" i="5"/>
  <c r="AW106" i="5"/>
  <c r="AW10" i="5"/>
  <c r="AW192" i="5"/>
  <c r="AW14" i="5"/>
  <c r="AW49" i="5"/>
  <c r="AW108" i="5"/>
  <c r="AW107" i="5"/>
  <c r="AW149" i="5"/>
  <c r="AW29" i="5"/>
  <c r="AW156" i="5"/>
  <c r="AW167" i="5"/>
  <c r="AW129" i="5"/>
  <c r="AW183" i="5" l="1"/>
  <c r="AW142" i="5"/>
  <c r="AW206" i="5"/>
  <c r="AW34" i="5"/>
  <c r="AW55" i="5"/>
  <c r="AW15" i="5"/>
  <c r="AW72" i="5"/>
  <c r="AW110" i="5"/>
  <c r="AW92" i="5"/>
  <c r="AW194" i="5"/>
  <c r="C111" i="5"/>
  <c r="A112" i="5"/>
  <c r="AZ111" i="5"/>
  <c r="N91" i="5"/>
  <c r="C184" i="5"/>
  <c r="AZ184" i="5"/>
  <c r="N16" i="5"/>
  <c r="AZ16" i="5"/>
  <c r="C16" i="5"/>
  <c r="A17" i="5"/>
  <c r="C93" i="5"/>
  <c r="AZ93" i="5"/>
  <c r="A94" i="5"/>
  <c r="A158" i="5"/>
  <c r="C157" i="5"/>
  <c r="AZ157" i="5"/>
  <c r="C35" i="5"/>
  <c r="AZ35" i="5"/>
  <c r="A36" i="5"/>
  <c r="N35" i="5"/>
  <c r="A131" i="5"/>
  <c r="C130" i="5"/>
  <c r="AZ130" i="5"/>
  <c r="A144" i="5"/>
  <c r="C143" i="5"/>
  <c r="AZ143" i="5"/>
  <c r="A208" i="5"/>
  <c r="AZ207" i="5"/>
  <c r="C207" i="5"/>
  <c r="N72" i="5"/>
  <c r="A57" i="5"/>
  <c r="N56" i="5"/>
  <c r="AZ56" i="5"/>
  <c r="C56" i="5"/>
  <c r="AZ73" i="5"/>
  <c r="C73" i="5"/>
  <c r="A74" i="5"/>
  <c r="N112" i="5"/>
  <c r="C195" i="5"/>
  <c r="A196" i="5"/>
  <c r="AZ195" i="5"/>
  <c r="AZ168" i="5"/>
  <c r="A169" i="5"/>
  <c r="C168" i="5"/>
  <c r="Q128" i="5"/>
  <c r="V50" i="5"/>
  <c r="AP14" i="5"/>
  <c r="AP181" i="5"/>
  <c r="V123" i="5"/>
  <c r="AU128" i="5"/>
  <c r="AP175" i="5"/>
  <c r="P55" i="5"/>
  <c r="V202" i="5"/>
  <c r="AF10" i="5"/>
  <c r="AF150" i="5"/>
  <c r="AF188" i="5"/>
  <c r="AP54" i="5"/>
  <c r="AU193" i="5"/>
  <c r="AQ72" i="5"/>
  <c r="AD91" i="5"/>
  <c r="V163" i="5"/>
  <c r="AP12" i="5"/>
  <c r="Q155" i="5"/>
  <c r="P183" i="5"/>
  <c r="P34" i="5"/>
  <c r="AU33" i="5"/>
  <c r="AT14" i="5"/>
  <c r="AG1" i="5"/>
  <c r="AK33" i="5"/>
  <c r="AP32" i="5"/>
  <c r="V139" i="5"/>
  <c r="AP138" i="5"/>
  <c r="AP31" i="5"/>
  <c r="R14" i="5"/>
  <c r="AP50" i="5"/>
  <c r="AP202" i="5"/>
  <c r="AQ167" i="5"/>
  <c r="V124" i="5"/>
  <c r="T14" i="5"/>
  <c r="AP105" i="5"/>
  <c r="AQ34" i="5"/>
  <c r="AH194" i="5"/>
  <c r="AR14" i="5"/>
  <c r="AV155" i="5"/>
  <c r="V141" i="5"/>
  <c r="AP189" i="5"/>
  <c r="AO194" i="5"/>
  <c r="V162" i="5"/>
  <c r="AH167" i="5"/>
  <c r="AB14" i="5"/>
  <c r="AP29" i="5"/>
  <c r="Y110" i="5"/>
  <c r="V152" i="5"/>
  <c r="S14" i="5"/>
  <c r="AF87" i="5"/>
  <c r="AF180" i="5"/>
  <c r="AF86" i="5"/>
  <c r="AH72" i="5"/>
  <c r="AA182" i="5"/>
  <c r="V9" i="5"/>
  <c r="AP178" i="5"/>
  <c r="AP127" i="5"/>
  <c r="Y206" i="5"/>
  <c r="T91" i="5"/>
  <c r="T33" i="5"/>
  <c r="V175" i="5"/>
  <c r="AD54" i="5"/>
  <c r="S128" i="5"/>
  <c r="AP201" i="5"/>
  <c r="AQ142" i="5"/>
  <c r="AF192" i="5"/>
  <c r="Y183" i="5"/>
  <c r="AD183" i="5" s="1"/>
  <c r="AP28" i="5"/>
  <c r="AF140" i="5"/>
  <c r="AF201" i="5"/>
  <c r="V51" i="5"/>
  <c r="AV71" i="5"/>
  <c r="V31" i="5"/>
  <c r="AP150" i="5"/>
  <c r="AD109" i="5"/>
  <c r="V66" i="5"/>
  <c r="V127" i="5"/>
  <c r="AP152" i="5"/>
  <c r="T182" i="5"/>
  <c r="R33" i="5"/>
  <c r="AP190" i="5"/>
  <c r="AS167" i="5"/>
  <c r="AF53" i="5"/>
  <c r="V155" i="5"/>
  <c r="AE141" i="5"/>
  <c r="AF9" i="5"/>
  <c r="P194" i="5"/>
  <c r="V128" i="5"/>
  <c r="Q34" i="5"/>
  <c r="AF137" i="5"/>
  <c r="AO54" i="5"/>
  <c r="AP47" i="5"/>
  <c r="AP139" i="5"/>
  <c r="AF29" i="5"/>
  <c r="AQ156" i="5"/>
  <c r="AV156" i="5" s="1"/>
  <c r="AF175" i="5"/>
  <c r="AF13" i="5"/>
  <c r="AF28" i="5"/>
  <c r="AH55" i="5"/>
  <c r="AR34" i="5"/>
  <c r="AR155" i="5"/>
  <c r="AQ206" i="5"/>
  <c r="AA205" i="5"/>
  <c r="AP69" i="5"/>
  <c r="AU155" i="5"/>
  <c r="V125" i="5"/>
  <c r="AP204" i="5"/>
  <c r="AP108" i="5"/>
  <c r="U109" i="5"/>
  <c r="Q205" i="5"/>
  <c r="V126" i="5"/>
  <c r="AA155" i="5"/>
  <c r="AT155" i="5"/>
  <c r="AF89" i="5"/>
  <c r="AF164" i="5"/>
  <c r="AP55" i="5"/>
  <c r="AP104" i="5"/>
  <c r="AQ92" i="5"/>
  <c r="V191" i="5"/>
  <c r="AF52" i="5"/>
  <c r="V13" i="5"/>
  <c r="V71" i="5"/>
  <c r="AP89" i="5"/>
  <c r="P142" i="5"/>
  <c r="S182" i="5"/>
  <c r="AU142" i="5"/>
  <c r="U155" i="5"/>
  <c r="AX3" i="5"/>
  <c r="AF14" i="5"/>
  <c r="AF127" i="5"/>
  <c r="AI141" i="5"/>
  <c r="V14" i="5"/>
  <c r="AF177" i="5"/>
  <c r="AP88" i="5"/>
  <c r="AP163" i="5"/>
  <c r="AF153" i="5"/>
  <c r="AV14" i="5"/>
  <c r="V150" i="5"/>
  <c r="R205" i="5"/>
  <c r="AF193" i="5"/>
  <c r="AP9" i="5"/>
  <c r="AP68" i="5"/>
  <c r="Y55" i="5"/>
  <c r="AP91" i="5"/>
  <c r="AM55" i="5"/>
  <c r="AP192" i="5"/>
  <c r="V12" i="5"/>
  <c r="P110" i="5"/>
  <c r="S55" i="5"/>
  <c r="AE205" i="5"/>
  <c r="AF66" i="5"/>
  <c r="AU156" i="5"/>
  <c r="V87" i="5"/>
  <c r="Y34" i="5"/>
  <c r="AQ183" i="5"/>
  <c r="AV183" i="5" s="1"/>
  <c r="AR193" i="5"/>
  <c r="AJ166" i="5"/>
  <c r="AM194" i="5"/>
  <c r="Z155" i="5"/>
  <c r="AP87" i="5"/>
  <c r="S109" i="5"/>
  <c r="V136" i="5"/>
  <c r="AF154" i="5"/>
  <c r="AF163" i="5"/>
  <c r="AP48" i="5"/>
  <c r="V164" i="5"/>
  <c r="AJ72" i="5"/>
  <c r="AP176" i="5"/>
  <c r="V107" i="5"/>
  <c r="AF110" i="5"/>
  <c r="V104" i="5"/>
  <c r="AP141" i="5"/>
  <c r="AO71" i="5"/>
  <c r="AT91" i="5"/>
  <c r="AP10" i="5"/>
  <c r="V201" i="5"/>
  <c r="Y156" i="5"/>
  <c r="AB156" i="5" s="1"/>
  <c r="AP203" i="5"/>
  <c r="AL193" i="5"/>
  <c r="AH206" i="5"/>
  <c r="AO206" i="5" s="1"/>
  <c r="AJ206" i="5"/>
  <c r="V11" i="5"/>
  <c r="AF136" i="5"/>
  <c r="AC166" i="5"/>
  <c r="Q33" i="5"/>
  <c r="AD128" i="5"/>
  <c r="AF51" i="5"/>
  <c r="V154" i="5"/>
  <c r="AJ71" i="5"/>
  <c r="AP90" i="5"/>
  <c r="AA141" i="5"/>
  <c r="AF31" i="5"/>
  <c r="AJ55" i="5"/>
  <c r="W3" i="5"/>
  <c r="V180" i="5"/>
  <c r="AP110" i="5"/>
  <c r="V203" i="5"/>
  <c r="V28" i="5"/>
  <c r="AF128" i="5"/>
  <c r="V138" i="5"/>
  <c r="AV92" i="5"/>
  <c r="V48" i="5"/>
  <c r="S110" i="5"/>
  <c r="AS33" i="5"/>
  <c r="AP126" i="5"/>
  <c r="AU167" i="5"/>
  <c r="AP52" i="5"/>
  <c r="T71" i="5"/>
  <c r="AF105" i="5"/>
  <c r="AP182" i="5"/>
  <c r="AR167" i="5"/>
  <c r="V193" i="5"/>
  <c r="AS156" i="5"/>
  <c r="AB34" i="5"/>
  <c r="V183" i="5"/>
  <c r="AA156" i="5"/>
  <c r="AF205" i="5"/>
  <c r="AP193" i="5"/>
  <c r="AF48" i="5"/>
  <c r="AR33" i="5"/>
  <c r="AP191" i="5"/>
  <c r="P156" i="5"/>
  <c r="V205" i="5"/>
  <c r="AP166" i="5"/>
  <c r="V53" i="5"/>
  <c r="AF47" i="5"/>
  <c r="AF50" i="5"/>
  <c r="AP86" i="5"/>
  <c r="V89" i="5"/>
  <c r="AI55" i="5"/>
  <c r="AQ110" i="5"/>
  <c r="V69" i="5"/>
  <c r="AP51" i="5"/>
  <c r="V190" i="5"/>
  <c r="AF11" i="5"/>
  <c r="AU182" i="5"/>
  <c r="AF202" i="5"/>
  <c r="AP106" i="5"/>
  <c r="AF149" i="5"/>
  <c r="V105" i="5"/>
  <c r="V49" i="5"/>
  <c r="AF106" i="5"/>
  <c r="Y194" i="5"/>
  <c r="V29" i="5"/>
  <c r="U156" i="5"/>
  <c r="AR156" i="5"/>
  <c r="AP154" i="5"/>
  <c r="V149" i="5"/>
  <c r="AF85" i="5"/>
  <c r="R193" i="5"/>
  <c r="AU166" i="5"/>
  <c r="V153" i="5"/>
  <c r="AP151" i="5"/>
  <c r="R155" i="5"/>
  <c r="V182" i="5"/>
  <c r="AG3" i="5"/>
  <c r="AP30" i="5"/>
  <c r="V181" i="5"/>
  <c r="AF69" i="5"/>
  <c r="AB182" i="5"/>
  <c r="V33" i="5"/>
  <c r="Y92" i="5"/>
  <c r="AA206" i="5"/>
  <c r="AD71" i="5"/>
  <c r="Q71" i="5"/>
  <c r="AF151" i="5"/>
  <c r="AP13" i="5"/>
  <c r="AP164" i="5"/>
  <c r="V178" i="5"/>
  <c r="AS166" i="5"/>
  <c r="AH183" i="5"/>
  <c r="AH156" i="5"/>
  <c r="AA34" i="5"/>
  <c r="V204" i="5"/>
  <c r="AF88" i="5"/>
  <c r="AA54" i="5"/>
  <c r="AC110" i="5"/>
  <c r="Z194" i="5"/>
  <c r="AF108" i="5"/>
  <c r="V90" i="5"/>
  <c r="AT141" i="5"/>
  <c r="V106" i="5"/>
  <c r="V85" i="5"/>
  <c r="AF204" i="5"/>
  <c r="V32" i="5"/>
  <c r="AR72" i="5"/>
  <c r="V86" i="5"/>
  <c r="AF49" i="5"/>
  <c r="AR128" i="5"/>
  <c r="AV205" i="5"/>
  <c r="AF67" i="5"/>
  <c r="V91" i="5"/>
  <c r="V108" i="5"/>
  <c r="T156" i="5"/>
  <c r="AH92" i="5"/>
  <c r="AI205" i="5"/>
  <c r="AM14" i="5"/>
  <c r="AT109" i="5"/>
  <c r="V177" i="5"/>
  <c r="AF203" i="5"/>
  <c r="AP137" i="5"/>
  <c r="AA71" i="5"/>
  <c r="AJ128" i="5"/>
  <c r="AR142" i="5"/>
  <c r="S205" i="5"/>
  <c r="V179" i="5"/>
  <c r="AF124" i="5"/>
  <c r="AP70" i="5"/>
  <c r="AF152" i="5"/>
  <c r="AT206" i="5"/>
  <c r="Q110" i="5"/>
  <c r="AS128" i="5"/>
  <c r="AD33" i="5"/>
  <c r="Y142" i="5"/>
  <c r="AF189" i="5"/>
  <c r="AP153" i="5"/>
  <c r="AV33" i="5"/>
  <c r="V54" i="5"/>
  <c r="AE206" i="5"/>
  <c r="AF92" i="5"/>
  <c r="V88" i="5"/>
  <c r="AP33" i="5"/>
  <c r="AF141" i="5"/>
  <c r="AH34" i="5"/>
  <c r="P167" i="5"/>
  <c r="AP167" i="5" s="1"/>
  <c r="V10" i="5"/>
  <c r="AF33" i="5"/>
  <c r="AD110" i="5"/>
  <c r="AF32" i="5"/>
  <c r="AP140" i="5"/>
  <c r="AF91" i="5"/>
  <c r="AF179" i="5"/>
  <c r="AS14" i="5"/>
  <c r="V109" i="5"/>
  <c r="AF176" i="5"/>
  <c r="AI167" i="5"/>
  <c r="AS110" i="5"/>
  <c r="R183" i="5"/>
  <c r="AV182" i="5"/>
  <c r="AP179" i="5"/>
  <c r="V52" i="5"/>
  <c r="W1" i="5"/>
  <c r="R194" i="5"/>
  <c r="AF107" i="5"/>
  <c r="AK71" i="5"/>
  <c r="AF183" i="5"/>
  <c r="AO14" i="5"/>
  <c r="U33" i="5"/>
  <c r="AF12" i="5"/>
  <c r="V140" i="5"/>
  <c r="AJ156" i="5"/>
  <c r="V137" i="5"/>
  <c r="AK72" i="5"/>
  <c r="AK205" i="5"/>
  <c r="AO156" i="5"/>
  <c r="AE194" i="5"/>
  <c r="AM206" i="5"/>
  <c r="AU92" i="5"/>
  <c r="U183" i="5"/>
  <c r="S34" i="5"/>
  <c r="AD55" i="5"/>
  <c r="AD156" i="5"/>
  <c r="AQ194" i="5"/>
  <c r="AR194" i="5" s="1"/>
  <c r="AD206" i="5"/>
  <c r="AP124" i="5"/>
  <c r="AH15" i="5"/>
  <c r="AU91" i="5"/>
  <c r="Y129" i="5"/>
  <c r="AF155" i="5"/>
  <c r="AI54" i="5"/>
  <c r="AH129" i="5"/>
  <c r="AM167" i="5"/>
  <c r="AH142" i="5"/>
  <c r="AL142" i="5" s="1"/>
  <c r="AS193" i="5"/>
  <c r="AK142" i="5"/>
  <c r="AC155" i="5"/>
  <c r="AP71" i="5"/>
  <c r="AF90" i="5"/>
  <c r="AP177" i="5"/>
  <c r="AP188" i="5"/>
  <c r="AU183" i="5"/>
  <c r="AV34" i="5"/>
  <c r="AP107" i="5"/>
  <c r="V30" i="5"/>
  <c r="AB54" i="5"/>
  <c r="U34" i="5"/>
  <c r="AS142" i="5"/>
  <c r="T34" i="5"/>
  <c r="AQ55" i="5"/>
  <c r="AF206" i="5"/>
  <c r="AU71" i="5"/>
  <c r="AT194" i="5"/>
  <c r="AF30" i="5"/>
  <c r="AF166" i="5"/>
  <c r="AT54" i="5"/>
  <c r="AE142" i="5"/>
  <c r="V55" i="5"/>
  <c r="AT92" i="5"/>
  <c r="V34" i="5"/>
  <c r="AV55" i="5"/>
  <c r="AB55" i="5"/>
  <c r="V166" i="5"/>
  <c r="V176" i="5"/>
  <c r="AV109" i="5"/>
  <c r="V68" i="5"/>
  <c r="AF126" i="5"/>
  <c r="AH110" i="5"/>
  <c r="V151" i="5"/>
  <c r="S167" i="5"/>
  <c r="Y72" i="5"/>
  <c r="AU205" i="5"/>
  <c r="AV128" i="5"/>
  <c r="AE183" i="5"/>
  <c r="AJ110" i="5"/>
  <c r="AP180" i="5"/>
  <c r="V70" i="5"/>
  <c r="P92" i="5"/>
  <c r="U92" i="5" s="1"/>
  <c r="V189" i="5"/>
  <c r="AO129" i="5"/>
  <c r="S183" i="5"/>
  <c r="AC72" i="5"/>
  <c r="AC156" i="5"/>
  <c r="AF71" i="5"/>
  <c r="AL55" i="5"/>
  <c r="AF165" i="5"/>
  <c r="V142" i="5"/>
  <c r="R110" i="5"/>
  <c r="V188" i="5"/>
  <c r="AP162" i="5"/>
  <c r="AP149" i="5"/>
  <c r="AC14" i="5"/>
  <c r="P72" i="5"/>
  <c r="AQ129" i="5"/>
  <c r="S54" i="5"/>
  <c r="AL167" i="5"/>
  <c r="AU110" i="5"/>
  <c r="AV194" i="5"/>
  <c r="AS183" i="5"/>
  <c r="Q194" i="5"/>
  <c r="T72" i="5"/>
  <c r="R92" i="5"/>
  <c r="AD142" i="5"/>
  <c r="AF104" i="5"/>
  <c r="AJ155" i="5"/>
  <c r="AJ91" i="5"/>
  <c r="AT72" i="5"/>
  <c r="AP128" i="5"/>
  <c r="P129" i="5"/>
  <c r="Z205" i="5"/>
  <c r="AJ142" i="5"/>
  <c r="AF123" i="5"/>
  <c r="AF181" i="5"/>
  <c r="AE182" i="5"/>
  <c r="AI156" i="5"/>
  <c r="AV72" i="5"/>
  <c r="AI142" i="5"/>
  <c r="T194" i="5"/>
  <c r="AP72" i="5"/>
  <c r="V92" i="5"/>
  <c r="AQ15" i="5"/>
  <c r="AA183" i="5"/>
  <c r="Q141" i="5"/>
  <c r="V192" i="5"/>
  <c r="AI34" i="5"/>
  <c r="AX1" i="5"/>
  <c r="AL34" i="5"/>
  <c r="AK55" i="5"/>
  <c r="AI110" i="5"/>
  <c r="AP66" i="5"/>
  <c r="AP205" i="5"/>
  <c r="U141" i="5"/>
  <c r="AR15" i="5"/>
  <c r="AF190" i="5"/>
  <c r="AB129" i="5"/>
  <c r="AC55" i="5"/>
  <c r="AF182" i="5"/>
  <c r="AD34" i="5"/>
  <c r="AD72" i="5"/>
  <c r="AR129" i="5"/>
  <c r="Q167" i="5"/>
  <c r="AP123" i="5"/>
  <c r="AL33" i="5"/>
  <c r="AP136" i="5"/>
  <c r="R142" i="5"/>
  <c r="AI15" i="5"/>
  <c r="AF139" i="5"/>
  <c r="Z71" i="5"/>
  <c r="AU194" i="5"/>
  <c r="Y15" i="5"/>
  <c r="AA14" i="5"/>
  <c r="Z91" i="5"/>
  <c r="AF138" i="5"/>
  <c r="AF178" i="5"/>
  <c r="AL72" i="5"/>
  <c r="AB194" i="5"/>
  <c r="R34" i="5"/>
  <c r="AE15" i="5"/>
  <c r="Z55" i="5"/>
  <c r="AI206" i="5"/>
  <c r="AP67" i="5"/>
  <c r="R167" i="5"/>
  <c r="AP194" i="5"/>
  <c r="AP109" i="5"/>
  <c r="AT33" i="5"/>
  <c r="AJ167" i="5"/>
  <c r="AP85" i="5"/>
  <c r="AF70" i="5"/>
  <c r="AP125" i="5"/>
  <c r="AF125" i="5"/>
  <c r="AP53" i="5"/>
  <c r="AF191" i="5"/>
  <c r="AC129" i="5"/>
  <c r="T55" i="5"/>
  <c r="AA92" i="5"/>
  <c r="AB110" i="5"/>
  <c r="AD194" i="5"/>
  <c r="AP34" i="5"/>
  <c r="AD15" i="5"/>
  <c r="AF55" i="5"/>
  <c r="AL206" i="5"/>
  <c r="AS155" i="5"/>
  <c r="AU141" i="5"/>
  <c r="AF162" i="5"/>
  <c r="Q183" i="5"/>
  <c r="AB142" i="5"/>
  <c r="AT128" i="5"/>
  <c r="AF68" i="5"/>
  <c r="AB183" i="5"/>
  <c r="U55" i="5"/>
  <c r="V47" i="5"/>
  <c r="V67" i="5"/>
  <c r="Y167" i="5"/>
  <c r="V165" i="5"/>
  <c r="AP49" i="5"/>
  <c r="AT183" i="5"/>
  <c r="Q55" i="5"/>
  <c r="V167" i="5"/>
  <c r="AM110" i="5"/>
  <c r="AR55" i="5"/>
  <c r="AC15" i="5"/>
  <c r="AE55" i="5"/>
  <c r="AP11" i="5"/>
  <c r="AP155" i="5"/>
  <c r="AD129" i="5"/>
  <c r="P15" i="5"/>
  <c r="AU14" i="5"/>
  <c r="AF72" i="5"/>
  <c r="AF54" i="5"/>
  <c r="U167" i="5"/>
  <c r="AT55" i="5"/>
  <c r="AF156" i="5"/>
  <c r="AF109" i="5"/>
  <c r="AT156" i="5"/>
  <c r="P206" i="5"/>
  <c r="AP165" i="5"/>
  <c r="Z34" i="5"/>
  <c r="AO110" i="5"/>
  <c r="T183" i="5"/>
  <c r="AP183" i="5"/>
  <c r="U129" i="5"/>
  <c r="Z156" i="5"/>
  <c r="Q92" i="5"/>
  <c r="AS72" i="5"/>
  <c r="AJ129" i="5"/>
  <c r="AO167" i="5"/>
  <c r="AV15" i="5"/>
  <c r="AC142" i="5"/>
  <c r="Q156" i="5"/>
  <c r="AK15" i="5"/>
  <c r="AT34" i="5"/>
  <c r="AT142" i="5"/>
  <c r="AA55" i="5"/>
  <c r="AP92" i="5"/>
  <c r="AA15" i="5"/>
  <c r="T92" i="5"/>
  <c r="AT129" i="5"/>
  <c r="AV206" i="5"/>
  <c r="AE156" i="5"/>
  <c r="AS194" i="5"/>
  <c r="AJ92" i="5"/>
  <c r="T167" i="5"/>
  <c r="AA110" i="5"/>
  <c r="T129" i="5"/>
  <c r="AU129" i="5"/>
  <c r="U15" i="5"/>
  <c r="AO142" i="5"/>
  <c r="T15" i="5"/>
  <c r="AS92" i="5"/>
  <c r="R156" i="5"/>
  <c r="AS15" i="5"/>
  <c r="AC206" i="5"/>
  <c r="AO72" i="5"/>
  <c r="AK194" i="5"/>
  <c r="AI72" i="5"/>
  <c r="AC183" i="5"/>
  <c r="AU55" i="5"/>
  <c r="AK183" i="5"/>
  <c r="AL194" i="5"/>
  <c r="AK167" i="5"/>
  <c r="AI183" i="5"/>
  <c r="AI92" i="5"/>
  <c r="AT167" i="5"/>
  <c r="U142" i="5"/>
  <c r="AU34" i="5"/>
  <c r="Q142" i="5"/>
  <c r="AA129" i="5"/>
  <c r="R55" i="5"/>
  <c r="AO55" i="5"/>
  <c r="S92" i="5"/>
  <c r="AS55" i="5"/>
  <c r="AL92" i="5"/>
  <c r="AC34" i="5"/>
  <c r="AK129" i="5"/>
  <c r="AM72" i="5"/>
  <c r="AM15" i="5"/>
  <c r="AB206" i="5"/>
  <c r="AM34" i="5"/>
  <c r="AR183" i="5"/>
  <c r="Z206" i="5"/>
  <c r="T142" i="5"/>
  <c r="AM183" i="5"/>
  <c r="Z183" i="5"/>
  <c r="AL15" i="5"/>
  <c r="Z110" i="5"/>
  <c r="AR92" i="5"/>
  <c r="AP206" i="5"/>
  <c r="Z129" i="5"/>
  <c r="AK206" i="5"/>
  <c r="AF34" i="5"/>
  <c r="AE34" i="5"/>
  <c r="AR206" i="5"/>
  <c r="U110" i="5"/>
  <c r="AE92" i="5"/>
  <c r="AJ194" i="5"/>
  <c r="V194" i="5"/>
  <c r="S194" i="5"/>
  <c r="U194" i="5"/>
  <c r="AU206" i="5"/>
  <c r="S142" i="5"/>
  <c r="V110" i="5"/>
  <c r="S156" i="5"/>
  <c r="V156" i="5"/>
  <c r="AP156" i="5"/>
  <c r="AV110" i="5"/>
  <c r="AT110" i="5"/>
  <c r="AR110" i="5"/>
  <c r="AF194" i="5"/>
  <c r="AA194" i="5"/>
  <c r="AC194" i="5"/>
  <c r="AC92" i="5"/>
  <c r="AD92" i="5"/>
  <c r="Z92" i="5"/>
  <c r="AJ183" i="5"/>
  <c r="AO183" i="5"/>
  <c r="AK156" i="5"/>
  <c r="AM156" i="5"/>
  <c r="AM92" i="5"/>
  <c r="AK92" i="5"/>
  <c r="AO92" i="5"/>
  <c r="AA142" i="5"/>
  <c r="AF142" i="5"/>
  <c r="Z142" i="5"/>
  <c r="AO34" i="5"/>
  <c r="AJ34" i="5"/>
  <c r="AK34" i="5"/>
  <c r="AJ15" i="5"/>
  <c r="AE129" i="5"/>
  <c r="AM129" i="5"/>
  <c r="AI129" i="5"/>
  <c r="AL129" i="5"/>
  <c r="AL110" i="5"/>
  <c r="AK110" i="5"/>
  <c r="AE72" i="5"/>
  <c r="Z72" i="5"/>
  <c r="AA72" i="5"/>
  <c r="AB72" i="5"/>
  <c r="U72" i="5"/>
  <c r="S72" i="5"/>
  <c r="R72" i="5"/>
  <c r="Q72" i="5"/>
  <c r="AS129" i="5"/>
  <c r="AV129" i="5"/>
  <c r="Q129" i="5"/>
  <c r="S129" i="5"/>
  <c r="V129" i="5"/>
  <c r="AP129" i="5"/>
  <c r="R129" i="5"/>
  <c r="AT15" i="5"/>
  <c r="AU15" i="5"/>
  <c r="AB15" i="5"/>
  <c r="AF15" i="5"/>
  <c r="Z15" i="5"/>
  <c r="AA167" i="5"/>
  <c r="AC167" i="5"/>
  <c r="AF167" i="5"/>
  <c r="Z167" i="5"/>
  <c r="AE167" i="5"/>
  <c r="AB167" i="5"/>
  <c r="AD167" i="5"/>
  <c r="AP15" i="5"/>
  <c r="Q15" i="5"/>
  <c r="S15" i="5"/>
  <c r="R15" i="5"/>
  <c r="V15" i="5"/>
  <c r="U206" i="5"/>
  <c r="V206" i="5"/>
  <c r="S206" i="5"/>
  <c r="T206" i="5"/>
  <c r="Q206" i="5"/>
  <c r="R206" i="5"/>
  <c r="J165" i="5" l="1"/>
  <c r="J155" i="5"/>
  <c r="J11" i="5"/>
  <c r="J49" i="5"/>
  <c r="J53" i="5"/>
  <c r="J125" i="5"/>
  <c r="J85" i="5"/>
  <c r="J109" i="5"/>
  <c r="J67" i="5"/>
  <c r="J136" i="5"/>
  <c r="J123" i="5"/>
  <c r="J66" i="5"/>
  <c r="J128" i="5"/>
  <c r="J149" i="5"/>
  <c r="J162" i="5"/>
  <c r="J180" i="5"/>
  <c r="J107" i="5"/>
  <c r="J177" i="5"/>
  <c r="J124" i="5"/>
  <c r="J179" i="5"/>
  <c r="J140" i="5"/>
  <c r="J33" i="5"/>
  <c r="J153" i="5"/>
  <c r="J70" i="5"/>
  <c r="J137" i="5"/>
  <c r="J164" i="5"/>
  <c r="J13" i="5"/>
  <c r="J30" i="5"/>
  <c r="J151" i="5"/>
  <c r="J154" i="5"/>
  <c r="J106" i="5"/>
  <c r="J51" i="5"/>
  <c r="J86" i="5"/>
  <c r="J166" i="5"/>
  <c r="J182" i="5"/>
  <c r="J52" i="5"/>
  <c r="J126" i="5"/>
  <c r="J90" i="5"/>
  <c r="J10" i="5"/>
  <c r="J141" i="5"/>
  <c r="J176" i="5"/>
  <c r="J48" i="5"/>
  <c r="J87" i="5"/>
  <c r="J91" i="5"/>
  <c r="J68" i="5"/>
  <c r="J9" i="5"/>
  <c r="J163" i="5"/>
  <c r="J88" i="5"/>
  <c r="J89" i="5"/>
  <c r="J104" i="5"/>
  <c r="J108" i="5"/>
  <c r="J69" i="5"/>
  <c r="J139" i="5"/>
  <c r="J47" i="5"/>
  <c r="J152" i="5"/>
  <c r="J150" i="5"/>
  <c r="J28" i="5"/>
  <c r="J127" i="5"/>
  <c r="J178" i="5"/>
  <c r="J29" i="5"/>
  <c r="J105" i="5"/>
  <c r="J50" i="5"/>
  <c r="J31" i="5"/>
  <c r="J138" i="5"/>
  <c r="J32" i="5"/>
  <c r="J12" i="5"/>
  <c r="J175" i="5"/>
  <c r="J181" i="5"/>
  <c r="J34" i="5"/>
  <c r="J92" i="5"/>
  <c r="J183" i="5"/>
  <c r="F194" i="5"/>
  <c r="J110" i="5"/>
  <c r="F191" i="5"/>
  <c r="F190" i="5"/>
  <c r="J129" i="5"/>
  <c r="F206" i="5"/>
  <c r="J156" i="5"/>
  <c r="J14" i="5"/>
  <c r="F189" i="5"/>
  <c r="F203" i="5"/>
  <c r="F204" i="5"/>
  <c r="F202" i="5"/>
  <c r="F205" i="5"/>
  <c r="J206" i="5"/>
  <c r="J71" i="5"/>
  <c r="F193" i="5"/>
  <c r="J54" i="5"/>
  <c r="F201" i="5"/>
  <c r="F192" i="5"/>
  <c r="J194" i="5"/>
  <c r="F188" i="5"/>
  <c r="J167" i="5"/>
  <c r="J72" i="5"/>
  <c r="J55" i="5"/>
  <c r="N73" i="5"/>
  <c r="C94" i="5"/>
  <c r="AZ94" i="5"/>
  <c r="A95" i="5"/>
  <c r="N92" i="5"/>
  <c r="C208" i="5"/>
  <c r="A209" i="5"/>
  <c r="AZ208" i="5"/>
  <c r="C196" i="5"/>
  <c r="A197" i="5"/>
  <c r="AZ196" i="5"/>
  <c r="A75" i="5"/>
  <c r="AZ74" i="5"/>
  <c r="C74" i="5"/>
  <c r="C131" i="5"/>
  <c r="AZ131" i="5"/>
  <c r="A132" i="5"/>
  <c r="N36" i="5"/>
  <c r="A37" i="5"/>
  <c r="C36" i="5"/>
  <c r="AZ36" i="5"/>
  <c r="AZ169" i="5"/>
  <c r="A170" i="5"/>
  <c r="C169" i="5"/>
  <c r="C158" i="5"/>
  <c r="AZ158" i="5"/>
  <c r="N17" i="5"/>
  <c r="C17" i="5"/>
  <c r="AZ17" i="5"/>
  <c r="A18" i="5"/>
  <c r="N113" i="5"/>
  <c r="AZ112" i="5"/>
  <c r="A113" i="5"/>
  <c r="C112" i="5"/>
  <c r="N57" i="5"/>
  <c r="A58" i="5"/>
  <c r="AZ57" i="5"/>
  <c r="C57" i="5"/>
  <c r="C144" i="5"/>
  <c r="AZ144" i="5"/>
  <c r="A145" i="5"/>
  <c r="T110" i="5"/>
  <c r="AI194" i="5"/>
  <c r="AL156" i="5"/>
  <c r="AS34" i="5"/>
  <c r="AF129" i="5"/>
  <c r="AL183" i="5"/>
  <c r="AP142" i="5"/>
  <c r="AO15" i="5"/>
  <c r="AB92" i="5"/>
  <c r="AS206" i="5"/>
  <c r="J142" i="5" l="1"/>
  <c r="J15" i="5"/>
  <c r="N18" i="5"/>
  <c r="C18" i="5"/>
  <c r="AZ18" i="5"/>
  <c r="A19" i="5"/>
  <c r="A96" i="5"/>
  <c r="C95" i="5"/>
  <c r="AZ95" i="5"/>
  <c r="C145" i="5"/>
  <c r="AZ145" i="5"/>
  <c r="N58" i="5"/>
  <c r="A59" i="5"/>
  <c r="AZ58" i="5"/>
  <c r="C58" i="5"/>
  <c r="C132" i="5"/>
  <c r="AZ132" i="5"/>
  <c r="C113" i="5"/>
  <c r="AZ113" i="5"/>
  <c r="A114" i="5"/>
  <c r="C170" i="5"/>
  <c r="A171" i="5"/>
  <c r="AZ170" i="5"/>
  <c r="N114" i="5"/>
  <c r="A38" i="5"/>
  <c r="N37" i="5"/>
  <c r="C37" i="5"/>
  <c r="AZ37" i="5"/>
  <c r="AZ197" i="5"/>
  <c r="C197" i="5"/>
  <c r="N74" i="5"/>
  <c r="N93" i="5"/>
  <c r="A210" i="5"/>
  <c r="C209" i="5"/>
  <c r="AZ209" i="5"/>
  <c r="C75" i="5"/>
  <c r="AZ75" i="5"/>
  <c r="A76" i="5"/>
  <c r="C114" i="5" l="1"/>
  <c r="A115" i="5"/>
  <c r="AZ114" i="5"/>
  <c r="AZ19" i="5"/>
  <c r="C19" i="5"/>
  <c r="N19" i="5"/>
  <c r="A20" i="5"/>
  <c r="A77" i="5"/>
  <c r="C76" i="5"/>
  <c r="AZ76" i="5"/>
  <c r="AZ210" i="5"/>
  <c r="C210" i="5"/>
  <c r="C171" i="5"/>
  <c r="AZ171" i="5"/>
  <c r="A97" i="5"/>
  <c r="C96" i="5"/>
  <c r="AZ96" i="5"/>
  <c r="N75" i="5"/>
  <c r="AZ38" i="5"/>
  <c r="N38" i="5"/>
  <c r="C38" i="5"/>
  <c r="A39" i="5"/>
  <c r="AZ59" i="5"/>
  <c r="A60" i="5"/>
  <c r="N59" i="5"/>
  <c r="C59" i="5"/>
  <c r="N94" i="5"/>
  <c r="N115" i="5"/>
  <c r="S198" i="5" l="1"/>
  <c r="Q198" i="5"/>
  <c r="AL198" i="5"/>
  <c r="AI198" i="5"/>
  <c r="AO198" i="5"/>
  <c r="AK198" i="5"/>
  <c r="AD198" i="5"/>
  <c r="AB198" i="5"/>
  <c r="AA198" i="5"/>
  <c r="AJ198" i="5"/>
  <c r="AF198" i="5"/>
  <c r="U198" i="5"/>
  <c r="V198" i="5"/>
  <c r="AC198" i="5"/>
  <c r="AV198" i="5"/>
  <c r="AT198" i="5"/>
  <c r="AU198" i="5"/>
  <c r="Z198" i="5"/>
  <c r="R198" i="5"/>
  <c r="AJ211" i="5"/>
  <c r="AK211" i="5"/>
  <c r="AL211" i="5"/>
  <c r="AM211" i="5"/>
  <c r="AO211" i="5"/>
  <c r="AS211" i="5"/>
  <c r="AT211" i="5"/>
  <c r="AU211" i="5"/>
  <c r="AV211" i="5"/>
  <c r="Q211" i="5"/>
  <c r="R211" i="5"/>
  <c r="S211" i="5"/>
  <c r="U211" i="5"/>
  <c r="Z211" i="5"/>
  <c r="AA211" i="5"/>
  <c r="AB211" i="5"/>
  <c r="AC211" i="5"/>
  <c r="AD211" i="5"/>
  <c r="AF211" i="5"/>
  <c r="AZ20" i="5"/>
  <c r="A21" i="5"/>
  <c r="C20" i="5"/>
  <c r="N20" i="5"/>
  <c r="C97" i="5"/>
  <c r="AZ97" i="5"/>
  <c r="A98" i="5"/>
  <c r="N76" i="5"/>
  <c r="N116" i="5"/>
  <c r="AZ77" i="5"/>
  <c r="C77" i="5"/>
  <c r="A78" i="5"/>
  <c r="C115" i="5"/>
  <c r="A116" i="5"/>
  <c r="AZ115" i="5"/>
  <c r="N60" i="5"/>
  <c r="C60" i="5"/>
  <c r="A61" i="5"/>
  <c r="AZ60" i="5"/>
  <c r="N39" i="5"/>
  <c r="AZ39" i="5"/>
  <c r="A40" i="5"/>
  <c r="C39" i="5"/>
  <c r="N95" i="5"/>
  <c r="Z199" i="5" l="1"/>
  <c r="AB199" i="5"/>
  <c r="AA199" i="5"/>
  <c r="AD199" i="5"/>
  <c r="J211" i="5"/>
  <c r="F198" i="5"/>
  <c r="C26" i="2" s="1"/>
  <c r="AR198" i="5"/>
  <c r="AM198" i="5"/>
  <c r="AS198" i="5"/>
  <c r="AI211" i="5"/>
  <c r="J198" i="5"/>
  <c r="F211" i="5"/>
  <c r="C27" i="2" s="1"/>
  <c r="V211" i="5"/>
  <c r="AR211" i="5"/>
  <c r="AB212" i="5"/>
  <c r="AD212" i="5"/>
  <c r="C98" i="5"/>
  <c r="A99" i="5"/>
  <c r="AZ98" i="5"/>
  <c r="N96" i="5"/>
  <c r="N77" i="5"/>
  <c r="AZ40" i="5"/>
  <c r="C40" i="5"/>
  <c r="N40" i="5"/>
  <c r="A41" i="5"/>
  <c r="C61" i="5"/>
  <c r="AZ61" i="5"/>
  <c r="A62" i="5"/>
  <c r="N61" i="5"/>
  <c r="C78" i="5"/>
  <c r="AZ78" i="5"/>
  <c r="A79" i="5"/>
  <c r="C21" i="5"/>
  <c r="A22" i="5"/>
  <c r="N21" i="5"/>
  <c r="AZ21" i="5"/>
  <c r="AA212" i="5"/>
  <c r="Z212" i="5"/>
  <c r="N117" i="5"/>
  <c r="C116" i="5"/>
  <c r="A117" i="5"/>
  <c r="AZ116" i="5"/>
  <c r="L211" i="5" l="1"/>
  <c r="L198" i="5"/>
  <c r="A118" i="5"/>
  <c r="AZ117" i="5"/>
  <c r="C117" i="5"/>
  <c r="A100" i="5"/>
  <c r="C99" i="5"/>
  <c r="AZ99" i="5"/>
  <c r="A42" i="5"/>
  <c r="AZ41" i="5"/>
  <c r="C41" i="5"/>
  <c r="N41" i="5"/>
  <c r="N97" i="5"/>
  <c r="N78" i="5"/>
  <c r="AZ22" i="5"/>
  <c r="N22" i="5"/>
  <c r="A23" i="5"/>
  <c r="C22" i="5"/>
  <c r="N118" i="5"/>
  <c r="A80" i="5"/>
  <c r="C79" i="5"/>
  <c r="AZ79" i="5"/>
  <c r="AZ62" i="5"/>
  <c r="C62" i="5"/>
  <c r="N62" i="5"/>
  <c r="AZ118" i="5" l="1"/>
  <c r="C118" i="5"/>
  <c r="A119" i="5"/>
  <c r="N119" i="5"/>
  <c r="AZ80" i="5"/>
  <c r="A81" i="5"/>
  <c r="C80" i="5"/>
  <c r="A43" i="5"/>
  <c r="AZ42" i="5"/>
  <c r="N42" i="5"/>
  <c r="C42" i="5"/>
  <c r="A24" i="5"/>
  <c r="C23" i="5"/>
  <c r="AZ23" i="5"/>
  <c r="N23" i="5"/>
  <c r="N79" i="5"/>
  <c r="AZ100" i="5"/>
  <c r="C100" i="5"/>
  <c r="N98" i="5"/>
  <c r="N80" i="5" l="1"/>
  <c r="C81" i="5"/>
  <c r="AZ81" i="5"/>
  <c r="N99" i="5"/>
  <c r="N24" i="5"/>
  <c r="AZ24" i="5"/>
  <c r="C24" i="5"/>
  <c r="N43" i="5"/>
  <c r="AZ43" i="5"/>
  <c r="C43" i="5"/>
  <c r="C119" i="5"/>
  <c r="AZ119" i="5"/>
  <c r="AW145" i="5"/>
  <c r="AW60" i="5"/>
  <c r="AW17" i="5"/>
  <c r="AW143" i="5"/>
  <c r="AW94" i="5"/>
  <c r="AW113" i="5"/>
  <c r="AW93" i="5"/>
  <c r="AW115" i="5"/>
  <c r="AW209" i="5"/>
  <c r="AW76" i="5"/>
  <c r="AW98" i="5"/>
  <c r="AW112" i="5"/>
  <c r="AW95" i="5"/>
  <c r="AW114" i="5"/>
  <c r="AW208" i="5"/>
  <c r="AW197" i="5"/>
  <c r="AW18" i="5"/>
  <c r="AW41" i="5"/>
  <c r="AW210" i="5"/>
  <c r="AW42" i="5" l="1"/>
  <c r="AW116" i="5"/>
  <c r="AW118" i="5"/>
  <c r="AW207" i="5"/>
  <c r="AW119" i="5"/>
  <c r="AW24" i="5"/>
  <c r="AW61" i="5"/>
  <c r="AW81" i="5"/>
  <c r="AW79" i="5"/>
  <c r="AW43" i="5"/>
  <c r="AW168" i="5"/>
  <c r="AW23" i="5"/>
  <c r="AW62" i="5"/>
  <c r="AW39" i="5"/>
  <c r="AW21" i="5"/>
  <c r="AW100" i="5"/>
  <c r="AW144" i="5"/>
  <c r="AW117" i="5"/>
  <c r="AW195" i="5"/>
  <c r="AW97" i="5"/>
  <c r="AW99" i="5"/>
  <c r="AW80" i="5"/>
  <c r="AW77" i="5"/>
  <c r="AW157" i="5"/>
  <c r="AW16" i="5"/>
  <c r="AW59" i="5"/>
  <c r="AW19" i="5"/>
  <c r="AW22" i="5"/>
  <c r="AW73" i="5"/>
  <c r="AW130" i="5"/>
  <c r="AW74" i="5"/>
  <c r="AW36" i="5"/>
  <c r="AW171" i="5"/>
  <c r="AW170" i="5"/>
  <c r="AW20" i="5"/>
  <c r="AW169" i="5"/>
  <c r="AW37" i="5"/>
  <c r="AW158" i="5"/>
  <c r="AW75" i="5"/>
  <c r="AW131" i="5"/>
  <c r="AW56" i="5"/>
  <c r="AW57" i="5"/>
  <c r="AW111" i="5"/>
  <c r="AW38" i="5"/>
  <c r="AW35" i="5"/>
  <c r="AW58" i="5"/>
  <c r="AW196" i="5"/>
  <c r="AW184" i="5"/>
  <c r="AW40" i="5"/>
  <c r="AW78" i="5"/>
  <c r="AW96" i="5"/>
  <c r="AW132" i="5"/>
  <c r="N100" i="5"/>
  <c r="N81" i="5"/>
  <c r="D196" i="5" l="1"/>
  <c r="D201" i="5" l="1"/>
  <c r="D209" i="5"/>
  <c r="D207" i="5"/>
  <c r="D203" i="5"/>
  <c r="D188" i="5"/>
  <c r="D211" i="5"/>
  <c r="B27" i="2" s="1"/>
  <c r="Y60" i="5"/>
  <c r="W129" i="5"/>
  <c r="AQ41" i="5"/>
  <c r="AH208" i="5"/>
  <c r="P60" i="5"/>
  <c r="AX141" i="5"/>
  <c r="AG12" i="5"/>
  <c r="AQ132" i="5"/>
  <c r="AG165" i="5"/>
  <c r="AQ115" i="5"/>
  <c r="W206" i="5"/>
  <c r="AG125" i="5"/>
  <c r="AG28" i="5"/>
  <c r="Y144" i="5"/>
  <c r="AQ73" i="5"/>
  <c r="W47" i="5"/>
  <c r="AX139" i="5"/>
  <c r="Y93" i="5"/>
  <c r="AG71" i="5"/>
  <c r="W139" i="5"/>
  <c r="W88" i="5"/>
  <c r="AX180" i="5"/>
  <c r="AH78" i="5"/>
  <c r="AG92" i="5"/>
  <c r="W108" i="5"/>
  <c r="W140" i="5"/>
  <c r="P95" i="5"/>
  <c r="Y76" i="5"/>
  <c r="AH20" i="5"/>
  <c r="W175" i="5"/>
  <c r="W71" i="5"/>
  <c r="AQ40" i="5"/>
  <c r="AH168" i="5"/>
  <c r="I68" i="5"/>
  <c r="Y171" i="5"/>
  <c r="AH75" i="5"/>
  <c r="AG49" i="5"/>
  <c r="AQ169" i="5"/>
  <c r="AQ94" i="5"/>
  <c r="AH36" i="5"/>
  <c r="AG33" i="5"/>
  <c r="P116" i="5"/>
  <c r="Z76" i="5"/>
  <c r="AX12" i="5"/>
  <c r="AG51" i="5"/>
  <c r="AY1" i="5"/>
  <c r="I11" i="5"/>
  <c r="AX31" i="5"/>
  <c r="Y158" i="5"/>
  <c r="AF158" i="5" s="1"/>
  <c r="P143" i="5"/>
  <c r="W162" i="5"/>
  <c r="AG48" i="5"/>
  <c r="P74" i="5"/>
  <c r="AX163" i="5"/>
  <c r="AQ38" i="5"/>
  <c r="Y208" i="5"/>
  <c r="AE208" i="5" s="1"/>
  <c r="AH170" i="5"/>
  <c r="AH145" i="5"/>
  <c r="Y118" i="5"/>
  <c r="AH23" i="5"/>
  <c r="AL23" i="5" s="1"/>
  <c r="W105" i="5"/>
  <c r="P18" i="5"/>
  <c r="AX67" i="5"/>
  <c r="P80" i="5"/>
  <c r="Z93" i="5"/>
  <c r="W32" i="5"/>
  <c r="AQ59" i="5"/>
  <c r="W49" i="5"/>
  <c r="AH56" i="5"/>
  <c r="AB158" i="5"/>
  <c r="AX107" i="5"/>
  <c r="AH116" i="5"/>
  <c r="AX189" i="5"/>
  <c r="AQ20" i="5"/>
  <c r="P145" i="5"/>
  <c r="R145" i="5" s="1"/>
  <c r="AC144" i="5"/>
  <c r="S95" i="5"/>
  <c r="AH210" i="5"/>
  <c r="AI20" i="5"/>
  <c r="AH43" i="5"/>
  <c r="AU41" i="5"/>
  <c r="AV41" i="5"/>
  <c r="AH19" i="5"/>
  <c r="AG151" i="5"/>
  <c r="P16" i="5"/>
  <c r="AQ195" i="5"/>
  <c r="AG163" i="5"/>
  <c r="W66" i="5"/>
  <c r="AT94" i="5"/>
  <c r="I9" i="5"/>
  <c r="AG140" i="5"/>
  <c r="P170" i="5"/>
  <c r="AX192" i="5"/>
  <c r="AX15" i="5"/>
  <c r="P197" i="5"/>
  <c r="AC158" i="5"/>
  <c r="Y111" i="5"/>
  <c r="AQ208" i="5"/>
  <c r="AQ57" i="5"/>
  <c r="AX124" i="5"/>
  <c r="P112" i="5"/>
  <c r="Y157" i="5"/>
  <c r="AF157" i="5" s="1"/>
  <c r="R60" i="5"/>
  <c r="Y21" i="5"/>
  <c r="AB21" i="5" s="1"/>
  <c r="AX162" i="5"/>
  <c r="AX71" i="5"/>
  <c r="W68" i="5"/>
  <c r="Y98" i="5"/>
  <c r="P78" i="5"/>
  <c r="AG109" i="5"/>
  <c r="AG9" i="5"/>
  <c r="AH98" i="5"/>
  <c r="W150" i="5"/>
  <c r="AG154" i="5"/>
  <c r="AL208" i="5"/>
  <c r="P59" i="5"/>
  <c r="R59" i="5" s="1"/>
  <c r="AG110" i="5"/>
  <c r="Y170" i="5"/>
  <c r="AX204" i="5"/>
  <c r="W9" i="5"/>
  <c r="W191" i="5"/>
  <c r="P93" i="5"/>
  <c r="AX89" i="5"/>
  <c r="AG74" i="5"/>
  <c r="Z118" i="5"/>
  <c r="AG194" i="5"/>
  <c r="AX88" i="5"/>
  <c r="AH132" i="5"/>
  <c r="P73" i="5"/>
  <c r="W176" i="5"/>
  <c r="AG153" i="5"/>
  <c r="AG55" i="5"/>
  <c r="AH115" i="5"/>
  <c r="Q60" i="5"/>
  <c r="AO98" i="5"/>
  <c r="Y58" i="5"/>
  <c r="P169" i="5"/>
  <c r="AX151" i="5"/>
  <c r="AG137" i="5"/>
  <c r="Y78" i="5"/>
  <c r="Q112" i="5"/>
  <c r="AC60" i="5"/>
  <c r="AX94" i="5"/>
  <c r="AQ81" i="5"/>
  <c r="AM36" i="5"/>
  <c r="AG108" i="5"/>
  <c r="AC157" i="5"/>
  <c r="W31" i="5"/>
  <c r="AG175" i="5"/>
  <c r="W90" i="5"/>
  <c r="AQ144" i="5"/>
  <c r="W54" i="5"/>
  <c r="AX136" i="5"/>
  <c r="AH171" i="5"/>
  <c r="AH77" i="5"/>
  <c r="AO20" i="5"/>
  <c r="AX40" i="5"/>
  <c r="W13" i="5"/>
  <c r="P21" i="5"/>
  <c r="AC118" i="5"/>
  <c r="W89" i="5"/>
  <c r="AG192" i="5"/>
  <c r="AX176" i="5"/>
  <c r="W201" i="5"/>
  <c r="AF78" i="5"/>
  <c r="AH57" i="5"/>
  <c r="Q95" i="5"/>
  <c r="T16" i="5"/>
  <c r="I124" i="5"/>
  <c r="AG170" i="5"/>
  <c r="AQ97" i="5"/>
  <c r="AG80" i="5"/>
  <c r="AI132" i="5"/>
  <c r="I127" i="5"/>
  <c r="I13" i="5"/>
  <c r="AX68" i="5"/>
  <c r="AX137" i="5"/>
  <c r="AX125" i="5"/>
  <c r="AX92" i="5"/>
  <c r="P207" i="5"/>
  <c r="V72" i="5"/>
  <c r="AG193" i="5"/>
  <c r="W164" i="5"/>
  <c r="Y37" i="5"/>
  <c r="AG188" i="5"/>
  <c r="P111" i="5"/>
  <c r="R111" i="5" s="1"/>
  <c r="Y143" i="5"/>
  <c r="AF143" i="5" s="1"/>
  <c r="AX193" i="5"/>
  <c r="W125" i="5"/>
  <c r="AX70" i="5"/>
  <c r="I69" i="5"/>
  <c r="P56" i="5"/>
  <c r="W92" i="5"/>
  <c r="AX181" i="5"/>
  <c r="AQ36" i="5"/>
  <c r="AQ131" i="5"/>
  <c r="W153" i="5"/>
  <c r="X3" i="5"/>
  <c r="AX36" i="5"/>
  <c r="AG149" i="5"/>
  <c r="P158" i="5"/>
  <c r="AG180" i="5"/>
  <c r="P168" i="5"/>
  <c r="AX52" i="5"/>
  <c r="W183" i="5"/>
  <c r="Y62" i="5"/>
  <c r="AQ210" i="5"/>
  <c r="AG66" i="5"/>
  <c r="W106" i="5"/>
  <c r="AH184" i="5"/>
  <c r="AQ76" i="5"/>
  <c r="AG182" i="5"/>
  <c r="Y195" i="5"/>
  <c r="Z195" i="5" s="1"/>
  <c r="AG164" i="5"/>
  <c r="Y145" i="5"/>
  <c r="AG129" i="5"/>
  <c r="AX69" i="5"/>
  <c r="W69" i="5"/>
  <c r="AX33" i="5"/>
  <c r="AG13" i="5"/>
  <c r="AG139" i="5"/>
  <c r="AH17" i="5"/>
  <c r="AH112" i="5"/>
  <c r="AO112" i="5" s="1"/>
  <c r="AQ93" i="5"/>
  <c r="AX155" i="5"/>
  <c r="AG141" i="5"/>
  <c r="Y36" i="5"/>
  <c r="Y18" i="5"/>
  <c r="AF18" i="5" s="1"/>
  <c r="W180" i="5"/>
  <c r="AG68" i="5"/>
  <c r="AX190" i="5"/>
  <c r="AQ80" i="5"/>
  <c r="AV80" i="5" s="1"/>
  <c r="AQ196" i="5"/>
  <c r="AV196" i="5" s="1"/>
  <c r="AX86" i="5"/>
  <c r="P132" i="5"/>
  <c r="T132" i="5" s="1"/>
  <c r="AG30" i="5"/>
  <c r="AG53" i="5"/>
  <c r="AG162" i="5"/>
  <c r="P209" i="5"/>
  <c r="AG209" i="5" s="1"/>
  <c r="W188" i="5"/>
  <c r="W179" i="5"/>
  <c r="V18" i="5"/>
  <c r="AT73" i="5"/>
  <c r="AH144" i="5"/>
  <c r="AH117" i="5"/>
  <c r="AM142" i="5"/>
  <c r="P57" i="5"/>
  <c r="P157" i="5"/>
  <c r="AQ113" i="5"/>
  <c r="AX113" i="5" s="1"/>
  <c r="P113" i="5"/>
  <c r="AL144" i="5"/>
  <c r="W18" i="5"/>
  <c r="W154" i="5"/>
  <c r="AG70" i="5"/>
  <c r="W107" i="5"/>
  <c r="AG56" i="5"/>
  <c r="W124" i="5"/>
  <c r="AA208" i="5"/>
  <c r="AQ99" i="5"/>
  <c r="AQ95" i="5"/>
  <c r="AS95" i="5" s="1"/>
  <c r="W167" i="5"/>
  <c r="AQ157" i="5"/>
  <c r="AS157" i="5" s="1"/>
  <c r="AG32" i="5"/>
  <c r="AX28" i="5"/>
  <c r="Y209" i="5"/>
  <c r="U111" i="5"/>
  <c r="AI117" i="5"/>
  <c r="T80" i="5"/>
  <c r="W52" i="5"/>
  <c r="AX38" i="5"/>
  <c r="AO145" i="5"/>
  <c r="Y20" i="5"/>
  <c r="AX150" i="5"/>
  <c r="AX10" i="5"/>
  <c r="P36" i="5"/>
  <c r="T36" i="5" s="1"/>
  <c r="AT208" i="5"/>
  <c r="AD98" i="5"/>
  <c r="Z111" i="5"/>
  <c r="AE111" i="5"/>
  <c r="AT210" i="5"/>
  <c r="P195" i="5"/>
  <c r="AG88" i="5"/>
  <c r="W182" i="5"/>
  <c r="AE118" i="5"/>
  <c r="AE157" i="5"/>
  <c r="AM170" i="5"/>
  <c r="AH94" i="5"/>
  <c r="W50" i="5"/>
  <c r="AX153" i="5"/>
  <c r="AL117" i="5"/>
  <c r="Q57" i="5"/>
  <c r="V111" i="5"/>
  <c r="Q59" i="5"/>
  <c r="I70" i="5"/>
  <c r="AM144" i="5"/>
  <c r="AP143" i="5"/>
  <c r="W136" i="5"/>
  <c r="AX164" i="5"/>
  <c r="AX169" i="5"/>
  <c r="AD170" i="5"/>
  <c r="I141" i="5"/>
  <c r="AB76" i="5"/>
  <c r="R195" i="5"/>
  <c r="AF60" i="5"/>
  <c r="AL36" i="5"/>
  <c r="S16" i="5"/>
  <c r="AG166" i="5"/>
  <c r="AQ22" i="5"/>
  <c r="P38" i="5"/>
  <c r="AH99" i="5"/>
  <c r="W193" i="5"/>
  <c r="AG167" i="5"/>
  <c r="P131" i="5"/>
  <c r="AI115" i="5"/>
  <c r="AG105" i="5"/>
  <c r="AQ209" i="5"/>
  <c r="AT209" i="5" s="1"/>
  <c r="AX129" i="5"/>
  <c r="W166" i="5"/>
  <c r="P94" i="5"/>
  <c r="W94" i="5" s="1"/>
  <c r="U74" i="5"/>
  <c r="Y40" i="5"/>
  <c r="P77" i="5"/>
  <c r="S77" i="5" s="1"/>
  <c r="AQ74" i="5"/>
  <c r="AD37" i="5"/>
  <c r="P184" i="5"/>
  <c r="Y113" i="5"/>
  <c r="AB113" i="5" s="1"/>
  <c r="AV142" i="5"/>
  <c r="AS115" i="5"/>
  <c r="W156" i="5"/>
  <c r="W152" i="5"/>
  <c r="AQ111" i="5"/>
  <c r="AX111" i="5" s="1"/>
  <c r="AH157" i="5"/>
  <c r="Q56" i="5"/>
  <c r="Y116" i="5"/>
  <c r="W15" i="5"/>
  <c r="AG31" i="5"/>
  <c r="AG207" i="5"/>
  <c r="Y112" i="5"/>
  <c r="AJ145" i="5"/>
  <c r="AG94" i="5"/>
  <c r="AH93" i="5"/>
  <c r="AX13" i="5"/>
  <c r="W127" i="5"/>
  <c r="AE110" i="5"/>
  <c r="AA76" i="5"/>
  <c r="Y131" i="5"/>
  <c r="AA131" i="5" s="1"/>
  <c r="AX50" i="5"/>
  <c r="T18" i="5"/>
  <c r="AE37" i="5"/>
  <c r="AF93" i="5"/>
  <c r="T145" i="5"/>
  <c r="AA40" i="5"/>
  <c r="AQ158" i="5"/>
  <c r="AX158" i="5" s="1"/>
  <c r="P39" i="5"/>
  <c r="AG191" i="5"/>
  <c r="AQ112" i="5"/>
  <c r="AH35" i="5"/>
  <c r="W163" i="5"/>
  <c r="I14" i="5"/>
  <c r="Y17" i="5"/>
  <c r="AG206" i="5"/>
  <c r="AQ98" i="5"/>
  <c r="AH131" i="5"/>
  <c r="R132" i="5"/>
  <c r="AM116" i="5"/>
  <c r="R197" i="5"/>
  <c r="AM210" i="5"/>
  <c r="AD62" i="5"/>
  <c r="AG77" i="5"/>
  <c r="AX34" i="5"/>
  <c r="W28" i="5"/>
  <c r="Y56" i="5"/>
  <c r="AG124" i="5"/>
  <c r="P58" i="5"/>
  <c r="AH209" i="5"/>
  <c r="P98" i="5"/>
  <c r="AH76" i="5"/>
  <c r="P37" i="5"/>
  <c r="AG138" i="5"/>
  <c r="AX206" i="5"/>
  <c r="X1" i="5"/>
  <c r="AQ37" i="5"/>
  <c r="AS37" i="5" s="1"/>
  <c r="AX108" i="5"/>
  <c r="W12" i="5"/>
  <c r="AG203" i="5"/>
  <c r="AH59" i="5"/>
  <c r="P96" i="5"/>
  <c r="AP96" i="5" s="1"/>
  <c r="P196" i="5"/>
  <c r="P114" i="5"/>
  <c r="AX48" i="5"/>
  <c r="AD93" i="5"/>
  <c r="AX188" i="5"/>
  <c r="AX106" i="5"/>
  <c r="AI56" i="5"/>
  <c r="AX201" i="5"/>
  <c r="AX109" i="5"/>
  <c r="AX167" i="5"/>
  <c r="AQ78" i="5"/>
  <c r="AH197" i="5"/>
  <c r="AQ130" i="5"/>
  <c r="W203" i="5"/>
  <c r="Y74" i="5"/>
  <c r="AF74" i="5" s="1"/>
  <c r="AS36" i="5"/>
  <c r="AK23" i="5"/>
  <c r="AM208" i="5"/>
  <c r="AQ170" i="5"/>
  <c r="AX55" i="5"/>
  <c r="V132" i="5"/>
  <c r="AH58" i="5"/>
  <c r="AJ58" i="5" s="1"/>
  <c r="W177" i="5"/>
  <c r="Y95" i="5"/>
  <c r="AX9" i="5"/>
  <c r="AG178" i="5"/>
  <c r="W95" i="5"/>
  <c r="AV57" i="5"/>
  <c r="R80" i="5"/>
  <c r="AX196" i="5"/>
  <c r="AU76" i="5"/>
  <c r="Y23" i="5"/>
  <c r="AQ79" i="5"/>
  <c r="AT158" i="5"/>
  <c r="AI36" i="5"/>
  <c r="S114" i="5"/>
  <c r="AK157" i="5"/>
  <c r="AH195" i="5"/>
  <c r="AC93" i="5"/>
  <c r="Q94" i="5"/>
  <c r="AA98" i="5"/>
  <c r="AF58" i="5"/>
  <c r="AE40" i="5"/>
  <c r="AX126" i="5"/>
  <c r="AA56" i="5"/>
  <c r="AF62" i="5"/>
  <c r="Y184" i="5"/>
  <c r="AH158" i="5"/>
  <c r="AQ16" i="5"/>
  <c r="AP195" i="5"/>
  <c r="T195" i="5"/>
  <c r="AU131" i="5"/>
  <c r="AV132" i="5"/>
  <c r="AG104" i="5"/>
  <c r="Y73" i="5"/>
  <c r="W142" i="5"/>
  <c r="AD18" i="5"/>
  <c r="Z144" i="5"/>
  <c r="AK184" i="5"/>
  <c r="AB116" i="5"/>
  <c r="AM168" i="5"/>
  <c r="AB56" i="5"/>
  <c r="AX81" i="5"/>
  <c r="AG132" i="5"/>
  <c r="W16" i="5"/>
  <c r="AX203" i="5"/>
  <c r="AM20" i="5"/>
  <c r="AG202" i="5"/>
  <c r="AX66" i="5"/>
  <c r="U169" i="5"/>
  <c r="AC209" i="5"/>
  <c r="V114" i="5"/>
  <c r="W72" i="5"/>
  <c r="W205" i="5"/>
  <c r="AX177" i="5"/>
  <c r="AC18" i="5"/>
  <c r="AG87" i="5"/>
  <c r="AH169" i="5"/>
  <c r="AT74" i="5"/>
  <c r="AF111" i="5"/>
  <c r="AB118" i="5"/>
  <c r="AS130" i="5"/>
  <c r="AB78" i="5"/>
  <c r="AU111" i="5"/>
  <c r="AQ184" i="5"/>
  <c r="AA111" i="5"/>
  <c r="AX99" i="5"/>
  <c r="AG136" i="5"/>
  <c r="AX53" i="5"/>
  <c r="AF40" i="5"/>
  <c r="AQ117" i="5"/>
  <c r="AP94" i="5"/>
  <c r="U73" i="5"/>
  <c r="Z112" i="5"/>
  <c r="AI112" i="5"/>
  <c r="I72" i="5"/>
  <c r="AG204" i="5"/>
  <c r="AQ19" i="5"/>
  <c r="AX19" i="5" s="1"/>
  <c r="Y61" i="5"/>
  <c r="AQ119" i="5"/>
  <c r="W55" i="5"/>
  <c r="AG85" i="5"/>
  <c r="AS170" i="5"/>
  <c r="R98" i="5"/>
  <c r="AX85" i="5"/>
  <c r="AF98" i="5"/>
  <c r="AX156" i="5"/>
  <c r="W165" i="5"/>
  <c r="AQ168" i="5"/>
  <c r="AX168" i="5" s="1"/>
  <c r="AS73" i="5"/>
  <c r="Q77" i="5"/>
  <c r="AR196" i="5"/>
  <c r="W36" i="5"/>
  <c r="V39" i="5"/>
  <c r="AF76" i="5"/>
  <c r="AO184" i="5"/>
  <c r="AP59" i="5"/>
  <c r="AX54" i="5"/>
  <c r="W109" i="5"/>
  <c r="AQ60" i="5"/>
  <c r="S170" i="5"/>
  <c r="AK19" i="5"/>
  <c r="AU169" i="5"/>
  <c r="P115" i="5"/>
  <c r="AL58" i="5"/>
  <c r="AI77" i="5"/>
  <c r="I156" i="5"/>
  <c r="AQ171" i="5"/>
  <c r="P117" i="5"/>
  <c r="AD20" i="5"/>
  <c r="AB62" i="5"/>
  <c r="AI116" i="5"/>
  <c r="AB170" i="5"/>
  <c r="AC170" i="5"/>
  <c r="V115" i="5"/>
  <c r="AS16" i="5"/>
  <c r="Y117" i="5"/>
  <c r="V58" i="5"/>
  <c r="AM132" i="5"/>
  <c r="AG168" i="5"/>
  <c r="W157" i="5"/>
  <c r="W96" i="5"/>
  <c r="AX11" i="5"/>
  <c r="W74" i="5"/>
  <c r="AI208" i="5"/>
  <c r="AD195" i="5"/>
  <c r="Z18" i="5"/>
  <c r="Y132" i="5"/>
  <c r="AP16" i="5"/>
  <c r="Y42" i="5"/>
  <c r="AX138" i="5"/>
  <c r="AX110" i="5"/>
  <c r="AA158" i="5"/>
  <c r="AH37" i="5"/>
  <c r="AI210" i="5"/>
  <c r="P41" i="5"/>
  <c r="AT99" i="5"/>
  <c r="S209" i="5"/>
  <c r="S18" i="5"/>
  <c r="AO209" i="5"/>
  <c r="W178" i="5"/>
  <c r="AX51" i="5"/>
  <c r="P130" i="5"/>
  <c r="AF118" i="5"/>
  <c r="AA60" i="5"/>
  <c r="AA144" i="5"/>
  <c r="AH16" i="5"/>
  <c r="AK16" i="5" s="1"/>
  <c r="AH95" i="5"/>
  <c r="AE21" i="5"/>
  <c r="AX104" i="5"/>
  <c r="Q18" i="5"/>
  <c r="AM117" i="5"/>
  <c r="AL95" i="5"/>
  <c r="W67" i="5"/>
  <c r="W53" i="5"/>
  <c r="AG106" i="5"/>
  <c r="AX72" i="5"/>
  <c r="AD118" i="5"/>
  <c r="AG15" i="5"/>
  <c r="AG72" i="5"/>
  <c r="Z74" i="5"/>
  <c r="AH96" i="5"/>
  <c r="AH18" i="5"/>
  <c r="AG142" i="5"/>
  <c r="AG183" i="5"/>
  <c r="P171" i="5"/>
  <c r="AQ62" i="5"/>
  <c r="AV62" i="5" s="1"/>
  <c r="AG37" i="5"/>
  <c r="AQ143" i="5"/>
  <c r="AS143" i="5" s="1"/>
  <c r="AQ77" i="5"/>
  <c r="W184" i="5"/>
  <c r="V98" i="5"/>
  <c r="AC171" i="5"/>
  <c r="R196" i="5"/>
  <c r="W98" i="5"/>
  <c r="AI58" i="5"/>
  <c r="U16" i="5"/>
  <c r="P119" i="5"/>
  <c r="AV169" i="5"/>
  <c r="AF208" i="5"/>
  <c r="AO43" i="5"/>
  <c r="AG123" i="5"/>
  <c r="AX91" i="5"/>
  <c r="AJ157" i="5"/>
  <c r="AQ75" i="5"/>
  <c r="AE58" i="5"/>
  <c r="AX20" i="5"/>
  <c r="AP57" i="5"/>
  <c r="AG150" i="5"/>
  <c r="W87" i="5"/>
  <c r="AG111" i="5"/>
  <c r="AP197" i="5"/>
  <c r="AV113" i="5"/>
  <c r="AT79" i="5"/>
  <c r="AD74" i="5"/>
  <c r="AS132" i="5"/>
  <c r="AT112" i="5"/>
  <c r="AX152" i="5"/>
  <c r="U80" i="5"/>
  <c r="AL115" i="5"/>
  <c r="V130" i="5"/>
  <c r="P75" i="5"/>
  <c r="AR131" i="5"/>
  <c r="W130" i="5"/>
  <c r="AR93" i="5"/>
  <c r="AU57" i="5"/>
  <c r="AX127" i="5"/>
  <c r="AX90" i="5"/>
  <c r="W202" i="5"/>
  <c r="AV59" i="5"/>
  <c r="W11" i="5"/>
  <c r="AI19" i="5"/>
  <c r="AV111" i="5"/>
  <c r="AX132" i="5"/>
  <c r="AJ20" i="5"/>
  <c r="AK58" i="5"/>
  <c r="AS38" i="5"/>
  <c r="AX170" i="5"/>
  <c r="W58" i="5"/>
  <c r="AB37" i="5"/>
  <c r="AU97" i="5"/>
  <c r="U94" i="5"/>
  <c r="AL78" i="5"/>
  <c r="AT97" i="5"/>
  <c r="AB74" i="5"/>
  <c r="Z132" i="5"/>
  <c r="V116" i="5"/>
  <c r="I29" i="5"/>
  <c r="AT16" i="5"/>
  <c r="T112" i="5"/>
  <c r="AA37" i="5"/>
  <c r="V143" i="5"/>
  <c r="AL98" i="5"/>
  <c r="AX202" i="5"/>
  <c r="R93" i="5"/>
  <c r="W131" i="5"/>
  <c r="AS209" i="5"/>
  <c r="T60" i="5"/>
  <c r="AM18" i="5"/>
  <c r="AL93" i="5"/>
  <c r="AQ207" i="5"/>
  <c r="AT207" i="5"/>
  <c r="AA113" i="5"/>
  <c r="AX47" i="5"/>
  <c r="AU62" i="5"/>
  <c r="AX16" i="5"/>
  <c r="AO56" i="5"/>
  <c r="AX74" i="5"/>
  <c r="AU196" i="5"/>
  <c r="AV94" i="5"/>
  <c r="AT195" i="5"/>
  <c r="AP130" i="5"/>
  <c r="AS195" i="5"/>
  <c r="AD42" i="5"/>
  <c r="P22" i="5"/>
  <c r="AV119" i="5"/>
  <c r="AV167" i="5"/>
  <c r="AH130" i="5"/>
  <c r="AI130" i="5" s="1"/>
  <c r="P100" i="5"/>
  <c r="P76" i="5"/>
  <c r="AV40" i="5"/>
  <c r="AH114" i="5"/>
  <c r="AQ114" i="5"/>
  <c r="AG152" i="5"/>
  <c r="AI23" i="5"/>
  <c r="AI114" i="5"/>
  <c r="Y19" i="5"/>
  <c r="Y130" i="5"/>
  <c r="AA130" i="5" s="1"/>
  <c r="AU72" i="5"/>
  <c r="AF116" i="5"/>
  <c r="AX32" i="5"/>
  <c r="T196" i="5"/>
  <c r="W86" i="5"/>
  <c r="P62" i="5"/>
  <c r="AG62" i="5" s="1"/>
  <c r="W189" i="5"/>
  <c r="AO131" i="5"/>
  <c r="AR195" i="5"/>
  <c r="AM58" i="5"/>
  <c r="AQ58" i="5"/>
  <c r="Z158" i="5"/>
  <c r="AR40" i="5"/>
  <c r="Y41" i="5"/>
  <c r="AD208" i="5"/>
  <c r="S207" i="5"/>
  <c r="AH81" i="5"/>
  <c r="Y99" i="5"/>
  <c r="AB99" i="5" s="1"/>
  <c r="P144" i="5"/>
  <c r="W29" i="5"/>
  <c r="AB144" i="5"/>
  <c r="Z116" i="5"/>
  <c r="AP98" i="5"/>
  <c r="W117" i="5"/>
  <c r="Y39" i="5"/>
  <c r="AV95" i="5"/>
  <c r="S78" i="5"/>
  <c r="AB98" i="5"/>
  <c r="Q170" i="5"/>
  <c r="AG112" i="5"/>
  <c r="AA184" i="5"/>
  <c r="AG50" i="5"/>
  <c r="AU78" i="5"/>
  <c r="AF36" i="5"/>
  <c r="AG107" i="5"/>
  <c r="AG181" i="5"/>
  <c r="Y207" i="5"/>
  <c r="Y100" i="5"/>
  <c r="Z100" i="5" s="1"/>
  <c r="AD56" i="5"/>
  <c r="AR158" i="5"/>
  <c r="AD131" i="5"/>
  <c r="U56" i="5"/>
  <c r="AH38" i="5"/>
  <c r="AT169" i="5"/>
  <c r="W70" i="5"/>
  <c r="P99" i="5"/>
  <c r="AR114" i="5"/>
  <c r="U184" i="5"/>
  <c r="AV209" i="5"/>
  <c r="AP78" i="5"/>
  <c r="AJ36" i="5"/>
  <c r="AR19" i="5"/>
  <c r="AG169" i="5"/>
  <c r="AG130" i="5"/>
  <c r="AX131" i="5"/>
  <c r="AD130" i="5"/>
  <c r="AL96" i="5"/>
  <c r="Q39" i="5"/>
  <c r="AM93" i="5"/>
  <c r="AI18" i="5"/>
  <c r="AO81" i="5"/>
  <c r="T131" i="5"/>
  <c r="AT77" i="5"/>
  <c r="Z36" i="5"/>
  <c r="AT170" i="5"/>
  <c r="AL157" i="5"/>
  <c r="V57" i="5"/>
  <c r="AV37" i="5"/>
  <c r="Y57" i="5"/>
  <c r="T95" i="5"/>
  <c r="Q196" i="5"/>
  <c r="U116" i="5"/>
  <c r="U114" i="5"/>
  <c r="AR81" i="5"/>
  <c r="AM130" i="5"/>
  <c r="I88" i="5"/>
  <c r="U143" i="5"/>
  <c r="W48" i="5"/>
  <c r="AX149" i="5"/>
  <c r="AH74" i="5"/>
  <c r="AX140" i="5"/>
  <c r="AR209" i="5"/>
  <c r="AK132" i="5"/>
  <c r="AA118" i="5"/>
  <c r="AO93" i="5"/>
  <c r="S132" i="5"/>
  <c r="AX30" i="5"/>
  <c r="Q116" i="5"/>
  <c r="Q111" i="5"/>
  <c r="AI168" i="5"/>
  <c r="Y210" i="5"/>
  <c r="U60" i="5"/>
  <c r="AD184" i="5"/>
  <c r="AP80" i="5"/>
  <c r="AG126" i="5"/>
  <c r="AO58" i="5"/>
  <c r="S96" i="5"/>
  <c r="AD158" i="5"/>
  <c r="W110" i="5"/>
  <c r="Q76" i="5"/>
  <c r="W33" i="5"/>
  <c r="W138" i="5"/>
  <c r="T119" i="5"/>
  <c r="R168" i="5"/>
  <c r="AV158" i="5"/>
  <c r="AX178" i="5"/>
  <c r="U157" i="5"/>
  <c r="P19" i="5"/>
  <c r="W19" i="5" s="1"/>
  <c r="AV79" i="5"/>
  <c r="AX37" i="5"/>
  <c r="AH196" i="5"/>
  <c r="AJ196" i="5" s="1"/>
  <c r="AJ23" i="5"/>
  <c r="S196" i="5"/>
  <c r="Y38" i="5"/>
  <c r="AD38" i="5" s="1"/>
  <c r="AX128" i="5"/>
  <c r="AI16" i="5"/>
  <c r="AP157" i="5"/>
  <c r="T157" i="5"/>
  <c r="T73" i="5"/>
  <c r="AT115" i="5"/>
  <c r="AQ56" i="5"/>
  <c r="W111" i="5"/>
  <c r="S100" i="5"/>
  <c r="AS114" i="5"/>
  <c r="S39" i="5"/>
  <c r="AU130" i="5"/>
  <c r="AE39" i="5"/>
  <c r="AF95" i="5"/>
  <c r="AQ18" i="5"/>
  <c r="AA78" i="5"/>
  <c r="AS99" i="5"/>
  <c r="AE195" i="5"/>
  <c r="AX56" i="5"/>
  <c r="S113" i="5"/>
  <c r="AO19" i="5"/>
  <c r="AP144" i="5"/>
  <c r="U93" i="5"/>
  <c r="AR58" i="5"/>
  <c r="AH40" i="5"/>
  <c r="P210" i="5"/>
  <c r="S157" i="5"/>
  <c r="AK20" i="5"/>
  <c r="I12" i="5"/>
  <c r="Q98" i="5"/>
  <c r="AG189" i="5"/>
  <c r="AH143" i="5"/>
  <c r="AO143" i="5" s="1"/>
  <c r="AP93" i="5"/>
  <c r="AX182" i="5"/>
  <c r="AQ35" i="5"/>
  <c r="AC17" i="5"/>
  <c r="AQ197" i="5"/>
  <c r="AS197" i="5" s="1"/>
  <c r="I196" i="5"/>
  <c r="W155" i="5"/>
  <c r="AH113" i="5"/>
  <c r="V112" i="5"/>
  <c r="V76" i="5"/>
  <c r="AX183" i="5"/>
  <c r="AG201" i="5"/>
  <c r="AB171" i="5"/>
  <c r="AD61" i="5"/>
  <c r="W91" i="5"/>
  <c r="AG69" i="5"/>
  <c r="AX175" i="5"/>
  <c r="R74" i="5"/>
  <c r="R37" i="5"/>
  <c r="AM143" i="5"/>
  <c r="AQ23" i="5"/>
  <c r="AA93" i="5"/>
  <c r="Y22" i="5"/>
  <c r="AE22" i="5" s="1"/>
  <c r="AC40" i="5"/>
  <c r="AE112" i="5"/>
  <c r="AP114" i="5"/>
  <c r="AO132" i="5"/>
  <c r="AQ96" i="5"/>
  <c r="AG179" i="5"/>
  <c r="AO210" i="5"/>
  <c r="AR94" i="5"/>
  <c r="S197" i="5"/>
  <c r="AG36" i="5"/>
  <c r="Y77" i="5"/>
  <c r="AT93" i="5"/>
  <c r="W149" i="5"/>
  <c r="AH207" i="5"/>
  <c r="R143" i="5"/>
  <c r="I139" i="5"/>
  <c r="AH119" i="5"/>
  <c r="Y16" i="5"/>
  <c r="AL112" i="5"/>
  <c r="AS144" i="5"/>
  <c r="AG86" i="5"/>
  <c r="W151" i="5"/>
  <c r="AU209" i="5"/>
  <c r="V170" i="5"/>
  <c r="V96" i="5"/>
  <c r="AC39" i="5"/>
  <c r="AT19" i="5"/>
  <c r="AS22" i="5"/>
  <c r="AF22" i="5"/>
  <c r="AX29" i="5"/>
  <c r="AX123" i="5"/>
  <c r="AG176" i="5"/>
  <c r="T130" i="5"/>
  <c r="AB111" i="5"/>
  <c r="Y96" i="5"/>
  <c r="AC96" i="5" s="1"/>
  <c r="AQ24" i="5"/>
  <c r="W194" i="5"/>
  <c r="AD144" i="5"/>
  <c r="P97" i="5"/>
  <c r="S97" i="5" s="1"/>
  <c r="AG29" i="5"/>
  <c r="W181" i="5"/>
  <c r="W30" i="5"/>
  <c r="AY3" i="5"/>
  <c r="AB18" i="5"/>
  <c r="Q75" i="5"/>
  <c r="AI169" i="5"/>
  <c r="Q58" i="5"/>
  <c r="AM17" i="5"/>
  <c r="AQ21" i="5"/>
  <c r="AB195" i="5"/>
  <c r="Z184" i="5"/>
  <c r="AH80" i="5"/>
  <c r="U207" i="5"/>
  <c r="Y119" i="5"/>
  <c r="AI76" i="5"/>
  <c r="AF19" i="5"/>
  <c r="R115" i="5"/>
  <c r="AH100" i="5"/>
  <c r="AK57" i="5"/>
  <c r="P43" i="5"/>
  <c r="AG43" i="5" s="1"/>
  <c r="S37" i="5"/>
  <c r="AB20" i="5"/>
  <c r="AI35" i="5"/>
  <c r="AG58" i="5"/>
  <c r="AH21" i="5"/>
  <c r="AE99" i="5"/>
  <c r="AT18" i="5"/>
  <c r="AT80" i="5"/>
  <c r="AA36" i="5"/>
  <c r="U77" i="5"/>
  <c r="Q144" i="5"/>
  <c r="AP112" i="5"/>
  <c r="W123" i="5"/>
  <c r="AX76" i="5"/>
  <c r="AA157" i="5"/>
  <c r="AG54" i="5"/>
  <c r="AP18" i="5"/>
  <c r="AX154" i="5"/>
  <c r="AP62" i="5"/>
  <c r="AM16" i="5"/>
  <c r="Z171" i="5"/>
  <c r="AX179" i="5"/>
  <c r="AH42" i="5"/>
  <c r="AK42" i="5" s="1"/>
  <c r="W141" i="5"/>
  <c r="AM99" i="5"/>
  <c r="AJ94" i="5"/>
  <c r="AL196" i="5"/>
  <c r="I66" i="5"/>
  <c r="I15" i="5"/>
  <c r="R39" i="5"/>
  <c r="AG196" i="5"/>
  <c r="W204" i="5"/>
  <c r="AQ145" i="5"/>
  <c r="S60" i="5"/>
  <c r="U168" i="5"/>
  <c r="Q171" i="5"/>
  <c r="AK195" i="5"/>
  <c r="Y197" i="5"/>
  <c r="AD116" i="5"/>
  <c r="AR99" i="5"/>
  <c r="AP77" i="5"/>
  <c r="AU20" i="5"/>
  <c r="AJ114" i="5"/>
  <c r="AF195" i="5"/>
  <c r="AE60" i="5"/>
  <c r="AL74" i="5"/>
  <c r="AP38" i="5"/>
  <c r="AC22" i="5"/>
  <c r="R116" i="5"/>
  <c r="U209" i="5"/>
  <c r="AT57" i="5"/>
  <c r="I125" i="5"/>
  <c r="AK96" i="5"/>
  <c r="AK207" i="5"/>
  <c r="AU40" i="5"/>
  <c r="AG75" i="5"/>
  <c r="T59" i="5"/>
  <c r="AU59" i="5"/>
  <c r="AK93" i="5"/>
  <c r="AK95" i="5"/>
  <c r="AO78" i="5"/>
  <c r="AX207" i="5"/>
  <c r="AI37" i="5"/>
  <c r="Q143" i="5"/>
  <c r="I201" i="5"/>
  <c r="Y114" i="5"/>
  <c r="P23" i="5"/>
  <c r="AK208" i="5"/>
  <c r="Y35" i="5"/>
  <c r="AF35" i="5" s="1"/>
  <c r="P17" i="5"/>
  <c r="P42" i="5"/>
  <c r="AQ39" i="5"/>
  <c r="AD143" i="5"/>
  <c r="AH97" i="5"/>
  <c r="AS210" i="5"/>
  <c r="AI98" i="5"/>
  <c r="AG10" i="5"/>
  <c r="I142" i="5"/>
  <c r="R77" i="5"/>
  <c r="V59" i="5"/>
  <c r="Y94" i="5"/>
  <c r="AD94" i="5" s="1"/>
  <c r="I71" i="5"/>
  <c r="U39" i="5"/>
  <c r="AB94" i="5"/>
  <c r="Y168" i="5"/>
  <c r="AG42" i="5"/>
  <c r="S76" i="5"/>
  <c r="AK115" i="5"/>
  <c r="AG184" i="5"/>
  <c r="AM97" i="5"/>
  <c r="W143" i="5"/>
  <c r="AV19" i="5"/>
  <c r="AV168" i="5"/>
  <c r="S21" i="5"/>
  <c r="AV195" i="5"/>
  <c r="U37" i="5"/>
  <c r="AF42" i="5"/>
  <c r="AB208" i="5"/>
  <c r="AA58" i="5"/>
  <c r="AA17" i="5"/>
  <c r="Z117" i="5"/>
  <c r="Z78" i="5"/>
  <c r="AC78" i="5"/>
  <c r="S143" i="5"/>
  <c r="AL171" i="5"/>
  <c r="AB184" i="5"/>
  <c r="I205" i="5"/>
  <c r="AJ207" i="5"/>
  <c r="W17" i="5"/>
  <c r="U170" i="5"/>
  <c r="AU38" i="5"/>
  <c r="AE38" i="5"/>
  <c r="AM184" i="5"/>
  <c r="Z73" i="5"/>
  <c r="AB117" i="5"/>
  <c r="AC73" i="5"/>
  <c r="AR119" i="5"/>
  <c r="I197" i="5"/>
  <c r="AU73" i="5"/>
  <c r="AQ116" i="5"/>
  <c r="AS131" i="5"/>
  <c r="AJ59" i="5"/>
  <c r="AP42" i="5"/>
  <c r="AH22" i="5"/>
  <c r="AG116" i="5"/>
  <c r="W158" i="5"/>
  <c r="AG22" i="5"/>
  <c r="AQ17" i="5"/>
  <c r="W76" i="5"/>
  <c r="U196" i="5"/>
  <c r="AB40" i="5"/>
  <c r="AR57" i="5"/>
  <c r="AP97" i="5"/>
  <c r="AS19" i="5"/>
  <c r="AC111" i="5"/>
  <c r="T19" i="5"/>
  <c r="AF41" i="5"/>
  <c r="AR115" i="5"/>
  <c r="AK75" i="5"/>
  <c r="W209" i="5"/>
  <c r="S94" i="5"/>
  <c r="W10" i="5"/>
  <c r="AJ19" i="5"/>
  <c r="V158" i="5"/>
  <c r="Q19" i="5"/>
  <c r="AB209" i="5"/>
  <c r="AL42" i="5"/>
  <c r="W43" i="5"/>
  <c r="AJ158" i="5"/>
  <c r="AJ208" i="5"/>
  <c r="AX119" i="5"/>
  <c r="AX24" i="5"/>
  <c r="T96" i="5"/>
  <c r="AM77" i="5"/>
  <c r="I137" i="5"/>
  <c r="AE130" i="5"/>
  <c r="Q97" i="5"/>
  <c r="AV99" i="5"/>
  <c r="AO170" i="5"/>
  <c r="AG157" i="5"/>
  <c r="AL17" i="5"/>
  <c r="AK114" i="5"/>
  <c r="AV16" i="5"/>
  <c r="AC207" i="5"/>
  <c r="T170" i="5"/>
  <c r="Q210" i="5"/>
  <c r="AP19" i="5"/>
  <c r="V196" i="5"/>
  <c r="AH111" i="5"/>
  <c r="AO111" i="5" s="1"/>
  <c r="Z98" i="5"/>
  <c r="Y196" i="5"/>
  <c r="AC130" i="5"/>
  <c r="AT20" i="5"/>
  <c r="AR208" i="5"/>
  <c r="AX105" i="5"/>
  <c r="AG156" i="5"/>
  <c r="W80" i="5"/>
  <c r="T94" i="5"/>
  <c r="AR73" i="5"/>
  <c r="AH62" i="5"/>
  <c r="AI42" i="5"/>
  <c r="Z170" i="5"/>
  <c r="Q96" i="5"/>
  <c r="AS74" i="5"/>
  <c r="T21" i="5"/>
  <c r="AJ98" i="5"/>
  <c r="AG91" i="5"/>
  <c r="AO17" i="5"/>
  <c r="AG95" i="5"/>
  <c r="U132" i="5"/>
  <c r="T98" i="5"/>
  <c r="R112" i="5"/>
  <c r="AL119" i="5"/>
  <c r="AX93" i="5"/>
  <c r="AF114" i="5"/>
  <c r="AT168" i="5"/>
  <c r="AT62" i="5"/>
  <c r="AK145" i="5"/>
  <c r="AO76" i="5"/>
  <c r="Q99" i="5"/>
  <c r="Q184" i="5"/>
  <c r="AJ112" i="5"/>
  <c r="AJ119" i="5"/>
  <c r="AG21" i="5"/>
  <c r="AX39" i="5"/>
  <c r="V97" i="5"/>
  <c r="I110" i="5"/>
  <c r="V62" i="5"/>
  <c r="AA99" i="5"/>
  <c r="AM95" i="5"/>
  <c r="AA77" i="5"/>
  <c r="AJ17" i="5"/>
  <c r="Q73" i="5"/>
  <c r="AT96" i="5"/>
  <c r="AK210" i="5"/>
  <c r="AI145" i="5"/>
  <c r="AC132" i="5"/>
  <c r="AO21" i="5"/>
  <c r="I190" i="5"/>
  <c r="AO16" i="5"/>
  <c r="Z37" i="5"/>
  <c r="AE196" i="5"/>
  <c r="AU98" i="5"/>
  <c r="R75" i="5"/>
  <c r="AX23" i="5"/>
  <c r="AI94" i="5"/>
  <c r="AK119" i="5"/>
  <c r="S23" i="5"/>
  <c r="AL76" i="5"/>
  <c r="W14" i="5"/>
  <c r="AJ131" i="5"/>
  <c r="U21" i="5"/>
  <c r="AG158" i="5"/>
  <c r="AB22" i="5"/>
  <c r="AG60" i="5"/>
  <c r="AV117" i="5"/>
  <c r="AX95" i="5"/>
  <c r="Z113" i="5"/>
  <c r="AB57" i="5"/>
  <c r="Z197" i="5"/>
  <c r="Z95" i="5"/>
  <c r="AO119" i="5"/>
  <c r="AG18" i="5"/>
  <c r="AT144" i="5"/>
  <c r="AL143" i="5"/>
  <c r="AB41" i="5"/>
  <c r="AJ78" i="5"/>
  <c r="AM23" i="5"/>
  <c r="AC77" i="5"/>
  <c r="AP145" i="5"/>
  <c r="R76" i="5"/>
  <c r="T76" i="5"/>
  <c r="AE145" i="5"/>
  <c r="AF131" i="5"/>
  <c r="AJ170" i="5"/>
  <c r="R21" i="5"/>
  <c r="AG17" i="5"/>
  <c r="AG41" i="5"/>
  <c r="Y79" i="5"/>
  <c r="AL56" i="5"/>
  <c r="AO22" i="5"/>
  <c r="AO80" i="5"/>
  <c r="AU208" i="5"/>
  <c r="AJ100" i="5"/>
  <c r="AP132" i="5"/>
  <c r="R17" i="5"/>
  <c r="S210" i="5"/>
  <c r="R19" i="5"/>
  <c r="AT197" i="5"/>
  <c r="AF117" i="5"/>
  <c r="AG131" i="5"/>
  <c r="U119" i="5"/>
  <c r="T184" i="5"/>
  <c r="AJ62" i="5"/>
  <c r="AU195" i="5"/>
  <c r="AC113" i="5"/>
  <c r="I204" i="5"/>
  <c r="AU119" i="5"/>
  <c r="AC145" i="5"/>
  <c r="AX14" i="5"/>
  <c r="W104" i="5"/>
  <c r="AG34" i="5"/>
  <c r="AH73" i="5"/>
  <c r="AG128" i="5"/>
  <c r="W42" i="5"/>
  <c r="W137" i="5"/>
  <c r="AK170" i="5"/>
  <c r="AM98" i="5"/>
  <c r="W85" i="5"/>
  <c r="AF145" i="5"/>
  <c r="AG155" i="5"/>
  <c r="AO114" i="5"/>
  <c r="AX165" i="5"/>
  <c r="W196" i="5"/>
  <c r="AB131" i="5"/>
  <c r="AX49" i="5"/>
  <c r="V168" i="5"/>
  <c r="AD58" i="5"/>
  <c r="R113" i="5"/>
  <c r="AP184" i="5"/>
  <c r="Y59" i="5"/>
  <c r="AL113" i="5"/>
  <c r="AA74" i="5"/>
  <c r="AS39" i="5"/>
  <c r="AX115" i="5"/>
  <c r="AA114" i="5"/>
  <c r="AB119" i="5"/>
  <c r="AS62" i="5"/>
  <c r="I191" i="5"/>
  <c r="U96" i="5"/>
  <c r="W116" i="5"/>
  <c r="AC58" i="5"/>
  <c r="AG14" i="5"/>
  <c r="P40" i="5"/>
  <c r="U210" i="5"/>
  <c r="I203" i="5"/>
  <c r="AI195" i="5"/>
  <c r="AR117" i="5"/>
  <c r="Y24" i="5"/>
  <c r="AV38" i="5"/>
  <c r="AB143" i="5"/>
  <c r="AE78" i="5"/>
  <c r="AL170" i="5"/>
  <c r="AD60" i="5"/>
  <c r="AO157" i="5"/>
  <c r="AM78" i="5"/>
  <c r="W169" i="5"/>
  <c r="AE76" i="5"/>
  <c r="AK168" i="5"/>
  <c r="AV144" i="5"/>
  <c r="Q78" i="5"/>
  <c r="AJ81" i="5"/>
  <c r="AJ42" i="5"/>
  <c r="AR116" i="5"/>
  <c r="R58" i="5"/>
  <c r="Q62" i="5"/>
  <c r="V37" i="5"/>
  <c r="AA170" i="5"/>
  <c r="AK59" i="5"/>
  <c r="U19" i="5"/>
  <c r="AE131" i="5"/>
  <c r="I123" i="5"/>
  <c r="AK80" i="5"/>
  <c r="AT24" i="5"/>
  <c r="AS41" i="5"/>
  <c r="R73" i="5"/>
  <c r="T58" i="5"/>
  <c r="R131" i="5"/>
  <c r="W77" i="5"/>
  <c r="P118" i="5"/>
  <c r="AK117" i="5"/>
  <c r="V131" i="5"/>
  <c r="AI78" i="5"/>
  <c r="AA143" i="5"/>
  <c r="AD24" i="5"/>
  <c r="I136" i="5"/>
  <c r="AH60" i="5"/>
  <c r="W190" i="5"/>
  <c r="I10" i="5"/>
  <c r="AX166" i="5"/>
  <c r="AP37" i="5"/>
  <c r="W192" i="5"/>
  <c r="AP73" i="5"/>
  <c r="AV197" i="5"/>
  <c r="AL20" i="5"/>
  <c r="AE36" i="5"/>
  <c r="AK197" i="5"/>
  <c r="W34" i="5"/>
  <c r="AS40" i="5"/>
  <c r="W60" i="5"/>
  <c r="AC23" i="5"/>
  <c r="AG205" i="5"/>
  <c r="S36" i="5"/>
  <c r="AT40" i="5"/>
  <c r="AD114" i="5"/>
  <c r="W128" i="5"/>
  <c r="AJ75" i="5"/>
  <c r="Z17" i="5"/>
  <c r="AB145" i="5"/>
  <c r="Z16" i="5"/>
  <c r="AD132" i="5"/>
  <c r="AA117" i="5"/>
  <c r="AC197" i="5"/>
  <c r="AL97" i="5"/>
  <c r="AR62" i="5"/>
  <c r="AK18" i="5"/>
  <c r="AT39" i="5"/>
  <c r="AO113" i="5"/>
  <c r="AM94" i="5"/>
  <c r="AO169" i="5"/>
  <c r="AP131" i="5"/>
  <c r="AS23" i="5"/>
  <c r="AE41" i="5"/>
  <c r="AR38" i="5"/>
  <c r="V119" i="5"/>
  <c r="AV77" i="5"/>
  <c r="AT41" i="5"/>
  <c r="Z157" i="5"/>
  <c r="AU80" i="5"/>
  <c r="AT119" i="5"/>
  <c r="AB36" i="5"/>
  <c r="R210" i="5"/>
  <c r="AG11" i="5"/>
  <c r="AM115" i="5"/>
  <c r="AR79" i="5"/>
  <c r="W119" i="5"/>
  <c r="U58" i="5"/>
  <c r="T43" i="5"/>
  <c r="AA24" i="5"/>
  <c r="Z40" i="5"/>
  <c r="AP21" i="5"/>
  <c r="AD168" i="5"/>
  <c r="U100" i="5"/>
  <c r="AP41" i="5"/>
  <c r="V73" i="5"/>
  <c r="AK76" i="5"/>
  <c r="AR80" i="5"/>
  <c r="AX208" i="5"/>
  <c r="AS93" i="5"/>
  <c r="I53" i="5"/>
  <c r="AX73" i="5"/>
  <c r="AP116" i="5"/>
  <c r="AK131" i="5"/>
  <c r="I140" i="5"/>
  <c r="AA18" i="5"/>
  <c r="AU210" i="5"/>
  <c r="AT131" i="5"/>
  <c r="AI75" i="5"/>
  <c r="AV210" i="5"/>
  <c r="V56" i="5"/>
  <c r="AA112" i="5"/>
  <c r="AQ43" i="5"/>
  <c r="AX43" i="5" s="1"/>
  <c r="Q132" i="5"/>
  <c r="S58" i="5"/>
  <c r="AU23" i="5"/>
  <c r="AT95" i="5"/>
  <c r="I150" i="5"/>
  <c r="AV93" i="5"/>
  <c r="AU197" i="5"/>
  <c r="P208" i="5"/>
  <c r="R208" i="5" s="1"/>
  <c r="AK112" i="5"/>
  <c r="AQ61" i="5"/>
  <c r="I126" i="5"/>
  <c r="Q74" i="5"/>
  <c r="AR111" i="5"/>
  <c r="P61" i="5"/>
  <c r="I155" i="5"/>
  <c r="AQ100" i="5"/>
  <c r="AS100" i="5" s="1"/>
  <c r="Q195" i="5"/>
  <c r="W97" i="5"/>
  <c r="AS117" i="5"/>
  <c r="V21" i="5"/>
  <c r="AG47" i="5"/>
  <c r="AE207" i="5"/>
  <c r="Q37" i="5"/>
  <c r="U59" i="5"/>
  <c r="AU79" i="5"/>
  <c r="AX195" i="5"/>
  <c r="Z143" i="5"/>
  <c r="AP209" i="5"/>
  <c r="AO23" i="5"/>
  <c r="R18" i="5"/>
  <c r="AH41" i="5"/>
  <c r="AA145" i="5"/>
  <c r="AG115" i="5"/>
  <c r="P20" i="5"/>
  <c r="T20" i="5" s="1"/>
  <c r="AB39" i="5"/>
  <c r="AJ116" i="5"/>
  <c r="AF38" i="5"/>
  <c r="AX87" i="5"/>
  <c r="AX142" i="5"/>
  <c r="AG52" i="5"/>
  <c r="Y115" i="5"/>
  <c r="AX58" i="5"/>
  <c r="S195" i="5"/>
  <c r="AU132" i="5"/>
  <c r="I106" i="5"/>
  <c r="AI209" i="5"/>
  <c r="R97" i="5"/>
  <c r="AK111" i="5"/>
  <c r="AS113" i="5"/>
  <c r="AB100" i="5"/>
  <c r="Z60" i="5"/>
  <c r="AM81" i="5"/>
  <c r="AE74" i="5"/>
  <c r="AX62" i="5"/>
  <c r="T37" i="5"/>
  <c r="R95" i="5"/>
  <c r="U18" i="5"/>
  <c r="Z42" i="5"/>
  <c r="W20" i="5"/>
  <c r="T114" i="5"/>
  <c r="AU143" i="5"/>
  <c r="U131" i="5"/>
  <c r="U112" i="5"/>
  <c r="R36" i="5"/>
  <c r="AM96" i="5"/>
  <c r="AB38" i="5"/>
  <c r="T23" i="5"/>
  <c r="AD171" i="5"/>
  <c r="AC119" i="5"/>
  <c r="Q115" i="5"/>
  <c r="AP75" i="5"/>
  <c r="AO57" i="5"/>
  <c r="AD23" i="5"/>
  <c r="AJ144" i="5"/>
  <c r="AV184" i="5"/>
  <c r="AP61" i="5"/>
  <c r="W210" i="5"/>
  <c r="AX60" i="5"/>
  <c r="AO144" i="5"/>
  <c r="S75" i="5"/>
  <c r="AT76" i="5"/>
  <c r="AX210" i="5"/>
  <c r="AI171" i="5"/>
  <c r="I28" i="5"/>
  <c r="AE24" i="5"/>
  <c r="AU77" i="5"/>
  <c r="U197" i="5"/>
  <c r="AA23" i="5"/>
  <c r="AL81" i="5"/>
  <c r="AD16" i="5"/>
  <c r="AS94" i="5"/>
  <c r="AP60" i="5"/>
  <c r="W112" i="5"/>
  <c r="Q169" i="5"/>
  <c r="AS57" i="5"/>
  <c r="AT81" i="5"/>
  <c r="I109" i="5"/>
  <c r="T17" i="5"/>
  <c r="AV39" i="5"/>
  <c r="Y80" i="5"/>
  <c r="AO40" i="5"/>
  <c r="AV61" i="5"/>
  <c r="AA16" i="5"/>
  <c r="AF115" i="5"/>
  <c r="AM75" i="5"/>
  <c r="AB58" i="5"/>
  <c r="AB23" i="5"/>
  <c r="AS168" i="5"/>
  <c r="AU144" i="5"/>
  <c r="I51" i="5"/>
  <c r="I104" i="5"/>
  <c r="AM111" i="5"/>
  <c r="AX144" i="5"/>
  <c r="AP207" i="5"/>
  <c r="AA96" i="5"/>
  <c r="AL197" i="5"/>
  <c r="AV157" i="5"/>
  <c r="T62" i="5"/>
  <c r="Z24" i="5"/>
  <c r="W126" i="5"/>
  <c r="AI100" i="5"/>
  <c r="AU114" i="5"/>
  <c r="AC24" i="5"/>
  <c r="AG96" i="5"/>
  <c r="U78" i="5"/>
  <c r="AX184" i="5"/>
  <c r="AE23" i="5"/>
  <c r="AT196" i="5"/>
  <c r="AT157" i="5"/>
  <c r="AF112" i="5"/>
  <c r="S111" i="5"/>
  <c r="AB60" i="5"/>
  <c r="T143" i="5"/>
  <c r="T116" i="5"/>
  <c r="AM43" i="5"/>
  <c r="AD78" i="5"/>
  <c r="Q21" i="5"/>
  <c r="I86" i="5"/>
  <c r="I193" i="5"/>
  <c r="AD19" i="5"/>
  <c r="AM37" i="5"/>
  <c r="AR17" i="5"/>
  <c r="AA59" i="5"/>
  <c r="I209" i="5"/>
  <c r="V74" i="5"/>
  <c r="Y169" i="5"/>
  <c r="AL130" i="5"/>
  <c r="AG67" i="5"/>
  <c r="AM145" i="5"/>
  <c r="AG78" i="5"/>
  <c r="AP115" i="5"/>
  <c r="AX21" i="5"/>
  <c r="P24" i="5"/>
  <c r="AE113" i="5"/>
  <c r="AH24" i="5"/>
  <c r="AI24" i="5" s="1"/>
  <c r="AS21" i="5"/>
  <c r="AT43" i="5"/>
  <c r="AO94" i="5"/>
  <c r="W78" i="5"/>
  <c r="AV17" i="5"/>
  <c r="Q20" i="5"/>
  <c r="AR61" i="5"/>
  <c r="AS78" i="5"/>
  <c r="I108" i="5"/>
  <c r="AE210" i="5"/>
  <c r="AX171" i="5"/>
  <c r="AB115" i="5"/>
  <c r="AD117" i="5"/>
  <c r="AO168" i="5"/>
  <c r="AL21" i="5"/>
  <c r="I54" i="5"/>
  <c r="AL77" i="5"/>
  <c r="AD40" i="5"/>
  <c r="U95" i="5"/>
  <c r="AM57" i="5"/>
  <c r="AI57" i="5"/>
  <c r="AT130" i="5"/>
  <c r="AU95" i="5"/>
  <c r="I202" i="5"/>
  <c r="AR145" i="5"/>
  <c r="T57" i="5"/>
  <c r="AK56" i="5"/>
  <c r="Q118" i="5"/>
  <c r="V144" i="5"/>
  <c r="AA38" i="5"/>
  <c r="P79" i="5"/>
  <c r="U113" i="5"/>
  <c r="S184" i="5"/>
  <c r="Q36" i="5"/>
  <c r="AP74" i="5"/>
  <c r="V117" i="5"/>
  <c r="S62" i="5"/>
  <c r="AS171" i="5"/>
  <c r="AP24" i="5"/>
  <c r="AO18" i="5"/>
  <c r="I50" i="5"/>
  <c r="AB77" i="5"/>
  <c r="AJ95" i="5"/>
  <c r="U62" i="5"/>
  <c r="Z22" i="5"/>
  <c r="S144" i="5"/>
  <c r="AX75" i="5"/>
  <c r="AF39" i="5"/>
  <c r="V20" i="5"/>
  <c r="V75" i="5"/>
  <c r="V41" i="5"/>
  <c r="T118" i="5"/>
  <c r="AD80" i="5"/>
  <c r="AP43" i="5"/>
  <c r="AJ37" i="5"/>
  <c r="AO24" i="5"/>
  <c r="AC56" i="5"/>
  <c r="AE93" i="5"/>
  <c r="W115" i="5"/>
  <c r="W59" i="5"/>
  <c r="AV131" i="5"/>
  <c r="AK41" i="5"/>
  <c r="AI62" i="5"/>
  <c r="Z99" i="5"/>
  <c r="AO75" i="5"/>
  <c r="V207" i="5"/>
  <c r="AT111" i="5"/>
  <c r="AB96" i="5"/>
  <c r="AG61" i="5"/>
  <c r="V78" i="5"/>
  <c r="I189" i="5"/>
  <c r="AX117" i="5"/>
  <c r="AT36" i="5"/>
  <c r="AU116" i="5"/>
  <c r="AB132" i="5"/>
  <c r="AB17" i="5"/>
  <c r="AR144" i="5"/>
  <c r="AX145" i="5"/>
  <c r="Y81" i="5"/>
  <c r="AF81" i="5" s="1"/>
  <c r="I129" i="5"/>
  <c r="AA41" i="5"/>
  <c r="AM195" i="5"/>
  <c r="AU81" i="5"/>
  <c r="I85" i="5"/>
  <c r="Q168" i="5"/>
  <c r="AP168" i="5"/>
  <c r="AK209" i="5"/>
  <c r="AV207" i="5"/>
  <c r="S24" i="5"/>
  <c r="AU61" i="5"/>
  <c r="Z210" i="5"/>
  <c r="AL210" i="5"/>
  <c r="I52" i="5"/>
  <c r="AF207" i="5"/>
  <c r="W21" i="5"/>
  <c r="AD76" i="5"/>
  <c r="T56" i="5"/>
  <c r="S19" i="5"/>
  <c r="AI43" i="5"/>
  <c r="AM197" i="5"/>
  <c r="W23" i="5"/>
  <c r="AJ43" i="5"/>
  <c r="AF99" i="5"/>
  <c r="AV24" i="5"/>
  <c r="AU35" i="5"/>
  <c r="AR100" i="5"/>
  <c r="W40" i="5"/>
  <c r="U145" i="5"/>
  <c r="AL184" i="5"/>
  <c r="AX100" i="5"/>
  <c r="U40" i="5"/>
  <c r="AE98" i="5"/>
  <c r="AS59" i="5"/>
  <c r="AV21" i="5"/>
  <c r="AG98" i="5"/>
  <c r="R38" i="5"/>
  <c r="AE16" i="5"/>
  <c r="R22" i="5"/>
  <c r="W24" i="5"/>
  <c r="AM21" i="5"/>
  <c r="AE62" i="5"/>
  <c r="R20" i="5"/>
  <c r="R96" i="5"/>
  <c r="U20" i="5"/>
  <c r="AA42" i="5"/>
  <c r="AG40" i="5"/>
  <c r="W207" i="5"/>
  <c r="U171" i="5"/>
  <c r="AG79" i="5"/>
  <c r="AT58" i="5"/>
  <c r="V38" i="5"/>
  <c r="AT184" i="5"/>
  <c r="AM24" i="5"/>
  <c r="AE18" i="5"/>
  <c r="AS112" i="5"/>
  <c r="AF209" i="5"/>
  <c r="AI73" i="5"/>
  <c r="S145" i="5"/>
  <c r="AE144" i="5"/>
  <c r="R56" i="5"/>
  <c r="AG114" i="5"/>
  <c r="AI143" i="5"/>
  <c r="AC62" i="5"/>
  <c r="Z145" i="5"/>
  <c r="AX157" i="5"/>
  <c r="AC20" i="5"/>
  <c r="U195" i="5"/>
  <c r="AD22" i="5"/>
  <c r="AA196" i="5"/>
  <c r="AO171" i="5"/>
  <c r="I149" i="5"/>
  <c r="T144" i="5"/>
  <c r="AV75" i="5"/>
  <c r="AM196" i="5"/>
  <c r="AL62" i="5"/>
  <c r="W208" i="5"/>
  <c r="U75" i="5"/>
  <c r="AC115" i="5"/>
  <c r="T41" i="5"/>
  <c r="AS116" i="5"/>
  <c r="R118" i="5"/>
  <c r="S79" i="5"/>
  <c r="V184" i="5"/>
  <c r="AE56" i="5"/>
  <c r="AT98" i="5"/>
  <c r="AO77" i="5"/>
  <c r="AR56" i="5"/>
  <c r="Q157" i="5"/>
  <c r="AV112" i="5"/>
  <c r="V77" i="5"/>
  <c r="AH79" i="5"/>
  <c r="AG195" i="5"/>
  <c r="I49" i="5"/>
  <c r="AT22" i="5"/>
  <c r="AF196" i="5"/>
  <c r="AC143" i="5"/>
  <c r="AV76" i="5"/>
  <c r="AU93" i="5"/>
  <c r="S168" i="5"/>
  <c r="AG190" i="5"/>
  <c r="AD39" i="5"/>
  <c r="Q43" i="5"/>
  <c r="I178" i="5"/>
  <c r="AB24" i="5"/>
  <c r="Q119" i="5"/>
  <c r="AR41" i="5"/>
  <c r="AV115" i="5"/>
  <c r="I31" i="5"/>
  <c r="AK37" i="5"/>
  <c r="AU19" i="5"/>
  <c r="AO97" i="5"/>
  <c r="AP113" i="5"/>
  <c r="AO95" i="5"/>
  <c r="AP58" i="5"/>
  <c r="AM79" i="5"/>
  <c r="I180" i="5"/>
  <c r="AO96" i="5"/>
  <c r="AF96" i="5"/>
  <c r="AM19" i="5"/>
  <c r="I67" i="5"/>
  <c r="W41" i="5"/>
  <c r="Z21" i="5"/>
  <c r="AD36" i="5"/>
  <c r="AR37" i="5"/>
  <c r="AR39" i="5"/>
  <c r="AR77" i="5"/>
  <c r="S131" i="5"/>
  <c r="AB73" i="5"/>
  <c r="AA209" i="5"/>
  <c r="AI119" i="5"/>
  <c r="AF57" i="5"/>
  <c r="I181" i="5"/>
  <c r="AP95" i="5"/>
  <c r="AX80" i="5"/>
  <c r="AA35" i="5"/>
  <c r="AL168" i="5"/>
  <c r="T40" i="5"/>
  <c r="AL24" i="5"/>
  <c r="AM35" i="5"/>
  <c r="AS60" i="5"/>
  <c r="AT100" i="5"/>
  <c r="V93" i="5"/>
  <c r="AD113" i="5"/>
  <c r="AM38" i="5"/>
  <c r="AC57" i="5"/>
  <c r="AJ24" i="5"/>
  <c r="AA57" i="5"/>
  <c r="V16" i="5"/>
  <c r="AR60" i="5"/>
  <c r="AV36" i="5"/>
  <c r="AL99" i="5"/>
  <c r="AR23" i="5"/>
  <c r="U22" i="5"/>
  <c r="I34" i="5"/>
  <c r="AJ111" i="5"/>
  <c r="AK40" i="5"/>
  <c r="AK21" i="5"/>
  <c r="V43" i="5"/>
  <c r="S171" i="5"/>
  <c r="S93" i="5"/>
  <c r="AX18" i="5"/>
  <c r="AR207" i="5"/>
  <c r="AE94" i="5"/>
  <c r="AG113" i="5"/>
  <c r="AJ197" i="5"/>
  <c r="AC98" i="5"/>
  <c r="W56" i="5"/>
  <c r="AI144" i="5"/>
  <c r="AK143" i="5"/>
  <c r="AS76" i="5"/>
  <c r="AA95" i="5"/>
  <c r="AR157" i="5"/>
  <c r="T169" i="5"/>
  <c r="W195" i="5"/>
  <c r="AM158" i="5"/>
  <c r="U17" i="5"/>
  <c r="AJ171" i="5"/>
  <c r="I151" i="5"/>
  <c r="AG144" i="5"/>
  <c r="AT75" i="5"/>
  <c r="AK196" i="5"/>
  <c r="AO62" i="5"/>
  <c r="V208" i="5"/>
  <c r="Z96" i="5"/>
  <c r="AE115" i="5"/>
  <c r="V61" i="5"/>
  <c r="AT116" i="5"/>
  <c r="AP118" i="5"/>
  <c r="I175" i="5"/>
  <c r="S41" i="5"/>
  <c r="AT60" i="5"/>
  <c r="AF113" i="5"/>
  <c r="AV98" i="5"/>
  <c r="T158" i="5"/>
  <c r="AS18" i="5"/>
  <c r="AC19" i="5"/>
  <c r="AX17" i="5"/>
  <c r="AO59" i="5"/>
  <c r="AP56" i="5"/>
  <c r="R57" i="5"/>
  <c r="R169" i="5"/>
  <c r="AO158" i="5"/>
  <c r="AL207" i="5"/>
  <c r="Z94" i="5"/>
  <c r="U99" i="5"/>
  <c r="S118" i="5"/>
  <c r="AV143" i="5"/>
  <c r="Y75" i="5"/>
  <c r="AG90" i="5"/>
  <c r="S59" i="5"/>
  <c r="I210" i="5"/>
  <c r="AA119" i="5"/>
  <c r="AC117" i="5"/>
  <c r="AX59" i="5"/>
  <c r="AB197" i="5"/>
  <c r="I32" i="5"/>
  <c r="AE158" i="5"/>
  <c r="AT38" i="5"/>
  <c r="AO37" i="5"/>
  <c r="W168" i="5"/>
  <c r="AV97" i="5"/>
  <c r="T39" i="5"/>
  <c r="AG99" i="5"/>
  <c r="AR98" i="5"/>
  <c r="S99" i="5"/>
  <c r="I33" i="5"/>
  <c r="AU115" i="5"/>
  <c r="AT59" i="5"/>
  <c r="W38" i="5"/>
  <c r="AE73" i="5"/>
  <c r="AV170" i="5"/>
  <c r="AA171" i="5"/>
  <c r="AG73" i="5"/>
  <c r="I176" i="5"/>
  <c r="AE95" i="5"/>
  <c r="R94" i="5"/>
  <c r="AS111" i="5"/>
  <c r="U144" i="5"/>
  <c r="AK94" i="5"/>
  <c r="AA169" i="5"/>
  <c r="AG210" i="5"/>
  <c r="AL116" i="5"/>
  <c r="AJ18" i="5"/>
  <c r="AX97" i="5"/>
  <c r="AR169" i="5"/>
  <c r="W100" i="5"/>
  <c r="Z23" i="5"/>
  <c r="V169" i="5"/>
  <c r="AJ195" i="5"/>
  <c r="AK78" i="5"/>
  <c r="I183" i="5"/>
  <c r="AL60" i="5"/>
  <c r="AC35" i="5"/>
  <c r="AJ168" i="5"/>
  <c r="AF75" i="5"/>
  <c r="V209" i="5"/>
  <c r="AT171" i="5"/>
  <c r="AR43" i="5"/>
  <c r="AP79" i="5"/>
  <c r="AS24" i="5"/>
  <c r="AM169" i="5"/>
  <c r="U36" i="5"/>
  <c r="Z57" i="5"/>
  <c r="R16" i="5"/>
  <c r="V113" i="5"/>
  <c r="T117" i="5"/>
  <c r="Z79" i="5"/>
  <c r="AD79" i="5"/>
  <c r="U43" i="5"/>
  <c r="AL35" i="5"/>
  <c r="AA21" i="5"/>
  <c r="AG23" i="5"/>
  <c r="AX98" i="5"/>
  <c r="AC112" i="5"/>
  <c r="AI80" i="5"/>
  <c r="AU207" i="5"/>
  <c r="U38" i="5"/>
  <c r="AS184" i="5"/>
  <c r="V22" i="5"/>
  <c r="V95" i="5"/>
  <c r="AS35" i="5"/>
  <c r="AS96" i="5"/>
  <c r="S40" i="5"/>
  <c r="AO208" i="5"/>
  <c r="AJ184" i="5"/>
  <c r="U41" i="5"/>
  <c r="AI95" i="5"/>
  <c r="AE114" i="5"/>
  <c r="AG197" i="5"/>
  <c r="S56" i="5"/>
  <c r="AK144" i="5"/>
  <c r="AS20" i="5"/>
  <c r="AR76" i="5"/>
  <c r="AD95" i="5"/>
  <c r="AS98" i="5"/>
  <c r="AP169" i="5"/>
  <c r="V195" i="5"/>
  <c r="AK158" i="5"/>
  <c r="AV58" i="5"/>
  <c r="AJ77" i="5"/>
  <c r="I138" i="5"/>
  <c r="W144" i="5"/>
  <c r="V19" i="5"/>
  <c r="AV22" i="5"/>
  <c r="AS97" i="5"/>
  <c r="AP208" i="5"/>
  <c r="AD96" i="5"/>
  <c r="AG97" i="5"/>
  <c r="AU100" i="5"/>
  <c r="AG118" i="5"/>
  <c r="I177" i="5"/>
  <c r="Q197" i="5"/>
  <c r="AK35" i="5"/>
  <c r="AU21" i="5"/>
  <c r="AI22" i="5"/>
  <c r="AM100" i="5"/>
  <c r="Z81" i="5"/>
  <c r="AO100" i="5"/>
  <c r="AJ22" i="5"/>
  <c r="AA116" i="5"/>
  <c r="AF170" i="5"/>
  <c r="AD17" i="5"/>
  <c r="AD210" i="5"/>
  <c r="AC99" i="5"/>
  <c r="AX22" i="5"/>
  <c r="AE96" i="5"/>
  <c r="AP171" i="5"/>
  <c r="AX194" i="5"/>
  <c r="S80" i="5"/>
  <c r="AM209" i="5"/>
  <c r="AC37" i="5"/>
  <c r="S74" i="5"/>
  <c r="AU22" i="5"/>
  <c r="AR168" i="5"/>
  <c r="Z168" i="5"/>
  <c r="AJ16" i="5"/>
  <c r="I208" i="5"/>
  <c r="S119" i="5"/>
  <c r="AE168" i="5"/>
  <c r="AT145" i="5"/>
  <c r="AU39" i="5"/>
  <c r="R78" i="5"/>
  <c r="AF144" i="5"/>
  <c r="AR130" i="5"/>
  <c r="AE171" i="5"/>
  <c r="AJ130" i="5"/>
  <c r="I194" i="5"/>
  <c r="AI196" i="5"/>
  <c r="AH118" i="5"/>
  <c r="AF73" i="5"/>
  <c r="Q158" i="5"/>
  <c r="AM76" i="5"/>
  <c r="AK43" i="5"/>
  <c r="AU24" i="5"/>
  <c r="P35" i="5"/>
  <c r="AC131" i="5"/>
  <c r="AA168" i="5"/>
  <c r="U158" i="5"/>
  <c r="AM42" i="5"/>
  <c r="AB196" i="5"/>
  <c r="AR210" i="5"/>
  <c r="AF23" i="5"/>
  <c r="AO99" i="5"/>
  <c r="AD209" i="5"/>
  <c r="AB130" i="5"/>
  <c r="AP119" i="5"/>
  <c r="AL209" i="5"/>
  <c r="AS81" i="5"/>
  <c r="Z208" i="5"/>
  <c r="AP158" i="5"/>
  <c r="AU168" i="5"/>
  <c r="AC74" i="5"/>
  <c r="I47" i="5"/>
  <c r="I165" i="5"/>
  <c r="AO73" i="5"/>
  <c r="AV171" i="5"/>
  <c r="AJ21" i="5"/>
  <c r="V99" i="5"/>
  <c r="AP210" i="5"/>
  <c r="AE119" i="5"/>
  <c r="W22" i="5"/>
  <c r="I207" i="5"/>
  <c r="S43" i="5"/>
  <c r="AK62" i="5"/>
  <c r="AE77" i="5"/>
  <c r="W93" i="5"/>
  <c r="V60" i="5"/>
  <c r="AG127" i="5"/>
  <c r="AI99" i="5"/>
  <c r="AA100" i="5"/>
  <c r="V197" i="5"/>
  <c r="AQ118" i="5"/>
  <c r="I195" i="5"/>
  <c r="AC42" i="5"/>
  <c r="AR20" i="5"/>
  <c r="Q209" i="5"/>
  <c r="AL16" i="5"/>
  <c r="AJ76" i="5"/>
  <c r="AC210" i="5"/>
  <c r="I167" i="5"/>
  <c r="R99" i="5"/>
  <c r="AV23" i="5"/>
  <c r="Y43" i="5"/>
  <c r="AG177" i="5"/>
  <c r="U117" i="5"/>
  <c r="I182" i="5"/>
  <c r="T61" i="5"/>
  <c r="Q145" i="5"/>
  <c r="AL75" i="5"/>
  <c r="AD81" i="5"/>
  <c r="R61" i="5"/>
  <c r="V36" i="5"/>
  <c r="AO116" i="5"/>
  <c r="AF100" i="5"/>
  <c r="AI60" i="5"/>
  <c r="AS158" i="5"/>
  <c r="AO115" i="5"/>
  <c r="AG119" i="5"/>
  <c r="P81" i="5"/>
  <c r="AU158" i="5"/>
  <c r="AI131" i="5"/>
  <c r="I206" i="5"/>
  <c r="AS119" i="5"/>
  <c r="S169" i="5"/>
  <c r="Y97" i="5"/>
  <c r="Q24" i="5"/>
  <c r="AC41" i="5"/>
  <c r="AB112" i="5"/>
  <c r="AG81" i="5"/>
  <c r="AI97" i="5"/>
  <c r="AD21" i="5"/>
  <c r="W57" i="5"/>
  <c r="I91" i="5"/>
  <c r="T99" i="5"/>
  <c r="V210" i="5"/>
  <c r="U76" i="5"/>
  <c r="AD157" i="5"/>
  <c r="AL38" i="5"/>
  <c r="AE57" i="5"/>
  <c r="AK24" i="5"/>
  <c r="I188" i="5"/>
  <c r="R209" i="5"/>
  <c r="AG171" i="5"/>
  <c r="AF94" i="5"/>
  <c r="AK169" i="5"/>
  <c r="AC21" i="5"/>
  <c r="Z59" i="5"/>
  <c r="W81" i="5"/>
  <c r="AI40" i="5"/>
  <c r="AP40" i="5"/>
  <c r="R184" i="5"/>
  <c r="R171" i="5"/>
  <c r="I192" i="5"/>
  <c r="AK116" i="5"/>
  <c r="AH61" i="5"/>
  <c r="V100" i="5"/>
  <c r="AT117" i="5"/>
  <c r="U57" i="5"/>
  <c r="AA22" i="5"/>
  <c r="W197" i="5"/>
  <c r="AX41" i="5"/>
  <c r="AS196" i="5"/>
  <c r="Z77" i="5"/>
  <c r="AG89" i="5"/>
  <c r="Q42" i="5"/>
  <c r="AV43" i="5"/>
  <c r="AC116" i="5"/>
  <c r="AJ117" i="5"/>
  <c r="U97" i="5"/>
  <c r="AS79" i="5"/>
  <c r="AP22" i="5"/>
  <c r="AX78" i="5"/>
  <c r="AI96" i="5"/>
  <c r="AL43" i="5"/>
  <c r="AF184" i="5"/>
  <c r="V42" i="5"/>
  <c r="AJ79" i="5"/>
  <c r="AL22" i="5"/>
  <c r="AF37" i="5"/>
  <c r="W75" i="5"/>
  <c r="AE35" i="5"/>
  <c r="AH39" i="5"/>
  <c r="AJ56" i="5"/>
  <c r="AL145" i="5"/>
  <c r="AI81" i="5"/>
  <c r="AM22" i="5"/>
  <c r="AP36" i="5"/>
  <c r="AC36" i="5"/>
  <c r="AB95" i="5"/>
  <c r="AR197" i="5"/>
  <c r="AG143" i="5"/>
  <c r="AP111" i="5"/>
  <c r="AJ97" i="5"/>
  <c r="AQ42" i="5"/>
  <c r="R158" i="5"/>
  <c r="T22" i="5"/>
  <c r="I105" i="5"/>
  <c r="V80" i="5"/>
  <c r="T74" i="5"/>
  <c r="AP117" i="5"/>
  <c r="T79" i="5"/>
  <c r="AP170" i="5"/>
  <c r="AV60" i="5"/>
  <c r="AV96" i="5"/>
  <c r="AA43" i="5"/>
  <c r="Q35" i="5"/>
  <c r="AL80" i="5"/>
  <c r="AB157" i="5"/>
  <c r="AK38" i="5"/>
  <c r="AT21" i="5"/>
  <c r="R157" i="5"/>
  <c r="V171" i="5"/>
  <c r="R35" i="5"/>
  <c r="W79" i="5"/>
  <c r="AC59" i="5"/>
  <c r="S22" i="5"/>
  <c r="AR113" i="5"/>
  <c r="AE42" i="5"/>
  <c r="R79" i="5"/>
  <c r="I48" i="5"/>
  <c r="Q38" i="5"/>
  <c r="AU184" i="5"/>
  <c r="AE81" i="5"/>
  <c r="I87" i="5"/>
  <c r="Z35" i="5"/>
  <c r="AD112" i="5"/>
  <c r="AJ80" i="5"/>
  <c r="AR42" i="5"/>
  <c r="AM131" i="5"/>
  <c r="R207" i="5"/>
  <c r="W171" i="5"/>
  <c r="AA75" i="5"/>
  <c r="V79" i="5"/>
  <c r="AX209" i="5"/>
  <c r="AA115" i="5"/>
  <c r="AP35" i="5"/>
  <c r="AO207" i="5"/>
  <c r="AD35" i="5"/>
  <c r="R170" i="5"/>
  <c r="AL59" i="5"/>
  <c r="AO74" i="5"/>
  <c r="V145" i="5"/>
  <c r="AG16" i="5"/>
  <c r="AK36" i="5"/>
  <c r="AA20" i="5"/>
  <c r="AX143" i="5"/>
  <c r="AE184" i="5"/>
  <c r="R62" i="5"/>
  <c r="AA73" i="5"/>
  <c r="I154" i="5"/>
  <c r="S115" i="5"/>
  <c r="AL41" i="5"/>
  <c r="Z39" i="5"/>
  <c r="S20" i="5"/>
  <c r="AI61" i="5"/>
  <c r="AG208" i="5"/>
  <c r="AC100" i="5"/>
  <c r="AR18" i="5"/>
  <c r="Q41" i="5"/>
  <c r="AV116" i="5"/>
  <c r="V118" i="5"/>
  <c r="Z80" i="5"/>
  <c r="U35" i="5"/>
  <c r="I164" i="5"/>
  <c r="AF97" i="5"/>
  <c r="AO196" i="5"/>
  <c r="Z119" i="5"/>
  <c r="T93" i="5"/>
  <c r="AR96" i="5"/>
  <c r="AA79" i="5"/>
  <c r="AO35" i="5"/>
  <c r="AU17" i="5"/>
  <c r="T81" i="5"/>
  <c r="I55" i="5"/>
  <c r="U79" i="5"/>
  <c r="S38" i="5"/>
  <c r="AT23" i="5"/>
  <c r="I92" i="5"/>
  <c r="AG93" i="5"/>
  <c r="AV18" i="5"/>
  <c r="AL100" i="5"/>
  <c r="U118" i="5"/>
  <c r="AL73" i="5"/>
  <c r="AR75" i="5"/>
  <c r="V40" i="5"/>
  <c r="AU37" i="5"/>
  <c r="AI111" i="5"/>
  <c r="AI21" i="5"/>
  <c r="R43" i="5"/>
  <c r="AE61" i="5"/>
  <c r="AE79" i="5"/>
  <c r="AG59" i="5"/>
  <c r="AE20" i="5"/>
  <c r="AI157" i="5"/>
  <c r="AJ74" i="5"/>
  <c r="Z62" i="5"/>
  <c r="Q16" i="5"/>
  <c r="AO36" i="5"/>
  <c r="AF20" i="5"/>
  <c r="AR143" i="5"/>
  <c r="W62" i="5"/>
  <c r="AM171" i="5"/>
  <c r="I128" i="5"/>
  <c r="U208" i="5"/>
  <c r="AU18" i="5"/>
  <c r="AX116" i="5"/>
  <c r="AL118" i="5"/>
  <c r="W39" i="5"/>
  <c r="AU58" i="5"/>
  <c r="AG117" i="5"/>
  <c r="Q208" i="5"/>
  <c r="AV100" i="5"/>
  <c r="AA81" i="5"/>
  <c r="I179" i="5"/>
  <c r="AX191" i="5"/>
  <c r="Q117" i="5"/>
  <c r="AR74" i="5"/>
  <c r="AV118" i="5"/>
  <c r="AO42" i="5"/>
  <c r="AF197" i="5"/>
  <c r="AJ38" i="5"/>
  <c r="AO195" i="5"/>
  <c r="Q79" i="5"/>
  <c r="AC75" i="5"/>
  <c r="AX96" i="5"/>
  <c r="AS80" i="5"/>
  <c r="W51" i="5"/>
  <c r="AJ41" i="5"/>
  <c r="AI170" i="5"/>
  <c r="AC61" i="5"/>
  <c r="AB97" i="5"/>
  <c r="V81" i="5"/>
  <c r="AR171" i="5"/>
  <c r="AA97" i="5"/>
  <c r="AT17" i="5"/>
  <c r="AU75" i="5"/>
  <c r="AM113" i="5"/>
  <c r="AL195" i="5"/>
  <c r="W145" i="5"/>
  <c r="AT143" i="5"/>
  <c r="I153" i="5"/>
  <c r="AJ143" i="5"/>
  <c r="T75" i="5"/>
  <c r="S61" i="5"/>
  <c r="AB42" i="5"/>
  <c r="AD119" i="5"/>
  <c r="AJ57" i="5"/>
  <c r="AL40" i="5"/>
  <c r="AG39" i="5"/>
  <c r="V157" i="5"/>
  <c r="AF119" i="5"/>
  <c r="AB79" i="5"/>
  <c r="AM80" i="5"/>
  <c r="AU94" i="5"/>
  <c r="AM112" i="5"/>
  <c r="AP39" i="5"/>
  <c r="AA210" i="5"/>
  <c r="U115" i="5"/>
  <c r="AS56" i="5"/>
  <c r="AP99" i="5"/>
  <c r="AC81" i="5"/>
  <c r="Z58" i="5"/>
  <c r="AC184" i="5"/>
  <c r="AV56" i="5"/>
  <c r="W99" i="5"/>
  <c r="AB207" i="5"/>
  <c r="AS17" i="5"/>
  <c r="AF17" i="5"/>
  <c r="AR132" i="5"/>
  <c r="AX205" i="5"/>
  <c r="AF59" i="5"/>
  <c r="AC16" i="5"/>
  <c r="Q40" i="5"/>
  <c r="AU113" i="5"/>
  <c r="Z114" i="5"/>
  <c r="AB35" i="5"/>
  <c r="AU43" i="5"/>
  <c r="AM62" i="5"/>
  <c r="AE170" i="5"/>
  <c r="AV35" i="5"/>
  <c r="U42" i="5"/>
  <c r="R117" i="5"/>
  <c r="S208" i="5"/>
  <c r="AE43" i="5"/>
  <c r="AD77" i="5"/>
  <c r="AS208" i="5"/>
  <c r="W170" i="5"/>
  <c r="AE116" i="5"/>
  <c r="I89" i="5"/>
  <c r="S73" i="5"/>
  <c r="AR59" i="5"/>
  <c r="T197" i="5"/>
  <c r="AR184" i="5"/>
  <c r="Q22" i="5"/>
  <c r="AK100" i="5"/>
  <c r="AF77" i="5"/>
  <c r="AD111" i="5"/>
  <c r="AC195" i="5"/>
  <c r="T115" i="5"/>
  <c r="AB81" i="5"/>
  <c r="AI207" i="5"/>
  <c r="AX112" i="5"/>
  <c r="AO130" i="5"/>
  <c r="AM207" i="5"/>
  <c r="I163" i="5"/>
  <c r="AS75" i="5"/>
  <c r="Q93" i="5"/>
  <c r="AL79" i="5"/>
  <c r="AU96" i="5"/>
  <c r="T209" i="5"/>
  <c r="AR170" i="5"/>
  <c r="S117" i="5"/>
  <c r="S158" i="5"/>
  <c r="AC79" i="5"/>
  <c r="Z20" i="5"/>
  <c r="I30" i="5"/>
  <c r="AS42" i="5"/>
  <c r="AM59" i="5"/>
  <c r="AE17" i="5"/>
  <c r="AI158" i="5"/>
  <c r="AA94" i="5"/>
  <c r="AI39" i="5"/>
  <c r="AT113" i="5"/>
  <c r="AJ169" i="5"/>
  <c r="AU56" i="5"/>
  <c r="AJ132" i="5"/>
  <c r="AS43" i="5"/>
  <c r="AF79" i="5"/>
  <c r="AL18" i="5"/>
  <c r="AU36" i="5"/>
  <c r="R40" i="5"/>
  <c r="AI59" i="5"/>
  <c r="AL158" i="5"/>
  <c r="AC94" i="5"/>
  <c r="I90" i="5"/>
  <c r="R41" i="5"/>
  <c r="I166" i="5"/>
  <c r="Z38" i="5"/>
  <c r="AV130" i="5"/>
  <c r="AF21" i="5"/>
  <c r="AU16" i="5"/>
  <c r="S57" i="5"/>
  <c r="AL111" i="5"/>
  <c r="I107" i="5"/>
  <c r="AO38" i="5"/>
  <c r="AJ40" i="5"/>
  <c r="AK99" i="5"/>
  <c r="AJ73" i="5"/>
  <c r="Q81" i="5"/>
  <c r="Q130" i="5"/>
  <c r="AK74" i="5"/>
  <c r="AX35" i="5"/>
  <c r="T42" i="5"/>
  <c r="AA39" i="5"/>
  <c r="AE100" i="5"/>
  <c r="W118" i="5"/>
  <c r="AD97" i="5"/>
  <c r="AI38" i="5"/>
  <c r="AG145" i="5"/>
  <c r="AF130" i="5"/>
  <c r="I152" i="5"/>
  <c r="AG20" i="5"/>
  <c r="AF132" i="5"/>
  <c r="AC80" i="5"/>
  <c r="S116" i="5"/>
  <c r="AP20" i="5"/>
  <c r="AA132" i="5"/>
  <c r="AE80" i="5"/>
  <c r="AV81" i="5"/>
  <c r="AE143" i="5"/>
  <c r="AE117" i="5"/>
  <c r="AV114" i="5"/>
  <c r="AV208" i="5"/>
  <c r="AL57" i="5"/>
  <c r="AC76" i="5"/>
  <c r="AU157" i="5"/>
  <c r="AP196" i="5"/>
  <c r="Z130" i="5"/>
  <c r="AG100" i="5"/>
  <c r="AC38" i="5"/>
  <c r="Z131" i="5"/>
  <c r="R119" i="5"/>
  <c r="AT56" i="5"/>
  <c r="AR97" i="5"/>
  <c r="T111" i="5"/>
  <c r="T77" i="5"/>
  <c r="T97" i="5"/>
  <c r="AE132" i="5"/>
  <c r="AK77" i="5"/>
  <c r="AT37" i="5"/>
  <c r="AR95" i="5"/>
  <c r="AX79" i="5"/>
  <c r="AK171" i="5"/>
  <c r="Q114" i="5"/>
  <c r="Z196" i="5"/>
  <c r="AD73" i="5"/>
  <c r="AC208" i="5"/>
  <c r="AL131" i="5"/>
  <c r="AD100" i="5"/>
  <c r="AK98" i="5"/>
  <c r="AX197" i="5"/>
  <c r="V94" i="5"/>
  <c r="AJ210" i="5"/>
  <c r="AC95" i="5"/>
  <c r="AR22" i="5"/>
  <c r="AX57" i="5"/>
  <c r="AA195" i="5"/>
  <c r="AT132" i="5"/>
  <c r="AG57" i="5"/>
  <c r="AO79" i="5"/>
  <c r="AB93" i="5"/>
  <c r="AF24" i="5"/>
  <c r="T78" i="5"/>
  <c r="AM119" i="5"/>
  <c r="AG19" i="5"/>
  <c r="R144" i="5"/>
  <c r="AM157" i="5"/>
  <c r="W61" i="5"/>
  <c r="AR24" i="5"/>
  <c r="AK130" i="5"/>
  <c r="Q17" i="5"/>
  <c r="AJ96" i="5"/>
  <c r="Q80" i="5"/>
  <c r="T208" i="5"/>
  <c r="AU99" i="5"/>
  <c r="AD99" i="5"/>
  <c r="AK81" i="5"/>
  <c r="AF80" i="5"/>
  <c r="AA62" i="5"/>
  <c r="AD145" i="5"/>
  <c r="AV20" i="5"/>
  <c r="AI41" i="5"/>
  <c r="S112" i="5"/>
  <c r="AJ209" i="5"/>
  <c r="AM56" i="5"/>
  <c r="AS58" i="5"/>
  <c r="AM60" i="5"/>
  <c r="W132" i="5"/>
  <c r="T207" i="5"/>
  <c r="Q207" i="5"/>
  <c r="AI17" i="5"/>
  <c r="AK17" i="5"/>
  <c r="W113" i="5"/>
  <c r="T113" i="5"/>
  <c r="AE209" i="5"/>
  <c r="T38" i="5"/>
  <c r="AV74" i="5"/>
  <c r="AI93" i="5"/>
  <c r="AU112" i="5"/>
  <c r="AF56" i="5"/>
  <c r="Z56" i="5"/>
  <c r="U98" i="5"/>
  <c r="S98" i="5"/>
  <c r="W114" i="5"/>
  <c r="R114" i="5"/>
  <c r="AV78" i="5"/>
  <c r="AT78" i="5"/>
  <c r="AI197" i="5"/>
  <c r="AF61" i="5"/>
  <c r="AA61" i="5"/>
  <c r="Z61" i="5"/>
  <c r="AB61" i="5"/>
  <c r="S130" i="5"/>
  <c r="R130" i="5"/>
  <c r="AS77" i="5"/>
  <c r="AX77" i="5"/>
  <c r="R100" i="5"/>
  <c r="Q100" i="5"/>
  <c r="AP100" i="5"/>
  <c r="T100" i="5"/>
  <c r="AP76" i="5"/>
  <c r="AG76" i="5"/>
  <c r="AL114" i="5"/>
  <c r="AM114" i="5"/>
  <c r="AX114" i="5"/>
  <c r="AT114" i="5"/>
  <c r="AA19" i="5"/>
  <c r="AB19" i="5"/>
  <c r="Z19" i="5"/>
  <c r="AE19" i="5"/>
  <c r="AD41" i="5"/>
  <c r="AA207" i="5"/>
  <c r="Z207" i="5"/>
  <c r="AM74" i="5"/>
  <c r="AI74" i="5"/>
  <c r="AB210" i="5"/>
  <c r="AF210" i="5"/>
  <c r="AT35" i="5"/>
  <c r="AR35" i="5"/>
  <c r="AJ113" i="5"/>
  <c r="AK113" i="5"/>
  <c r="AI113" i="5"/>
  <c r="AB16" i="5"/>
  <c r="AV145" i="5"/>
  <c r="AS145" i="5"/>
  <c r="AE197" i="5"/>
  <c r="AA197" i="5"/>
  <c r="AB114" i="5"/>
  <c r="AC114" i="5"/>
  <c r="R23" i="5"/>
  <c r="Q23" i="5"/>
  <c r="V23" i="5"/>
  <c r="U23" i="5"/>
  <c r="AP23" i="5"/>
  <c r="AP17" i="5"/>
  <c r="S17" i="5"/>
  <c r="V17" i="5"/>
  <c r="R42" i="5"/>
  <c r="S42" i="5"/>
  <c r="AC168" i="5"/>
  <c r="AF168" i="5"/>
  <c r="AC196" i="5"/>
  <c r="AD196" i="5"/>
  <c r="AM73" i="5"/>
  <c r="AE59" i="5"/>
  <c r="AB59" i="5"/>
  <c r="AJ60" i="5"/>
  <c r="AO60" i="5"/>
  <c r="AK60" i="5"/>
  <c r="AX61" i="5"/>
  <c r="AT61" i="5"/>
  <c r="AS61" i="5"/>
  <c r="U61" i="5"/>
  <c r="Q61" i="5"/>
  <c r="AO41" i="5"/>
  <c r="AM41" i="5"/>
  <c r="AD115" i="5"/>
  <c r="Z115" i="5"/>
  <c r="AA80" i="5"/>
  <c r="AB80" i="5"/>
  <c r="AE169" i="5"/>
  <c r="AB169" i="5"/>
  <c r="Z169" i="5"/>
  <c r="AC169" i="5"/>
  <c r="AF169" i="5"/>
  <c r="AD169" i="5"/>
  <c r="R24" i="5"/>
  <c r="AG24" i="5"/>
  <c r="U24" i="5"/>
  <c r="V24" i="5"/>
  <c r="AI79" i="5"/>
  <c r="AK79" i="5"/>
  <c r="Z75" i="5"/>
  <c r="AD75" i="5"/>
  <c r="AE75" i="5"/>
  <c r="AB75" i="5"/>
  <c r="AM118" i="5"/>
  <c r="AI118" i="5"/>
  <c r="AO118" i="5"/>
  <c r="AJ118" i="5"/>
  <c r="AK118" i="5"/>
  <c r="W35" i="5"/>
  <c r="AG35" i="5"/>
  <c r="T35" i="5"/>
  <c r="S35" i="5"/>
  <c r="V35" i="5"/>
  <c r="AR118" i="5"/>
  <c r="AX118" i="5"/>
  <c r="AU118" i="5"/>
  <c r="AS118" i="5"/>
  <c r="AT118" i="5"/>
  <c r="AF43" i="5"/>
  <c r="AD43" i="5"/>
  <c r="Z43" i="5"/>
  <c r="AB43" i="5"/>
  <c r="AC43" i="5"/>
  <c r="I162" i="5"/>
  <c r="S81" i="5"/>
  <c r="U81" i="5"/>
  <c r="R81" i="5"/>
  <c r="AP81" i="5"/>
  <c r="Z97" i="5"/>
  <c r="AE97" i="5"/>
  <c r="AC97" i="5"/>
  <c r="AM61" i="5"/>
  <c r="AK61" i="5"/>
  <c r="AL61" i="5"/>
  <c r="AO61" i="5"/>
  <c r="AJ61" i="5"/>
  <c r="AO39" i="5"/>
  <c r="AK39" i="5"/>
  <c r="AL39" i="5"/>
  <c r="AM39" i="5"/>
  <c r="AJ39" i="5"/>
  <c r="AT42" i="5"/>
  <c r="AV42" i="5"/>
  <c r="AU42" i="5"/>
  <c r="AX42" i="5"/>
  <c r="F89" i="5" l="1"/>
  <c r="F177" i="5"/>
  <c r="F127" i="5"/>
  <c r="F90" i="5"/>
  <c r="F67" i="5"/>
  <c r="F52" i="5"/>
  <c r="F47" i="5"/>
  <c r="F11" i="5"/>
  <c r="F14" i="5"/>
  <c r="F155" i="5"/>
  <c r="F128" i="5"/>
  <c r="F34" i="5"/>
  <c r="F91" i="5"/>
  <c r="F156" i="5"/>
  <c r="F10" i="5"/>
  <c r="F54" i="5"/>
  <c r="F29" i="5"/>
  <c r="F176" i="5"/>
  <c r="F86" i="5"/>
  <c r="F179" i="5"/>
  <c r="F69" i="5"/>
  <c r="F126" i="5"/>
  <c r="F181" i="5"/>
  <c r="F107" i="5"/>
  <c r="F50" i="5"/>
  <c r="F152" i="5"/>
  <c r="F150" i="5"/>
  <c r="F123" i="5"/>
  <c r="F183" i="5"/>
  <c r="F142" i="5"/>
  <c r="F72" i="5"/>
  <c r="F15" i="5"/>
  <c r="F106" i="5"/>
  <c r="F85" i="5"/>
  <c r="F136" i="5"/>
  <c r="F87" i="5"/>
  <c r="F104" i="5"/>
  <c r="F178" i="5"/>
  <c r="F138" i="5"/>
  <c r="F124" i="5"/>
  <c r="F31" i="5"/>
  <c r="F105" i="5"/>
  <c r="F167" i="5"/>
  <c r="F166" i="5"/>
  <c r="F88" i="5"/>
  <c r="F32" i="5"/>
  <c r="F70" i="5"/>
  <c r="F162" i="5"/>
  <c r="F53" i="5"/>
  <c r="F30" i="5"/>
  <c r="F68" i="5"/>
  <c r="F141" i="5"/>
  <c r="F139" i="5"/>
  <c r="F13" i="5"/>
  <c r="F129" i="5"/>
  <c r="F164" i="5"/>
  <c r="F182" i="5"/>
  <c r="F66" i="5"/>
  <c r="F180" i="5"/>
  <c r="F149" i="5"/>
  <c r="F175" i="5"/>
  <c r="F108" i="5"/>
  <c r="F137" i="5"/>
  <c r="F55" i="5"/>
  <c r="F153" i="5"/>
  <c r="F110" i="5"/>
  <c r="F154" i="5"/>
  <c r="F9" i="5"/>
  <c r="F109" i="5"/>
  <c r="F140" i="5"/>
  <c r="F163" i="5"/>
  <c r="F151" i="5"/>
  <c r="F48" i="5"/>
  <c r="F51" i="5"/>
  <c r="F33" i="5"/>
  <c r="F49" i="5"/>
  <c r="F92" i="5"/>
  <c r="F71" i="5"/>
  <c r="F28" i="5"/>
  <c r="F125" i="5"/>
  <c r="F165" i="5"/>
  <c r="F12" i="5"/>
  <c r="J39" i="5"/>
  <c r="J61" i="5"/>
  <c r="F43" i="5"/>
  <c r="V44" i="5"/>
  <c r="S44" i="5"/>
  <c r="J118" i="5"/>
  <c r="F169" i="5"/>
  <c r="J41" i="5"/>
  <c r="J60" i="5"/>
  <c r="AM82" i="5"/>
  <c r="F168" i="5"/>
  <c r="AC172" i="5"/>
  <c r="AB25" i="5"/>
  <c r="F210" i="5"/>
  <c r="R133" i="5"/>
  <c r="S133" i="5"/>
  <c r="F61" i="5"/>
  <c r="Z63" i="5"/>
  <c r="F56" i="5"/>
  <c r="AF63" i="5"/>
  <c r="AI101" i="5"/>
  <c r="F132" i="5"/>
  <c r="F130" i="5"/>
  <c r="AF133" i="5"/>
  <c r="AJ82" i="5"/>
  <c r="J38" i="5"/>
  <c r="AL120" i="5"/>
  <c r="AU25" i="5"/>
  <c r="F21" i="5"/>
  <c r="AV133" i="5"/>
  <c r="F79" i="5"/>
  <c r="Q101" i="5"/>
  <c r="J130" i="5"/>
  <c r="AO133" i="5"/>
  <c r="AD120" i="5"/>
  <c r="F77" i="5"/>
  <c r="AR185" i="5"/>
  <c r="S82" i="5"/>
  <c r="AV44" i="5"/>
  <c r="AB44" i="5"/>
  <c r="AC25" i="5"/>
  <c r="F59" i="5"/>
  <c r="K205" i="5"/>
  <c r="O205" i="5" s="1"/>
  <c r="F17" i="5"/>
  <c r="AV63" i="5"/>
  <c r="AC185" i="5"/>
  <c r="F119" i="5"/>
  <c r="V159" i="5"/>
  <c r="AJ146" i="5"/>
  <c r="AT146" i="5"/>
  <c r="J195" i="5"/>
  <c r="F197" i="5"/>
  <c r="J42" i="5"/>
  <c r="K191" i="5"/>
  <c r="O191" i="5" s="1"/>
  <c r="AR146" i="5"/>
  <c r="F20" i="5"/>
  <c r="J36" i="5"/>
  <c r="AI159" i="5"/>
  <c r="AI120" i="5"/>
  <c r="AL82" i="5"/>
  <c r="AO44" i="5"/>
  <c r="J35" i="5"/>
  <c r="J196" i="5"/>
  <c r="F97" i="5"/>
  <c r="U44" i="5"/>
  <c r="AA82" i="5"/>
  <c r="J74" i="5"/>
  <c r="AD44" i="5"/>
  <c r="AD45" i="5" s="1"/>
  <c r="J207" i="5"/>
  <c r="AP44" i="5"/>
  <c r="K209" i="5"/>
  <c r="AU185" i="5"/>
  <c r="R44" i="5"/>
  <c r="R159" i="5"/>
  <c r="AB159" i="5"/>
  <c r="Q44" i="5"/>
  <c r="AP120" i="5"/>
  <c r="AP133" i="5" s="1"/>
  <c r="AP146" i="5" s="1"/>
  <c r="AP159" i="5" s="1"/>
  <c r="AP172" i="5" s="1"/>
  <c r="AP185" i="5" s="1"/>
  <c r="AP198" i="5" s="1"/>
  <c r="AP211" i="5" s="1"/>
  <c r="AJ63" i="5"/>
  <c r="F37" i="5"/>
  <c r="AF185" i="5"/>
  <c r="F184" i="5"/>
  <c r="E197" i="5"/>
  <c r="G197" i="5" s="1"/>
  <c r="L192" i="5"/>
  <c r="R185" i="5"/>
  <c r="F94" i="5"/>
  <c r="I198" i="5"/>
  <c r="L188" i="5"/>
  <c r="AD159" i="5"/>
  <c r="L206" i="5"/>
  <c r="J115" i="5"/>
  <c r="F100" i="5"/>
  <c r="J116" i="5"/>
  <c r="L195" i="5"/>
  <c r="L207" i="5"/>
  <c r="J73" i="5"/>
  <c r="AB133" i="5"/>
  <c r="AB134" i="5" s="1"/>
  <c r="J99" i="5"/>
  <c r="F23" i="5"/>
  <c r="AA172" i="5"/>
  <c r="F73" i="5"/>
  <c r="L194" i="5"/>
  <c r="AJ133" i="5"/>
  <c r="AR133" i="5"/>
  <c r="F144" i="5"/>
  <c r="L208" i="5"/>
  <c r="AJ25" i="5"/>
  <c r="Z172" i="5"/>
  <c r="AR172" i="5"/>
  <c r="K194" i="5"/>
  <c r="O194" i="5" s="1"/>
  <c r="F170" i="5"/>
  <c r="J100" i="5"/>
  <c r="AK44" i="5"/>
  <c r="S63" i="5"/>
  <c r="AJ185" i="5"/>
  <c r="J208" i="5"/>
  <c r="AS44" i="5"/>
  <c r="AS185" i="5"/>
  <c r="R25" i="5"/>
  <c r="F75" i="5"/>
  <c r="AJ172" i="5"/>
  <c r="AS120" i="5"/>
  <c r="J37" i="5"/>
  <c r="L210" i="5"/>
  <c r="J158" i="5"/>
  <c r="AP63" i="5"/>
  <c r="J59" i="5"/>
  <c r="F113" i="5"/>
  <c r="J62" i="5"/>
  <c r="E195" i="5"/>
  <c r="G195" i="5" s="1"/>
  <c r="AR159" i="5"/>
  <c r="AK146" i="5"/>
  <c r="S101" i="5"/>
  <c r="V25" i="5"/>
  <c r="AA44" i="5"/>
  <c r="F57" i="5"/>
  <c r="AB82" i="5"/>
  <c r="F96" i="5"/>
  <c r="J96" i="5"/>
  <c r="J95" i="5"/>
  <c r="J97" i="5"/>
  <c r="S172" i="5"/>
  <c r="AC146" i="5"/>
  <c r="F196" i="5"/>
  <c r="Q159" i="5"/>
  <c r="AR63" i="5"/>
  <c r="J77" i="5"/>
  <c r="V185" i="5"/>
  <c r="E208" i="5"/>
  <c r="G208" i="5" s="1"/>
  <c r="J171" i="5"/>
  <c r="AI146" i="5"/>
  <c r="R63" i="5"/>
  <c r="AI82" i="5"/>
  <c r="F209" i="5"/>
  <c r="AT185" i="5"/>
  <c r="E207" i="5"/>
  <c r="AL185" i="5"/>
  <c r="AU44" i="5"/>
  <c r="F99" i="5"/>
  <c r="F207" i="5"/>
  <c r="Q172" i="5"/>
  <c r="F81" i="5"/>
  <c r="L189" i="5"/>
  <c r="AT120" i="5"/>
  <c r="J75" i="5"/>
  <c r="AC63" i="5"/>
  <c r="J24" i="5"/>
  <c r="F39" i="5"/>
  <c r="J18" i="5"/>
  <c r="S185" i="5"/>
  <c r="AK63" i="5"/>
  <c r="L202" i="5"/>
  <c r="J168" i="5"/>
  <c r="AO172" i="5"/>
  <c r="J94" i="5"/>
  <c r="L209" i="5"/>
  <c r="L193" i="5"/>
  <c r="F112" i="5"/>
  <c r="AT159" i="5"/>
  <c r="AV159" i="5"/>
  <c r="F115" i="5"/>
  <c r="AA25" i="5"/>
  <c r="J40" i="5"/>
  <c r="AD25" i="5"/>
  <c r="K210" i="5"/>
  <c r="O210" i="5" s="1"/>
  <c r="J144" i="5"/>
  <c r="E210" i="5"/>
  <c r="AV185" i="5"/>
  <c r="J57" i="5"/>
  <c r="AK120" i="5"/>
  <c r="J23" i="5"/>
  <c r="Z146" i="5"/>
  <c r="K195" i="5"/>
  <c r="AV101" i="5"/>
  <c r="V63" i="5"/>
  <c r="AS101" i="5"/>
  <c r="K208" i="5"/>
  <c r="AD172" i="5"/>
  <c r="Z159" i="5"/>
  <c r="J169" i="5"/>
  <c r="J113" i="5"/>
  <c r="Z25" i="5"/>
  <c r="AP82" i="5"/>
  <c r="E192" i="5"/>
  <c r="E190" i="5"/>
  <c r="H190" i="5" s="1"/>
  <c r="AA146" i="5"/>
  <c r="R82" i="5"/>
  <c r="J157" i="5"/>
  <c r="AO159" i="5"/>
  <c r="AB146" i="5"/>
  <c r="L203" i="5"/>
  <c r="L191" i="5"/>
  <c r="V172" i="5"/>
  <c r="E196" i="5"/>
  <c r="J114" i="5"/>
  <c r="F145" i="5"/>
  <c r="W101" i="5"/>
  <c r="W120" i="5"/>
  <c r="L204" i="5"/>
  <c r="F117" i="5"/>
  <c r="J80" i="5"/>
  <c r="J22" i="5"/>
  <c r="F131" i="5"/>
  <c r="AL146" i="5"/>
  <c r="J119" i="5"/>
  <c r="J16" i="5"/>
  <c r="AO25" i="5"/>
  <c r="L190" i="5"/>
  <c r="J21" i="5"/>
  <c r="Q185" i="5"/>
  <c r="J76" i="5"/>
  <c r="AT172" i="5"/>
  <c r="F114" i="5"/>
  <c r="J17" i="5"/>
  <c r="AC133" i="5"/>
  <c r="J111" i="5"/>
  <c r="J170" i="5"/>
  <c r="E209" i="5"/>
  <c r="G209" i="5" s="1"/>
  <c r="F41" i="5"/>
  <c r="AC120" i="5"/>
  <c r="L197" i="5"/>
  <c r="Z82" i="5"/>
  <c r="AM185" i="5"/>
  <c r="L205" i="5"/>
  <c r="AB185" i="5"/>
  <c r="S146" i="5"/>
  <c r="AB147" i="5" s="1"/>
  <c r="F42" i="5"/>
  <c r="F35" i="5"/>
  <c r="AF44" i="5"/>
  <c r="L201" i="5"/>
  <c r="I211" i="5"/>
  <c r="Q146" i="5"/>
  <c r="K207" i="5"/>
  <c r="J78" i="5"/>
  <c r="F195" i="5"/>
  <c r="H195" i="5" s="1"/>
  <c r="D195" i="5" s="1"/>
  <c r="U172" i="5"/>
  <c r="E204" i="5"/>
  <c r="G204" i="5" s="1"/>
  <c r="AM25" i="5"/>
  <c r="AA159" i="5"/>
  <c r="AA160" i="5" s="1"/>
  <c r="F19" i="5"/>
  <c r="Z185" i="5"/>
  <c r="E194" i="5"/>
  <c r="AB120" i="5"/>
  <c r="F22" i="5"/>
  <c r="W159" i="5"/>
  <c r="AT101" i="5"/>
  <c r="J210" i="5"/>
  <c r="J132" i="5"/>
  <c r="AA101" i="5"/>
  <c r="AX185" i="5"/>
  <c r="L196" i="5"/>
  <c r="AP101" i="5"/>
  <c r="J143" i="5"/>
  <c r="AO146" i="5"/>
  <c r="S159" i="5"/>
  <c r="U101" i="5"/>
  <c r="J19" i="5"/>
  <c r="F95" i="5"/>
  <c r="AU133" i="5"/>
  <c r="AI25" i="5"/>
  <c r="U159" i="5"/>
  <c r="R172" i="5"/>
  <c r="J58" i="5"/>
  <c r="AD185" i="5"/>
  <c r="AI172" i="5"/>
  <c r="J93" i="5"/>
  <c r="AO101" i="5"/>
  <c r="AX159" i="5"/>
  <c r="U146" i="5"/>
  <c r="AM133" i="5"/>
  <c r="AL159" i="5"/>
  <c r="J81" i="5"/>
  <c r="AM101" i="5"/>
  <c r="AD133" i="5"/>
  <c r="U185" i="5"/>
  <c r="U63" i="5"/>
  <c r="F36" i="5"/>
  <c r="AA185" i="5"/>
  <c r="J131" i="5"/>
  <c r="E189" i="5"/>
  <c r="F116" i="5"/>
  <c r="AA133" i="5"/>
  <c r="AI133" i="5"/>
  <c r="AV172" i="5"/>
  <c r="J56" i="5"/>
  <c r="J63" i="5" s="1"/>
  <c r="AO63" i="5"/>
  <c r="R101" i="5"/>
  <c r="K202" i="5"/>
  <c r="O202" i="5" s="1"/>
  <c r="V146" i="5"/>
  <c r="AT25" i="5"/>
  <c r="E202" i="5"/>
  <c r="V133" i="5"/>
  <c r="AJ159" i="5"/>
  <c r="J43" i="5"/>
  <c r="F208" i="5"/>
  <c r="U25" i="5"/>
  <c r="AS146" i="5"/>
  <c r="AX120" i="5"/>
  <c r="F118" i="5"/>
  <c r="J209" i="5"/>
  <c r="AP25" i="5"/>
  <c r="AS25" i="5"/>
  <c r="J184" i="5"/>
  <c r="AO185" i="5"/>
  <c r="F76" i="5"/>
  <c r="AS82" i="5"/>
  <c r="F98" i="5"/>
  <c r="AX101" i="5"/>
  <c r="U82" i="5"/>
  <c r="F40" i="5"/>
  <c r="AA120" i="5"/>
  <c r="AS133" i="5"/>
  <c r="F111" i="5"/>
  <c r="AF120" i="5"/>
  <c r="E205" i="5"/>
  <c r="G205" i="5" s="1"/>
  <c r="K203" i="5"/>
  <c r="O203" i="5" s="1"/>
  <c r="AB63" i="5"/>
  <c r="AB64" i="5" s="1"/>
  <c r="AM172" i="5"/>
  <c r="AK185" i="5"/>
  <c r="AG120" i="5"/>
  <c r="AG133" i="5" s="1"/>
  <c r="AG146" i="5" s="1"/>
  <c r="AG159" i="5" s="1"/>
  <c r="AG172" i="5" s="1"/>
  <c r="AG185" i="5" s="1"/>
  <c r="AG198" i="5" s="1"/>
  <c r="AG211" i="5" s="1"/>
  <c r="F62" i="5"/>
  <c r="F58" i="5"/>
  <c r="AK159" i="5"/>
  <c r="K196" i="5"/>
  <c r="M196" i="5" s="1"/>
  <c r="AX25" i="5"/>
  <c r="F74" i="5"/>
  <c r="E203" i="5"/>
  <c r="AX211" i="5"/>
  <c r="K201" i="5"/>
  <c r="M201" i="5" s="1"/>
  <c r="AI63" i="5"/>
  <c r="K188" i="5"/>
  <c r="M188" i="5" s="1"/>
  <c r="AX198" i="5"/>
  <c r="K206" i="5"/>
  <c r="O206" i="5" s="1"/>
  <c r="F93" i="5"/>
  <c r="AF101" i="5"/>
  <c r="Q63" i="5"/>
  <c r="Z64" i="5" s="1"/>
  <c r="AV146" i="5"/>
  <c r="E193" i="5"/>
  <c r="S25" i="5"/>
  <c r="AB26" i="5" s="1"/>
  <c r="F60" i="5"/>
  <c r="W146" i="5"/>
  <c r="V120" i="5"/>
  <c r="Z120" i="5"/>
  <c r="J145" i="5"/>
  <c r="J146" i="5" s="1"/>
  <c r="U120" i="5"/>
  <c r="AX44" i="5"/>
  <c r="AS159" i="5"/>
  <c r="AM146" i="5"/>
  <c r="AT82" i="5"/>
  <c r="E188" i="5"/>
  <c r="W198" i="5"/>
  <c r="AF199" i="5" s="1"/>
  <c r="K190" i="5"/>
  <c r="F18" i="5"/>
  <c r="J112" i="5"/>
  <c r="AG82" i="5"/>
  <c r="K193" i="5"/>
  <c r="O193" i="5" s="1"/>
  <c r="F143" i="5"/>
  <c r="AF146" i="5"/>
  <c r="V82" i="5"/>
  <c r="F78" i="5"/>
  <c r="E201" i="5"/>
  <c r="G201" i="5" s="1"/>
  <c r="W211" i="5"/>
  <c r="AF212" i="5" s="1"/>
  <c r="J20" i="5"/>
  <c r="AX146" i="5"/>
  <c r="AC159" i="5"/>
  <c r="J98" i="5"/>
  <c r="E191" i="5"/>
  <c r="W25" i="5"/>
  <c r="K204" i="5"/>
  <c r="O204" i="5" s="1"/>
  <c r="AX172" i="5"/>
  <c r="AF159" i="5"/>
  <c r="F157" i="5"/>
  <c r="K192" i="5"/>
  <c r="O192" i="5" s="1"/>
  <c r="K189" i="5"/>
  <c r="O189" i="5" s="1"/>
  <c r="Z101" i="5"/>
  <c r="W172" i="5"/>
  <c r="F158" i="5"/>
  <c r="W185" i="5"/>
  <c r="E206" i="5"/>
  <c r="H206" i="5" s="1"/>
  <c r="O196" i="5"/>
  <c r="M205" i="5"/>
  <c r="D205" i="5" s="1"/>
  <c r="AB186" i="5"/>
  <c r="AA134" i="5"/>
  <c r="J44" i="5"/>
  <c r="AF121" i="5"/>
  <c r="S120" i="5"/>
  <c r="W133" i="5"/>
  <c r="AB101" i="5"/>
  <c r="AS63" i="5"/>
  <c r="AD101" i="5"/>
  <c r="AD102" i="5" s="1"/>
  <c r="R146" i="5"/>
  <c r="AA147" i="5" s="1"/>
  <c r="AG63" i="5"/>
  <c r="AX82" i="5"/>
  <c r="F80" i="5"/>
  <c r="AF82" i="5"/>
  <c r="AT133" i="5"/>
  <c r="AR101" i="5"/>
  <c r="AG25" i="5"/>
  <c r="J79" i="5"/>
  <c r="AO82" i="5"/>
  <c r="W63" i="5"/>
  <c r="AT44" i="5"/>
  <c r="AM159" i="5"/>
  <c r="AU101" i="5"/>
  <c r="AU159" i="5"/>
  <c r="AD82" i="5"/>
  <c r="AM120" i="5"/>
  <c r="AT63" i="5"/>
  <c r="AX63" i="5"/>
  <c r="AC82" i="5"/>
  <c r="AA63" i="5"/>
  <c r="AA64" i="5" s="1"/>
  <c r="R120" i="5"/>
  <c r="AA121" i="5" s="1"/>
  <c r="AI44" i="5"/>
  <c r="Q82" i="5"/>
  <c r="Z83" i="5" s="1"/>
  <c r="AM63" i="5"/>
  <c r="AV25" i="5"/>
  <c r="AC101" i="5"/>
  <c r="AL63" i="5"/>
  <c r="AV120" i="5"/>
  <c r="Q25" i="5"/>
  <c r="Z26" i="5" s="1"/>
  <c r="AK172" i="5"/>
  <c r="AC44" i="5"/>
  <c r="V101" i="5"/>
  <c r="AK133" i="5"/>
  <c r="AG101" i="5"/>
  <c r="AD146" i="5"/>
  <c r="K197" i="5"/>
  <c r="Z133" i="5"/>
  <c r="F24" i="5"/>
  <c r="G207" i="5"/>
  <c r="H207" i="5"/>
  <c r="AA83" i="5"/>
  <c r="H192" i="5"/>
  <c r="G192" i="5"/>
  <c r="E211" i="5"/>
  <c r="G211" i="5" s="1"/>
  <c r="H201" i="5"/>
  <c r="M191" i="5"/>
  <c r="D191" i="5" s="1"/>
  <c r="M189" i="5"/>
  <c r="D189" i="5" s="1"/>
  <c r="M193" i="5"/>
  <c r="D193" i="5" s="1"/>
  <c r="G203" i="5"/>
  <c r="H203" i="5"/>
  <c r="AB83" i="5"/>
  <c r="G188" i="5"/>
  <c r="E198" i="5"/>
  <c r="G198" i="5" s="1"/>
  <c r="H188" i="5"/>
  <c r="G191" i="5"/>
  <c r="H191" i="5"/>
  <c r="M194" i="5"/>
  <c r="D194" i="5" s="1"/>
  <c r="H205" i="5"/>
  <c r="G196" i="5"/>
  <c r="H196" i="5"/>
  <c r="O201" i="5"/>
  <c r="K211" i="5"/>
  <c r="D27" i="2" s="1"/>
  <c r="O208" i="5"/>
  <c r="O188" i="5"/>
  <c r="K198" i="5"/>
  <c r="D26" i="2" s="1"/>
  <c r="H189" i="5"/>
  <c r="G189" i="5"/>
  <c r="Z147" i="5"/>
  <c r="O209" i="5"/>
  <c r="M209" i="5"/>
  <c r="D198" i="5"/>
  <c r="B26" i="2" s="1"/>
  <c r="I60" i="5"/>
  <c r="I42" i="5"/>
  <c r="I62" i="5"/>
  <c r="I97" i="5"/>
  <c r="I24" i="5"/>
  <c r="I40" i="5"/>
  <c r="I119" i="5"/>
  <c r="I78" i="5"/>
  <c r="I19" i="5"/>
  <c r="I56" i="5"/>
  <c r="I43" i="5"/>
  <c r="I79" i="5"/>
  <c r="I36" i="5"/>
  <c r="I57" i="5"/>
  <c r="I23" i="5"/>
  <c r="I114" i="5"/>
  <c r="I20" i="5"/>
  <c r="I158" i="5"/>
  <c r="I132" i="5"/>
  <c r="I184" i="5"/>
  <c r="I39" i="5"/>
  <c r="I118" i="5"/>
  <c r="I18" i="5"/>
  <c r="I94" i="5"/>
  <c r="I76" i="5"/>
  <c r="I111" i="5"/>
  <c r="I93" i="5"/>
  <c r="I145" i="5"/>
  <c r="I61" i="5"/>
  <c r="I73" i="5"/>
  <c r="I59" i="5"/>
  <c r="I171" i="5"/>
  <c r="I75" i="5"/>
  <c r="I80" i="5"/>
  <c r="I16" i="5"/>
  <c r="I170" i="5"/>
  <c r="I143" i="5"/>
  <c r="I81" i="5"/>
  <c r="I74" i="5"/>
  <c r="I115" i="5"/>
  <c r="I100" i="5"/>
  <c r="I144" i="5"/>
  <c r="I22" i="5"/>
  <c r="I41" i="5"/>
  <c r="I38" i="5"/>
  <c r="I35" i="5"/>
  <c r="I116" i="5"/>
  <c r="I37" i="5"/>
  <c r="I95" i="5"/>
  <c r="I168" i="5"/>
  <c r="I113" i="5"/>
  <c r="I21" i="5"/>
  <c r="I17" i="5"/>
  <c r="I58" i="5"/>
  <c r="I131" i="5"/>
  <c r="I169" i="5"/>
  <c r="I112" i="5"/>
  <c r="I157" i="5"/>
  <c r="I130" i="5"/>
  <c r="I98" i="5"/>
  <c r="I77" i="5"/>
  <c r="I96" i="5"/>
  <c r="I99" i="5"/>
  <c r="AD59" i="5"/>
  <c r="AD197" i="5"/>
  <c r="AY11" i="5"/>
  <c r="AY183" i="5"/>
  <c r="AY143" i="5"/>
  <c r="AY89" i="5"/>
  <c r="AY107" i="5"/>
  <c r="AY87" i="5"/>
  <c r="AY176" i="5"/>
  <c r="AY205" i="5"/>
  <c r="AY86" i="5"/>
  <c r="AY138" i="5"/>
  <c r="AY149" i="5"/>
  <c r="AY151" i="5"/>
  <c r="AY96" i="5"/>
  <c r="AY208" i="5"/>
  <c r="AY106" i="5"/>
  <c r="AY167" i="5"/>
  <c r="AY124" i="5"/>
  <c r="AY40" i="5"/>
  <c r="AY202" i="5"/>
  <c r="AY97" i="5"/>
  <c r="AY53" i="5"/>
  <c r="AO197" i="5"/>
  <c r="AJ99" i="5"/>
  <c r="AO117" i="5"/>
  <c r="X106" i="5"/>
  <c r="X131" i="5"/>
  <c r="X55" i="5"/>
  <c r="X177" i="5"/>
  <c r="X175" i="5"/>
  <c r="X143" i="5"/>
  <c r="X183" i="5"/>
  <c r="X195" i="5"/>
  <c r="X86" i="5"/>
  <c r="X48" i="5"/>
  <c r="X28" i="5"/>
  <c r="X80" i="5"/>
  <c r="X129" i="5"/>
  <c r="X68" i="5"/>
  <c r="X69" i="5"/>
  <c r="X126" i="5"/>
  <c r="X114" i="5"/>
  <c r="X111" i="5"/>
  <c r="X176" i="5"/>
  <c r="X93" i="5"/>
  <c r="X193" i="5"/>
  <c r="AV73" i="5"/>
  <c r="AY31" i="5"/>
  <c r="AY62" i="5"/>
  <c r="AY48" i="5"/>
  <c r="AY170" i="5"/>
  <c r="AY127" i="5"/>
  <c r="AY177" i="5"/>
  <c r="AY85" i="5"/>
  <c r="AY21" i="5"/>
  <c r="AY36" i="5"/>
  <c r="AY197" i="5"/>
  <c r="AY12" i="5"/>
  <c r="AY68" i="5"/>
  <c r="AY71" i="5"/>
  <c r="AY92" i="5"/>
  <c r="AY24" i="5"/>
  <c r="AY109" i="5"/>
  <c r="AY93" i="5"/>
  <c r="AY196" i="5"/>
  <c r="AY193" i="5"/>
  <c r="AY39" i="5"/>
  <c r="AY32" i="5"/>
  <c r="T210" i="5"/>
  <c r="AD207" i="5"/>
  <c r="AR16" i="5"/>
  <c r="AR78" i="5"/>
  <c r="AG38" i="5"/>
  <c r="X97" i="5"/>
  <c r="X194" i="5"/>
  <c r="X92" i="5"/>
  <c r="X144" i="5"/>
  <c r="X24" i="5"/>
  <c r="X21" i="5"/>
  <c r="X32" i="5"/>
  <c r="X75" i="5"/>
  <c r="X36" i="5"/>
  <c r="X181" i="5"/>
  <c r="X202" i="5"/>
  <c r="X49" i="5"/>
  <c r="X57" i="5"/>
  <c r="X73" i="5"/>
  <c r="X42" i="5"/>
  <c r="X18" i="5"/>
  <c r="X207" i="5"/>
  <c r="X201" i="5"/>
  <c r="X10" i="5"/>
  <c r="X99" i="5"/>
  <c r="X56" i="5"/>
  <c r="AK22" i="5"/>
  <c r="AU145" i="5"/>
  <c r="AY128" i="5"/>
  <c r="AY41" i="5"/>
  <c r="AY29" i="5"/>
  <c r="AY188" i="5"/>
  <c r="AY34" i="5"/>
  <c r="AY194" i="5"/>
  <c r="AY126" i="5"/>
  <c r="AY99" i="5"/>
  <c r="AY131" i="5"/>
  <c r="AY137" i="5"/>
  <c r="AY115" i="5"/>
  <c r="AY210" i="5"/>
  <c r="AY112" i="5"/>
  <c r="AY141" i="5"/>
  <c r="AY98" i="5"/>
  <c r="AY69" i="5"/>
  <c r="AY189" i="5"/>
  <c r="AY28" i="5"/>
  <c r="AY59" i="5"/>
  <c r="AY180" i="5"/>
  <c r="AY118" i="5"/>
  <c r="AM40" i="5"/>
  <c r="T171" i="5"/>
  <c r="U130" i="5"/>
  <c r="AU60" i="5"/>
  <c r="AU74" i="5"/>
  <c r="X142" i="5"/>
  <c r="X182" i="5"/>
  <c r="X38" i="5"/>
  <c r="X140" i="5"/>
  <c r="X96" i="5"/>
  <c r="X33" i="5"/>
  <c r="X152" i="5"/>
  <c r="X59" i="5"/>
  <c r="X179" i="5"/>
  <c r="X196" i="5"/>
  <c r="X118" i="5"/>
  <c r="X53" i="5"/>
  <c r="X157" i="5"/>
  <c r="X208" i="5"/>
  <c r="X58" i="5"/>
  <c r="X191" i="5"/>
  <c r="X165" i="5"/>
  <c r="X76" i="5"/>
  <c r="X190" i="5"/>
  <c r="X100" i="5"/>
  <c r="X35" i="5"/>
  <c r="T24" i="5"/>
  <c r="AK73" i="5"/>
  <c r="AY10" i="5"/>
  <c r="AY81" i="5"/>
  <c r="AY168" i="5"/>
  <c r="AY17" i="5"/>
  <c r="AY57" i="5"/>
  <c r="AY74" i="5"/>
  <c r="AY190" i="5"/>
  <c r="AY206" i="5"/>
  <c r="AY35" i="5"/>
  <c r="AY156" i="5"/>
  <c r="AY182" i="5"/>
  <c r="AY16" i="5"/>
  <c r="AY91" i="5"/>
  <c r="AY58" i="5"/>
  <c r="AY152" i="5"/>
  <c r="AY165" i="5"/>
  <c r="AY162" i="5"/>
  <c r="AY142" i="5"/>
  <c r="AY169" i="5"/>
  <c r="AY114" i="5"/>
  <c r="AY179" i="5"/>
  <c r="AU117" i="5"/>
  <c r="AJ35" i="5"/>
  <c r="AJ93" i="5"/>
  <c r="AL94" i="5"/>
  <c r="T168" i="5"/>
  <c r="X180" i="5"/>
  <c r="X17" i="5"/>
  <c r="X112" i="5"/>
  <c r="X29" i="5"/>
  <c r="X108" i="5"/>
  <c r="X116" i="5"/>
  <c r="X34" i="5"/>
  <c r="X87" i="5"/>
  <c r="X206" i="5"/>
  <c r="X169" i="5"/>
  <c r="X166" i="5"/>
  <c r="X153" i="5"/>
  <c r="X95" i="5"/>
  <c r="X167" i="5"/>
  <c r="X162" i="5"/>
  <c r="X138" i="5"/>
  <c r="X210" i="5"/>
  <c r="X47" i="5"/>
  <c r="X16" i="5"/>
  <c r="X90" i="5"/>
  <c r="AS169" i="5"/>
  <c r="AB168" i="5"/>
  <c r="AY150" i="5"/>
  <c r="AY201" i="5"/>
  <c r="AY47" i="5"/>
  <c r="AY72" i="5"/>
  <c r="AY191" i="5"/>
  <c r="AY184" i="5"/>
  <c r="AY140" i="5"/>
  <c r="AY175" i="5"/>
  <c r="AY49" i="5"/>
  <c r="AY104" i="5"/>
  <c r="AY100" i="5"/>
  <c r="AY75" i="5"/>
  <c r="AY181" i="5"/>
  <c r="AY79" i="5"/>
  <c r="AY129" i="5"/>
  <c r="AY166" i="5"/>
  <c r="AY178" i="5"/>
  <c r="AY60" i="5"/>
  <c r="AY18" i="5"/>
  <c r="AY164" i="5"/>
  <c r="AY125" i="5"/>
  <c r="AL169" i="5"/>
  <c r="AU170" i="5"/>
  <c r="AR112" i="5"/>
  <c r="Z209" i="5"/>
  <c r="X204" i="5"/>
  <c r="X51" i="5"/>
  <c r="X105" i="5"/>
  <c r="X52" i="5"/>
  <c r="X154" i="5"/>
  <c r="X13" i="5"/>
  <c r="X72" i="5"/>
  <c r="X107" i="5"/>
  <c r="X150" i="5"/>
  <c r="X209" i="5"/>
  <c r="X22" i="5"/>
  <c r="X74" i="5"/>
  <c r="X50" i="5"/>
  <c r="X205" i="5"/>
  <c r="X11" i="5"/>
  <c r="X117" i="5"/>
  <c r="X168" i="5"/>
  <c r="X184" i="5"/>
  <c r="X61" i="5"/>
  <c r="X139" i="5"/>
  <c r="AR36" i="5"/>
  <c r="AJ115" i="5"/>
  <c r="AL19" i="5"/>
  <c r="AF171" i="5"/>
  <c r="AY139" i="5"/>
  <c r="AY80" i="5"/>
  <c r="AY136" i="5"/>
  <c r="AY153" i="5"/>
  <c r="AY209" i="5"/>
  <c r="AY78" i="5"/>
  <c r="AY108" i="5"/>
  <c r="AY37" i="5"/>
  <c r="AY130" i="5"/>
  <c r="AY132" i="5"/>
  <c r="AY22" i="5"/>
  <c r="AY43" i="5"/>
  <c r="AY76" i="5"/>
  <c r="AY14" i="5"/>
  <c r="AY117" i="5"/>
  <c r="AY66" i="5"/>
  <c r="AY157" i="5"/>
  <c r="AY38" i="5"/>
  <c r="AY52" i="5"/>
  <c r="AY163" i="5"/>
  <c r="AY145" i="5"/>
  <c r="Q113" i="5"/>
  <c r="X98" i="5"/>
  <c r="X20" i="5"/>
  <c r="X197" i="5"/>
  <c r="X79" i="5"/>
  <c r="X41" i="5"/>
  <c r="X39" i="5"/>
  <c r="X37" i="5"/>
  <c r="X155" i="5"/>
  <c r="X132" i="5"/>
  <c r="X137" i="5"/>
  <c r="X163" i="5"/>
  <c r="X149" i="5"/>
  <c r="X94" i="5"/>
  <c r="X171" i="5"/>
  <c r="X123" i="5"/>
  <c r="X104" i="5"/>
  <c r="X136" i="5"/>
  <c r="X40" i="5"/>
  <c r="X71" i="5"/>
  <c r="X77" i="5"/>
  <c r="X156" i="5"/>
  <c r="AY207" i="5"/>
  <c r="AY113" i="5"/>
  <c r="AY94" i="5"/>
  <c r="AY55" i="5"/>
  <c r="AY155" i="5"/>
  <c r="AY54" i="5"/>
  <c r="AY111" i="5"/>
  <c r="AY61" i="5"/>
  <c r="AY19" i="5"/>
  <c r="AY90" i="5"/>
  <c r="AY171" i="5"/>
  <c r="AY70" i="5"/>
  <c r="AY105" i="5"/>
  <c r="AY20" i="5"/>
  <c r="AY158" i="5"/>
  <c r="AY51" i="5"/>
  <c r="AY23" i="5"/>
  <c r="AY192" i="5"/>
  <c r="AY13" i="5"/>
  <c r="AY144" i="5"/>
  <c r="Z41" i="5"/>
  <c r="AL37" i="5"/>
  <c r="W37" i="5"/>
  <c r="Q131" i="5"/>
  <c r="AI184" i="5"/>
  <c r="X43" i="5"/>
  <c r="X15" i="5"/>
  <c r="X54" i="5"/>
  <c r="X113" i="5"/>
  <c r="X88" i="5"/>
  <c r="X62" i="5"/>
  <c r="X19" i="5"/>
  <c r="X178" i="5"/>
  <c r="X14" i="5"/>
  <c r="X60" i="5"/>
  <c r="X115" i="5"/>
  <c r="X78" i="5"/>
  <c r="X85" i="5"/>
  <c r="X89" i="5"/>
  <c r="X125" i="5"/>
  <c r="X67" i="5"/>
  <c r="X188" i="5"/>
  <c r="X91" i="5"/>
  <c r="X145" i="5"/>
  <c r="X128" i="5"/>
  <c r="X119" i="5"/>
  <c r="W73" i="5"/>
  <c r="AK97" i="5"/>
  <c r="AR21" i="5"/>
  <c r="AY195" i="5"/>
  <c r="AY9" i="5"/>
  <c r="AY15" i="5"/>
  <c r="AY73" i="5"/>
  <c r="AY88" i="5"/>
  <c r="AY42" i="5"/>
  <c r="AY77" i="5"/>
  <c r="AY110" i="5"/>
  <c r="AY30" i="5"/>
  <c r="AY56" i="5"/>
  <c r="AY123" i="5"/>
  <c r="AY119" i="5"/>
  <c r="AY95" i="5"/>
  <c r="AY204" i="5"/>
  <c r="AY154" i="5"/>
  <c r="AY33" i="5"/>
  <c r="AY116" i="5"/>
  <c r="AY50" i="5"/>
  <c r="AY203" i="5"/>
  <c r="AY67" i="5"/>
  <c r="AF16" i="5"/>
  <c r="AD57" i="5"/>
  <c r="AS207" i="5"/>
  <c r="AU171" i="5"/>
  <c r="AX130" i="5"/>
  <c r="X70" i="5"/>
  <c r="X9" i="5"/>
  <c r="X12" i="5"/>
  <c r="X23" i="5"/>
  <c r="X81" i="5"/>
  <c r="X110" i="5"/>
  <c r="X158" i="5"/>
  <c r="X130" i="5"/>
  <c r="X192" i="5"/>
  <c r="X124" i="5"/>
  <c r="X109" i="5"/>
  <c r="X189" i="5"/>
  <c r="X170" i="5"/>
  <c r="X164" i="5"/>
  <c r="X30" i="5"/>
  <c r="X127" i="5"/>
  <c r="X31" i="5"/>
  <c r="X203" i="5"/>
  <c r="X141" i="5"/>
  <c r="X151" i="5"/>
  <c r="X66" i="5"/>
  <c r="AL132" i="5"/>
  <c r="Z186" i="5" l="1"/>
  <c r="G206" i="5"/>
  <c r="AD26" i="5"/>
  <c r="AB121" i="5"/>
  <c r="AB45" i="5"/>
  <c r="O207" i="5"/>
  <c r="M208" i="5"/>
  <c r="D208" i="5" s="1"/>
  <c r="J172" i="5"/>
  <c r="J159" i="5"/>
  <c r="AA186" i="5"/>
  <c r="H197" i="5"/>
  <c r="F146" i="5"/>
  <c r="C22" i="2" s="1"/>
  <c r="F133" i="5"/>
  <c r="C21" i="2" s="1"/>
  <c r="M202" i="5"/>
  <c r="D202" i="5" s="1"/>
  <c r="AB160" i="5"/>
  <c r="AA173" i="5"/>
  <c r="M203" i="5"/>
  <c r="AF102" i="5"/>
  <c r="J25" i="5"/>
  <c r="Z173" i="5"/>
  <c r="Z160" i="5"/>
  <c r="AD160" i="5"/>
  <c r="F63" i="5"/>
  <c r="C17" i="2" s="1"/>
  <c r="F159" i="5"/>
  <c r="H208" i="5"/>
  <c r="AD83" i="5"/>
  <c r="M192" i="5"/>
  <c r="D192" i="5" s="1"/>
  <c r="M210" i="5"/>
  <c r="D210" i="5" s="1"/>
  <c r="AF186" i="5"/>
  <c r="M206" i="5"/>
  <c r="D206" i="5" s="1"/>
  <c r="AF134" i="5"/>
  <c r="M195" i="5"/>
  <c r="H204" i="5"/>
  <c r="AD147" i="5"/>
  <c r="Z102" i="5"/>
  <c r="AA102" i="5"/>
  <c r="AF147" i="5"/>
  <c r="AA45" i="5"/>
  <c r="G190" i="5"/>
  <c r="F120" i="5"/>
  <c r="C20" i="2" s="1"/>
  <c r="E66" i="5"/>
  <c r="E151" i="5"/>
  <c r="E141" i="5"/>
  <c r="E31" i="5"/>
  <c r="E127" i="5"/>
  <c r="H127" i="5" s="1"/>
  <c r="E30" i="5"/>
  <c r="E164" i="5"/>
  <c r="E170" i="5"/>
  <c r="E109" i="5"/>
  <c r="E124" i="5"/>
  <c r="H124" i="5" s="1"/>
  <c r="E130" i="5"/>
  <c r="E158" i="5"/>
  <c r="H158" i="5" s="1"/>
  <c r="E110" i="5"/>
  <c r="G110" i="5" s="1"/>
  <c r="E81" i="5"/>
  <c r="E23" i="5"/>
  <c r="E12" i="5"/>
  <c r="E9" i="5"/>
  <c r="E70" i="5"/>
  <c r="K67" i="5"/>
  <c r="K50" i="5"/>
  <c r="K116" i="5"/>
  <c r="L116" i="5" s="1"/>
  <c r="K33" i="5"/>
  <c r="K154" i="5"/>
  <c r="K95" i="5"/>
  <c r="K119" i="5"/>
  <c r="M119" i="5" s="1"/>
  <c r="K123" i="5"/>
  <c r="L123" i="5" s="1"/>
  <c r="K56" i="5"/>
  <c r="O56" i="5" s="1"/>
  <c r="K30" i="5"/>
  <c r="K110" i="5"/>
  <c r="K77" i="5"/>
  <c r="K42" i="5"/>
  <c r="L42" i="5" s="1"/>
  <c r="K88" i="5"/>
  <c r="K73" i="5"/>
  <c r="M73" i="5" s="1"/>
  <c r="K15" i="5"/>
  <c r="K9" i="5"/>
  <c r="E119" i="5"/>
  <c r="E128" i="5"/>
  <c r="E145" i="5"/>
  <c r="E91" i="5"/>
  <c r="E67" i="5"/>
  <c r="E125" i="5"/>
  <c r="E89" i="5"/>
  <c r="E85" i="5"/>
  <c r="E78" i="5"/>
  <c r="G78" i="5" s="1"/>
  <c r="E115" i="5"/>
  <c r="E60" i="5"/>
  <c r="E14" i="5"/>
  <c r="E178" i="5"/>
  <c r="E19" i="5"/>
  <c r="G19" i="5" s="1"/>
  <c r="E62" i="5"/>
  <c r="E88" i="5"/>
  <c r="E113" i="5"/>
  <c r="E54" i="5"/>
  <c r="G54" i="5" s="1"/>
  <c r="E15" i="5"/>
  <c r="E43" i="5"/>
  <c r="K144" i="5"/>
  <c r="K13" i="5"/>
  <c r="M13" i="5" s="1"/>
  <c r="K23" i="5"/>
  <c r="K51" i="5"/>
  <c r="K158" i="5"/>
  <c r="K20" i="5"/>
  <c r="O20" i="5" s="1"/>
  <c r="K105" i="5"/>
  <c r="O105" i="5" s="1"/>
  <c r="K70" i="5"/>
  <c r="K171" i="5"/>
  <c r="K90" i="5"/>
  <c r="K19" i="5"/>
  <c r="K61" i="5"/>
  <c r="K111" i="5"/>
  <c r="O111" i="5" s="1"/>
  <c r="K54" i="5"/>
  <c r="K155" i="5"/>
  <c r="M155" i="5" s="1"/>
  <c r="K55" i="5"/>
  <c r="K94" i="5"/>
  <c r="K113" i="5"/>
  <c r="O113" i="5" s="1"/>
  <c r="E156" i="5"/>
  <c r="E77" i="5"/>
  <c r="E71" i="5"/>
  <c r="E40" i="5"/>
  <c r="H40" i="5" s="1"/>
  <c r="D40" i="5" s="1"/>
  <c r="E136" i="5"/>
  <c r="E104" i="5"/>
  <c r="E123" i="5"/>
  <c r="E171" i="5"/>
  <c r="E94" i="5"/>
  <c r="E149" i="5"/>
  <c r="E163" i="5"/>
  <c r="E137" i="5"/>
  <c r="E132" i="5"/>
  <c r="E155" i="5"/>
  <c r="E39" i="5"/>
  <c r="E41" i="5"/>
  <c r="E79" i="5"/>
  <c r="E20" i="5"/>
  <c r="E98" i="5"/>
  <c r="H98" i="5" s="1"/>
  <c r="K145" i="5"/>
  <c r="M145" i="5" s="1"/>
  <c r="K163" i="5"/>
  <c r="K52" i="5"/>
  <c r="K38" i="5"/>
  <c r="K157" i="5"/>
  <c r="L157" i="5" s="1"/>
  <c r="K66" i="5"/>
  <c r="K117" i="5"/>
  <c r="K14" i="5"/>
  <c r="K76" i="5"/>
  <c r="L76" i="5" s="1"/>
  <c r="K43" i="5"/>
  <c r="O43" i="5" s="1"/>
  <c r="K22" i="5"/>
  <c r="L22" i="5" s="1"/>
  <c r="K132" i="5"/>
  <c r="K37" i="5"/>
  <c r="O37" i="5" s="1"/>
  <c r="K108" i="5"/>
  <c r="O108" i="5" s="1"/>
  <c r="K78" i="5"/>
  <c r="K153" i="5"/>
  <c r="M153" i="5" s="1"/>
  <c r="K136" i="5"/>
  <c r="L136" i="5" s="1"/>
  <c r="K80" i="5"/>
  <c r="L80" i="5" s="1"/>
  <c r="K139" i="5"/>
  <c r="E139" i="5"/>
  <c r="G139" i="5" s="1"/>
  <c r="E61" i="5"/>
  <c r="E184" i="5"/>
  <c r="E168" i="5"/>
  <c r="E117" i="5"/>
  <c r="E11" i="5"/>
  <c r="H11" i="5" s="1"/>
  <c r="E50" i="5"/>
  <c r="E74" i="5"/>
  <c r="H74" i="5" s="1"/>
  <c r="E22" i="5"/>
  <c r="E150" i="5"/>
  <c r="G150" i="5" s="1"/>
  <c r="E107" i="5"/>
  <c r="E72" i="5"/>
  <c r="E13" i="5"/>
  <c r="E154" i="5"/>
  <c r="E159" i="5" s="1"/>
  <c r="G159" i="5" s="1"/>
  <c r="E52" i="5"/>
  <c r="G52" i="5" s="1"/>
  <c r="E105" i="5"/>
  <c r="E51" i="5"/>
  <c r="K125" i="5"/>
  <c r="K164" i="5"/>
  <c r="K18" i="5"/>
  <c r="K60" i="5"/>
  <c r="O60" i="5" s="1"/>
  <c r="K178" i="5"/>
  <c r="M178" i="5" s="1"/>
  <c r="K166" i="5"/>
  <c r="K129" i="5"/>
  <c r="K79" i="5"/>
  <c r="K181" i="5"/>
  <c r="K75" i="5"/>
  <c r="M75" i="5" s="1"/>
  <c r="K100" i="5"/>
  <c r="K104" i="5"/>
  <c r="K49" i="5"/>
  <c r="O49" i="5" s="1"/>
  <c r="K175" i="5"/>
  <c r="K140" i="5"/>
  <c r="K184" i="5"/>
  <c r="K72" i="5"/>
  <c r="K47" i="5"/>
  <c r="O47" i="5" s="1"/>
  <c r="K150" i="5"/>
  <c r="E90" i="5"/>
  <c r="E16" i="5"/>
  <c r="G16" i="5" s="1"/>
  <c r="E47" i="5"/>
  <c r="E138" i="5"/>
  <c r="E162" i="5"/>
  <c r="E167" i="5"/>
  <c r="H167" i="5" s="1"/>
  <c r="E95" i="5"/>
  <c r="H95" i="5" s="1"/>
  <c r="E153" i="5"/>
  <c r="E166" i="5"/>
  <c r="E169" i="5"/>
  <c r="H169" i="5" s="1"/>
  <c r="D169" i="5" s="1"/>
  <c r="E87" i="5"/>
  <c r="E34" i="5"/>
  <c r="E116" i="5"/>
  <c r="E108" i="5"/>
  <c r="H108" i="5" s="1"/>
  <c r="E29" i="5"/>
  <c r="E112" i="5"/>
  <c r="E17" i="5"/>
  <c r="E180" i="5"/>
  <c r="K179" i="5"/>
  <c r="K114" i="5"/>
  <c r="O114" i="5" s="1"/>
  <c r="K169" i="5"/>
  <c r="K142" i="5"/>
  <c r="K162" i="5"/>
  <c r="K165" i="5"/>
  <c r="K152" i="5"/>
  <c r="K58" i="5"/>
  <c r="L58" i="5" s="1"/>
  <c r="K91" i="5"/>
  <c r="O91" i="5" s="1"/>
  <c r="K16" i="5"/>
  <c r="K182" i="5"/>
  <c r="O182" i="5" s="1"/>
  <c r="K156" i="5"/>
  <c r="K35" i="5"/>
  <c r="O35" i="5" s="1"/>
  <c r="K74" i="5"/>
  <c r="M74" i="5" s="1"/>
  <c r="K57" i="5"/>
  <c r="K17" i="5"/>
  <c r="M17" i="5" s="1"/>
  <c r="K168" i="5"/>
  <c r="K81" i="5"/>
  <c r="K10" i="5"/>
  <c r="M10" i="5" s="1"/>
  <c r="E35" i="5"/>
  <c r="E100" i="5"/>
  <c r="E76" i="5"/>
  <c r="E165" i="5"/>
  <c r="E58" i="5"/>
  <c r="G58" i="5" s="1"/>
  <c r="E157" i="5"/>
  <c r="G157" i="5" s="1"/>
  <c r="E53" i="5"/>
  <c r="E118" i="5"/>
  <c r="H118" i="5" s="1"/>
  <c r="E179" i="5"/>
  <c r="E59" i="5"/>
  <c r="E152" i="5"/>
  <c r="E33" i="5"/>
  <c r="E96" i="5"/>
  <c r="E101" i="5" s="1"/>
  <c r="G101" i="5" s="1"/>
  <c r="E140" i="5"/>
  <c r="G140" i="5" s="1"/>
  <c r="E38" i="5"/>
  <c r="E182" i="5"/>
  <c r="E142" i="5"/>
  <c r="H142" i="5" s="1"/>
  <c r="K118" i="5"/>
  <c r="K180" i="5"/>
  <c r="K59" i="5"/>
  <c r="M59" i="5" s="1"/>
  <c r="K28" i="5"/>
  <c r="K69" i="5"/>
  <c r="K98" i="5"/>
  <c r="M98" i="5" s="1"/>
  <c r="K141" i="5"/>
  <c r="K112" i="5"/>
  <c r="M112" i="5" s="1"/>
  <c r="K115" i="5"/>
  <c r="O115" i="5" s="1"/>
  <c r="K137" i="5"/>
  <c r="M137" i="5" s="1"/>
  <c r="K131" i="5"/>
  <c r="M131" i="5" s="1"/>
  <c r="K99" i="5"/>
  <c r="O99" i="5" s="1"/>
  <c r="K126" i="5"/>
  <c r="M126" i="5" s="1"/>
  <c r="K34" i="5"/>
  <c r="K29" i="5"/>
  <c r="K41" i="5"/>
  <c r="O41" i="5" s="1"/>
  <c r="K128" i="5"/>
  <c r="E56" i="5"/>
  <c r="E99" i="5"/>
  <c r="E10" i="5"/>
  <c r="E18" i="5"/>
  <c r="E42" i="5"/>
  <c r="G42" i="5" s="1"/>
  <c r="E57" i="5"/>
  <c r="E49" i="5"/>
  <c r="H49" i="5" s="1"/>
  <c r="E181" i="5"/>
  <c r="H181" i="5" s="1"/>
  <c r="E36" i="5"/>
  <c r="E75" i="5"/>
  <c r="E32" i="5"/>
  <c r="G32" i="5" s="1"/>
  <c r="E21" i="5"/>
  <c r="G21" i="5" s="1"/>
  <c r="E24" i="5"/>
  <c r="E144" i="5"/>
  <c r="E92" i="5"/>
  <c r="H92" i="5" s="1"/>
  <c r="E97" i="5"/>
  <c r="F38" i="5"/>
  <c r="K32" i="5"/>
  <c r="K39" i="5"/>
  <c r="K93" i="5"/>
  <c r="L93" i="5" s="1"/>
  <c r="K109" i="5"/>
  <c r="K24" i="5"/>
  <c r="M24" i="5" s="1"/>
  <c r="K92" i="5"/>
  <c r="M92" i="5" s="1"/>
  <c r="K71" i="5"/>
  <c r="K68" i="5"/>
  <c r="K12" i="5"/>
  <c r="K36" i="5"/>
  <c r="O36" i="5" s="1"/>
  <c r="K21" i="5"/>
  <c r="K85" i="5"/>
  <c r="K177" i="5"/>
  <c r="K127" i="5"/>
  <c r="K170" i="5"/>
  <c r="O170" i="5" s="1"/>
  <c r="K48" i="5"/>
  <c r="K62" i="5"/>
  <c r="M62" i="5" s="1"/>
  <c r="K31" i="5"/>
  <c r="O31" i="5" s="1"/>
  <c r="E93" i="5"/>
  <c r="E176" i="5"/>
  <c r="E111" i="5"/>
  <c r="E114" i="5"/>
  <c r="H114" i="5" s="1"/>
  <c r="D114" i="5" s="1"/>
  <c r="E126" i="5"/>
  <c r="E69" i="5"/>
  <c r="E68" i="5"/>
  <c r="E129" i="5"/>
  <c r="E80" i="5"/>
  <c r="E28" i="5"/>
  <c r="E48" i="5"/>
  <c r="E86" i="5"/>
  <c r="E183" i="5"/>
  <c r="E143" i="5"/>
  <c r="E175" i="5"/>
  <c r="H175" i="5" s="1"/>
  <c r="E177" i="5"/>
  <c r="E55" i="5"/>
  <c r="E131" i="5"/>
  <c r="E106" i="5"/>
  <c r="K53" i="5"/>
  <c r="O53" i="5" s="1"/>
  <c r="K97" i="5"/>
  <c r="K40" i="5"/>
  <c r="L40" i="5" s="1"/>
  <c r="K124" i="5"/>
  <c r="M124" i="5" s="1"/>
  <c r="K167" i="5"/>
  <c r="K172" i="5" s="1"/>
  <c r="K106" i="5"/>
  <c r="K96" i="5"/>
  <c r="K151" i="5"/>
  <c r="M151" i="5" s="1"/>
  <c r="K149" i="5"/>
  <c r="M149" i="5" s="1"/>
  <c r="K138" i="5"/>
  <c r="K86" i="5"/>
  <c r="K176" i="5"/>
  <c r="K87" i="5"/>
  <c r="K107" i="5"/>
  <c r="K89" i="5"/>
  <c r="K143" i="5"/>
  <c r="O143" i="5" s="1"/>
  <c r="K183" i="5"/>
  <c r="K11" i="5"/>
  <c r="I133" i="5"/>
  <c r="I159" i="5"/>
  <c r="M157" i="5"/>
  <c r="L168" i="5"/>
  <c r="I172" i="5"/>
  <c r="M95" i="5"/>
  <c r="D95" i="5" s="1"/>
  <c r="I44" i="5"/>
  <c r="L38" i="5"/>
  <c r="M38" i="5"/>
  <c r="M22" i="5"/>
  <c r="I146" i="5"/>
  <c r="I25" i="5"/>
  <c r="I82" i="5"/>
  <c r="I101" i="5"/>
  <c r="M111" i="5"/>
  <c r="L111" i="5"/>
  <c r="M94" i="5"/>
  <c r="I185" i="5"/>
  <c r="M184" i="5"/>
  <c r="M158" i="5"/>
  <c r="M23" i="5"/>
  <c r="L43" i="5"/>
  <c r="L56" i="5"/>
  <c r="M56" i="5"/>
  <c r="I63" i="5"/>
  <c r="L19" i="5"/>
  <c r="M78" i="5"/>
  <c r="M40" i="5"/>
  <c r="L24" i="5"/>
  <c r="O190" i="5"/>
  <c r="M190" i="5"/>
  <c r="D190" i="5" s="1"/>
  <c r="J101" i="5"/>
  <c r="O211" i="5"/>
  <c r="M77" i="5"/>
  <c r="F44" i="5"/>
  <c r="C16" i="2" s="1"/>
  <c r="AF160" i="5"/>
  <c r="F101" i="5"/>
  <c r="C19" i="2" s="1"/>
  <c r="AA26" i="5"/>
  <c r="M144" i="5"/>
  <c r="AB102" i="5"/>
  <c r="M143" i="5"/>
  <c r="G24" i="5"/>
  <c r="AF64" i="5"/>
  <c r="G118" i="5"/>
  <c r="G98" i="5"/>
  <c r="J185" i="5"/>
  <c r="G158" i="5"/>
  <c r="M114" i="5"/>
  <c r="J82" i="5"/>
  <c r="F185" i="5"/>
  <c r="C25" i="2" s="1"/>
  <c r="AL133" i="5"/>
  <c r="X82" i="5"/>
  <c r="X25" i="5"/>
  <c r="K130" i="5"/>
  <c r="AX133" i="5"/>
  <c r="AD63" i="5"/>
  <c r="F16" i="5"/>
  <c r="O16" i="5" s="1"/>
  <c r="AF25" i="5"/>
  <c r="AF26" i="5" s="1"/>
  <c r="AY25" i="5"/>
  <c r="AK101" i="5"/>
  <c r="E73" i="5"/>
  <c r="W82" i="5"/>
  <c r="AF83" i="5" s="1"/>
  <c r="X101" i="5"/>
  <c r="AI185" i="5"/>
  <c r="Q133" i="5"/>
  <c r="E37" i="5"/>
  <c r="W44" i="5"/>
  <c r="AF45" i="5" s="1"/>
  <c r="AL44" i="5"/>
  <c r="Z44" i="5"/>
  <c r="Z45" i="5" s="1"/>
  <c r="X120" i="5"/>
  <c r="X133" i="5" s="1"/>
  <c r="X146" i="5" s="1"/>
  <c r="X159" i="5" s="1"/>
  <c r="X172" i="5" s="1"/>
  <c r="X185" i="5" s="1"/>
  <c r="X198" i="5" s="1"/>
  <c r="X211" i="5" s="1"/>
  <c r="Q120" i="5"/>
  <c r="Z121" i="5" s="1"/>
  <c r="AY82" i="5"/>
  <c r="F171" i="5"/>
  <c r="F172" i="5" s="1"/>
  <c r="AF172" i="5"/>
  <c r="AF173" i="5" s="1"/>
  <c r="AL25" i="5"/>
  <c r="AJ120" i="5"/>
  <c r="AR44" i="5"/>
  <c r="AR120" i="5"/>
  <c r="AU172" i="5"/>
  <c r="AL172" i="5"/>
  <c r="AY120" i="5"/>
  <c r="AY133" i="5" s="1"/>
  <c r="AY146" i="5" s="1"/>
  <c r="AY159" i="5" s="1"/>
  <c r="AY172" i="5" s="1"/>
  <c r="AY185" i="5" s="1"/>
  <c r="AY198" i="5" s="1"/>
  <c r="AY211" i="5" s="1"/>
  <c r="AY63" i="5"/>
  <c r="AB172" i="5"/>
  <c r="AB173" i="5" s="1"/>
  <c r="AS172" i="5"/>
  <c r="X63" i="5"/>
  <c r="AL101" i="5"/>
  <c r="AJ101" i="5"/>
  <c r="AJ44" i="5"/>
  <c r="AU120" i="5"/>
  <c r="AK82" i="5"/>
  <c r="AU82" i="5"/>
  <c r="AU63" i="5"/>
  <c r="U133" i="5"/>
  <c r="AD134" i="5" s="1"/>
  <c r="AM44" i="5"/>
  <c r="AY44" i="5"/>
  <c r="AU146" i="5"/>
  <c r="AK25" i="5"/>
  <c r="AG44" i="5"/>
  <c r="AR82" i="5"/>
  <c r="AR25" i="5"/>
  <c r="AY101" i="5"/>
  <c r="AV82" i="5"/>
  <c r="X44" i="5"/>
  <c r="J117" i="5"/>
  <c r="AO120" i="5"/>
  <c r="J197" i="5"/>
  <c r="M197" i="5" s="1"/>
  <c r="D197" i="5" s="1"/>
  <c r="O71" i="5"/>
  <c r="H52" i="5"/>
  <c r="O93" i="5"/>
  <c r="G47" i="5"/>
  <c r="H47" i="5"/>
  <c r="H89" i="5"/>
  <c r="G89" i="5"/>
  <c r="H106" i="5"/>
  <c r="G106" i="5"/>
  <c r="L150" i="5"/>
  <c r="O150" i="5"/>
  <c r="G193" i="5"/>
  <c r="H193" i="5"/>
  <c r="G95" i="5"/>
  <c r="H72" i="5"/>
  <c r="G72" i="5"/>
  <c r="L152" i="5"/>
  <c r="O152" i="5"/>
  <c r="J133" i="5"/>
  <c r="AD64" i="5"/>
  <c r="G181" i="5"/>
  <c r="M110" i="5"/>
  <c r="M204" i="5"/>
  <c r="D204" i="5" s="1"/>
  <c r="O195" i="5"/>
  <c r="L108" i="5"/>
  <c r="L132" i="5"/>
  <c r="M180" i="5"/>
  <c r="H56" i="5"/>
  <c r="D56" i="5" s="1"/>
  <c r="G56" i="5"/>
  <c r="M183" i="5"/>
  <c r="O22" i="5"/>
  <c r="M47" i="5"/>
  <c r="M100" i="5"/>
  <c r="M164" i="5"/>
  <c r="G39" i="5"/>
  <c r="H39" i="5"/>
  <c r="H150" i="5"/>
  <c r="L10" i="5"/>
  <c r="O10" i="5"/>
  <c r="G70" i="5"/>
  <c r="H70" i="5"/>
  <c r="H151" i="5"/>
  <c r="D151" i="5" s="1"/>
  <c r="G151" i="5"/>
  <c r="H30" i="5"/>
  <c r="G30" i="5"/>
  <c r="H17" i="5"/>
  <c r="G17" i="5"/>
  <c r="L171" i="5"/>
  <c r="O171" i="5"/>
  <c r="M171" i="5"/>
  <c r="M80" i="5"/>
  <c r="L47" i="5"/>
  <c r="M169" i="5"/>
  <c r="M105" i="5"/>
  <c r="M48" i="5"/>
  <c r="G51" i="5"/>
  <c r="H51" i="5"/>
  <c r="AD121" i="5"/>
  <c r="M162" i="5"/>
  <c r="G176" i="5"/>
  <c r="H176" i="5"/>
  <c r="L129" i="5"/>
  <c r="O129" i="5"/>
  <c r="H157" i="5"/>
  <c r="L16" i="5"/>
  <c r="G29" i="5"/>
  <c r="H29" i="5"/>
  <c r="M66" i="5"/>
  <c r="G104" i="5"/>
  <c r="H104" i="5"/>
  <c r="M52" i="5"/>
  <c r="M165" i="5"/>
  <c r="G57" i="5"/>
  <c r="H57" i="5"/>
  <c r="L105" i="5"/>
  <c r="M207" i="5"/>
  <c r="G145" i="5"/>
  <c r="H145" i="5"/>
  <c r="D74" i="5"/>
  <c r="H139" i="5"/>
  <c r="G164" i="5"/>
  <c r="H164" i="5"/>
  <c r="H69" i="5"/>
  <c r="G69" i="5"/>
  <c r="H182" i="5"/>
  <c r="G182" i="5"/>
  <c r="H166" i="5"/>
  <c r="G166" i="5"/>
  <c r="G53" i="5"/>
  <c r="H53" i="5"/>
  <c r="G117" i="5"/>
  <c r="H117" i="5"/>
  <c r="AD186" i="5"/>
  <c r="H19" i="5"/>
  <c r="H123" i="5"/>
  <c r="G123" i="5"/>
  <c r="H119" i="5"/>
  <c r="D119" i="5" s="1"/>
  <c r="G119" i="5"/>
  <c r="G41" i="5"/>
  <c r="H41" i="5"/>
  <c r="L91" i="5"/>
  <c r="M35" i="5"/>
  <c r="M118" i="5"/>
  <c r="D118" i="5" s="1"/>
  <c r="O40" i="5"/>
  <c r="L67" i="5"/>
  <c r="L69" i="5"/>
  <c r="H136" i="5"/>
  <c r="G124" i="5"/>
  <c r="H140" i="5"/>
  <c r="L113" i="5"/>
  <c r="H94" i="5"/>
  <c r="G94" i="5"/>
  <c r="L126" i="5"/>
  <c r="O126" i="5"/>
  <c r="O149" i="5"/>
  <c r="M123" i="5"/>
  <c r="O123" i="5"/>
  <c r="M16" i="5"/>
  <c r="AD173" i="5"/>
  <c r="M150" i="5"/>
  <c r="H21" i="5"/>
  <c r="M97" i="5"/>
  <c r="M182" i="5"/>
  <c r="M91" i="5"/>
  <c r="H75" i="5"/>
  <c r="G75" i="5"/>
  <c r="L170" i="5"/>
  <c r="H99" i="5"/>
  <c r="G99" i="5"/>
  <c r="G108" i="5"/>
  <c r="L151" i="5"/>
  <c r="O151" i="5"/>
  <c r="H50" i="5"/>
  <c r="G50" i="5"/>
  <c r="L13" i="5"/>
  <c r="O13" i="5"/>
  <c r="H163" i="5"/>
  <c r="G163" i="5"/>
  <c r="G74" i="5"/>
  <c r="H202" i="5"/>
  <c r="G202" i="5"/>
  <c r="M128" i="5"/>
  <c r="O128" i="5"/>
  <c r="G155" i="5"/>
  <c r="H155" i="5"/>
  <c r="D155" i="5" s="1"/>
  <c r="N212" i="5"/>
  <c r="N211" i="5"/>
  <c r="G43" i="5"/>
  <c r="H43" i="5"/>
  <c r="H42" i="5"/>
  <c r="G126" i="5"/>
  <c r="H126" i="5"/>
  <c r="D126" i="5" s="1"/>
  <c r="L182" i="5"/>
  <c r="H171" i="5"/>
  <c r="G171" i="5"/>
  <c r="G62" i="5"/>
  <c r="H62" i="5"/>
  <c r="M89" i="5"/>
  <c r="L61" i="5"/>
  <c r="Z134" i="5"/>
  <c r="L94" i="5"/>
  <c r="O94" i="5"/>
  <c r="H183" i="5"/>
  <c r="G183" i="5"/>
  <c r="L155" i="5"/>
  <c r="O155" i="5"/>
  <c r="L153" i="5"/>
  <c r="O153" i="5"/>
  <c r="L9" i="5"/>
  <c r="O9" i="5"/>
  <c r="H149" i="5"/>
  <c r="G149" i="5"/>
  <c r="L119" i="5"/>
  <c r="O119" i="5"/>
  <c r="H78" i="5"/>
  <c r="M129" i="5"/>
  <c r="M175" i="5"/>
  <c r="L98" i="5"/>
  <c r="O98" i="5"/>
  <c r="N199" i="5"/>
  <c r="N198" i="5"/>
  <c r="L18" i="5"/>
  <c r="L128" i="5"/>
  <c r="M21" i="5"/>
  <c r="M107" i="5"/>
  <c r="M152" i="5"/>
  <c r="M93" i="5"/>
  <c r="L137" i="5"/>
  <c r="O137" i="5"/>
  <c r="H125" i="5"/>
  <c r="G125" i="5"/>
  <c r="G55" i="5"/>
  <c r="H55" i="5"/>
  <c r="M156" i="5"/>
  <c r="G87" i="5"/>
  <c r="H87" i="5"/>
  <c r="L74" i="5"/>
  <c r="O74" i="5"/>
  <c r="H138" i="5"/>
  <c r="G138" i="5"/>
  <c r="H91" i="5"/>
  <c r="D91" i="5" s="1"/>
  <c r="G91" i="5"/>
  <c r="H194" i="5"/>
  <c r="G194" i="5"/>
  <c r="H76" i="5"/>
  <c r="G76" i="5"/>
  <c r="L95" i="5"/>
  <c r="O95" i="5"/>
  <c r="H85" i="5"/>
  <c r="G85" i="5"/>
  <c r="M53" i="5"/>
  <c r="M106" i="5"/>
  <c r="D106" i="5" s="1"/>
  <c r="H210" i="5"/>
  <c r="G210" i="5"/>
  <c r="M108" i="5"/>
  <c r="L85" i="5"/>
  <c r="H209" i="5"/>
  <c r="M96" i="5"/>
  <c r="D158" i="5"/>
  <c r="C23" i="2"/>
  <c r="C24" i="2"/>
  <c r="F82" i="5"/>
  <c r="G61" i="5"/>
  <c r="H61" i="5"/>
  <c r="G80" i="5"/>
  <c r="H80" i="5"/>
  <c r="D80" i="5" s="1"/>
  <c r="H24" i="5"/>
  <c r="F25" i="5"/>
  <c r="M79" i="5"/>
  <c r="O79" i="5"/>
  <c r="L79" i="5"/>
  <c r="O24" i="5"/>
  <c r="O197" i="5"/>
  <c r="M57" i="5"/>
  <c r="O57" i="5"/>
  <c r="L57" i="5"/>
  <c r="G132" i="5"/>
  <c r="H132" i="5"/>
  <c r="I117" i="5"/>
  <c r="E63" i="5" l="1"/>
  <c r="G63" i="5" s="1"/>
  <c r="G114" i="5"/>
  <c r="O157" i="5"/>
  <c r="D149" i="5"/>
  <c r="D157" i="5"/>
  <c r="G49" i="5"/>
  <c r="H58" i="5"/>
  <c r="L41" i="5"/>
  <c r="M31" i="5"/>
  <c r="L149" i="5"/>
  <c r="G167" i="5"/>
  <c r="G92" i="5"/>
  <c r="D57" i="5"/>
  <c r="L53" i="5"/>
  <c r="M37" i="5"/>
  <c r="O17" i="5"/>
  <c r="G142" i="5"/>
  <c r="M20" i="5"/>
  <c r="L37" i="5"/>
  <c r="E133" i="5"/>
  <c r="G133" i="5" s="1"/>
  <c r="G11" i="5"/>
  <c r="D89" i="5"/>
  <c r="H16" i="5"/>
  <c r="D16" i="5" s="1"/>
  <c r="D94" i="5"/>
  <c r="D145" i="5"/>
  <c r="L17" i="5"/>
  <c r="G40" i="5"/>
  <c r="K159" i="5"/>
  <c r="D23" i="2" s="1"/>
  <c r="L20" i="5"/>
  <c r="M41" i="5"/>
  <c r="D41" i="5" s="1"/>
  <c r="M49" i="5"/>
  <c r="D49" i="5" s="1"/>
  <c r="G169" i="5"/>
  <c r="L49" i="5"/>
  <c r="M136" i="5"/>
  <c r="M99" i="5"/>
  <c r="O58" i="5"/>
  <c r="D75" i="5"/>
  <c r="H32" i="5"/>
  <c r="D183" i="5"/>
  <c r="H110" i="5"/>
  <c r="O136" i="5"/>
  <c r="O80" i="5"/>
  <c r="M43" i="5"/>
  <c r="D43" i="5" s="1"/>
  <c r="M113" i="5"/>
  <c r="G127" i="5"/>
  <c r="L31" i="5"/>
  <c r="H54" i="5"/>
  <c r="L99" i="5"/>
  <c r="M36" i="5"/>
  <c r="D62" i="5"/>
  <c r="L124" i="5"/>
  <c r="D47" i="5"/>
  <c r="L60" i="5"/>
  <c r="L115" i="5"/>
  <c r="D78" i="5"/>
  <c r="O198" i="5"/>
  <c r="M170" i="5"/>
  <c r="D98" i="5"/>
  <c r="G175" i="5"/>
  <c r="D175" i="5"/>
  <c r="O124" i="5"/>
  <c r="M60" i="5"/>
  <c r="M115" i="5"/>
  <c r="L35" i="5"/>
  <c r="I120" i="5"/>
  <c r="G48" i="5"/>
  <c r="H48" i="5"/>
  <c r="D48" i="5" s="1"/>
  <c r="G111" i="5"/>
  <c r="H111" i="5"/>
  <c r="D111" i="5" s="1"/>
  <c r="O177" i="5"/>
  <c r="M177" i="5"/>
  <c r="L177" i="5"/>
  <c r="H144" i="5"/>
  <c r="D144" i="5" s="1"/>
  <c r="G144" i="5"/>
  <c r="O29" i="5"/>
  <c r="M29" i="5"/>
  <c r="D29" i="5" s="1"/>
  <c r="L29" i="5"/>
  <c r="O141" i="5"/>
  <c r="M141" i="5"/>
  <c r="L141" i="5"/>
  <c r="L169" i="5"/>
  <c r="O169" i="5"/>
  <c r="H116" i="5"/>
  <c r="G116" i="5"/>
  <c r="H162" i="5"/>
  <c r="E172" i="5"/>
  <c r="G172" i="5" s="1"/>
  <c r="G162" i="5"/>
  <c r="L184" i="5"/>
  <c r="O184" i="5"/>
  <c r="K82" i="5"/>
  <c r="G22" i="5"/>
  <c r="H22" i="5"/>
  <c r="D22" i="5" s="1"/>
  <c r="M132" i="5"/>
  <c r="O132" i="5"/>
  <c r="O38" i="5"/>
  <c r="L144" i="5"/>
  <c r="O144" i="5"/>
  <c r="H178" i="5"/>
  <c r="D178" i="5" s="1"/>
  <c r="G178" i="5"/>
  <c r="G67" i="5"/>
  <c r="H67" i="5"/>
  <c r="O88" i="5"/>
  <c r="L88" i="5"/>
  <c r="M88" i="5"/>
  <c r="G12" i="5"/>
  <c r="H12" i="5"/>
  <c r="G170" i="5"/>
  <c r="H170" i="5"/>
  <c r="O89" i="5"/>
  <c r="L89" i="5"/>
  <c r="L96" i="5"/>
  <c r="O96" i="5"/>
  <c r="H131" i="5"/>
  <c r="D131" i="5" s="1"/>
  <c r="G131" i="5"/>
  <c r="G28" i="5"/>
  <c r="H28" i="5"/>
  <c r="O85" i="5"/>
  <c r="K101" i="5"/>
  <c r="M85" i="5"/>
  <c r="D85" i="5" s="1"/>
  <c r="O109" i="5"/>
  <c r="M109" i="5"/>
  <c r="L109" i="5"/>
  <c r="O34" i="5"/>
  <c r="L34" i="5"/>
  <c r="M34" i="5"/>
  <c r="G38" i="5"/>
  <c r="H38" i="5"/>
  <c r="D38" i="5" s="1"/>
  <c r="L81" i="5"/>
  <c r="O81" i="5"/>
  <c r="H34" i="5"/>
  <c r="G34" i="5"/>
  <c r="L140" i="5"/>
  <c r="O140" i="5"/>
  <c r="M140" i="5"/>
  <c r="D140" i="5" s="1"/>
  <c r="H105" i="5"/>
  <c r="D105" i="5" s="1"/>
  <c r="G105" i="5"/>
  <c r="L139" i="5"/>
  <c r="M139" i="5"/>
  <c r="D139" i="5" s="1"/>
  <c r="O139" i="5"/>
  <c r="O52" i="5"/>
  <c r="L52" i="5"/>
  <c r="E120" i="5"/>
  <c r="G120" i="5" s="1"/>
  <c r="O55" i="5"/>
  <c r="M55" i="5"/>
  <c r="L55" i="5"/>
  <c r="O70" i="5"/>
  <c r="L70" i="5"/>
  <c r="M70" i="5"/>
  <c r="D70" i="5" s="1"/>
  <c r="H14" i="5"/>
  <c r="G14" i="5"/>
  <c r="M42" i="5"/>
  <c r="D42" i="5" s="1"/>
  <c r="O42" i="5"/>
  <c r="L154" i="5"/>
  <c r="M154" i="5"/>
  <c r="O154" i="5"/>
  <c r="G23" i="5"/>
  <c r="H23" i="5"/>
  <c r="D23" i="5" s="1"/>
  <c r="D24" i="5"/>
  <c r="D17" i="5"/>
  <c r="L143" i="5"/>
  <c r="O107" i="5"/>
  <c r="L107" i="5"/>
  <c r="L106" i="5"/>
  <c r="O106" i="5"/>
  <c r="G93" i="5"/>
  <c r="H93" i="5"/>
  <c r="L21" i="5"/>
  <c r="O21" i="5"/>
  <c r="H18" i="5"/>
  <c r="G18" i="5"/>
  <c r="M69" i="5"/>
  <c r="D69" i="5" s="1"/>
  <c r="O69" i="5"/>
  <c r="M168" i="5"/>
  <c r="O168" i="5"/>
  <c r="O179" i="5"/>
  <c r="M179" i="5"/>
  <c r="L179" i="5"/>
  <c r="O175" i="5"/>
  <c r="K185" i="5"/>
  <c r="D25" i="2" s="1"/>
  <c r="L175" i="5"/>
  <c r="O166" i="5"/>
  <c r="M166" i="5"/>
  <c r="D166" i="5" s="1"/>
  <c r="L166" i="5"/>
  <c r="O163" i="5"/>
  <c r="M163" i="5"/>
  <c r="D163" i="5" s="1"/>
  <c r="L163" i="5"/>
  <c r="G136" i="5"/>
  <c r="E146" i="5"/>
  <c r="G146" i="5" s="1"/>
  <c r="G15" i="5"/>
  <c r="H15" i="5"/>
  <c r="H60" i="5"/>
  <c r="G60" i="5"/>
  <c r="L77" i="5"/>
  <c r="O77" i="5"/>
  <c r="O33" i="5"/>
  <c r="M33" i="5"/>
  <c r="L33" i="5"/>
  <c r="H81" i="5"/>
  <c r="G81" i="5"/>
  <c r="O87" i="5"/>
  <c r="L87" i="5"/>
  <c r="M87" i="5"/>
  <c r="D87" i="5" s="1"/>
  <c r="O167" i="5"/>
  <c r="L167" i="5"/>
  <c r="M167" i="5"/>
  <c r="D167" i="5" s="1"/>
  <c r="H177" i="5"/>
  <c r="G177" i="5"/>
  <c r="H129" i="5"/>
  <c r="D129" i="5" s="1"/>
  <c r="G129" i="5"/>
  <c r="L39" i="5"/>
  <c r="O39" i="5"/>
  <c r="H10" i="5"/>
  <c r="D10" i="5" s="1"/>
  <c r="G10" i="5"/>
  <c r="O28" i="5"/>
  <c r="M28" i="5"/>
  <c r="K44" i="5"/>
  <c r="L28" i="5"/>
  <c r="G96" i="5"/>
  <c r="H96" i="5"/>
  <c r="D96" i="5" s="1"/>
  <c r="G180" i="5"/>
  <c r="H180" i="5"/>
  <c r="D180" i="5" s="1"/>
  <c r="O178" i="5"/>
  <c r="L178" i="5"/>
  <c r="H154" i="5"/>
  <c r="G154" i="5"/>
  <c r="K146" i="5"/>
  <c r="M76" i="5"/>
  <c r="D76" i="5" s="1"/>
  <c r="O76" i="5"/>
  <c r="L145" i="5"/>
  <c r="O145" i="5"/>
  <c r="G137" i="5"/>
  <c r="H137" i="5"/>
  <c r="D137" i="5" s="1"/>
  <c r="O54" i="5"/>
  <c r="M54" i="5"/>
  <c r="L54" i="5"/>
  <c r="G115" i="5"/>
  <c r="H115" i="5"/>
  <c r="H128" i="5"/>
  <c r="D128" i="5" s="1"/>
  <c r="G128" i="5"/>
  <c r="O110" i="5"/>
  <c r="L110" i="5"/>
  <c r="M116" i="5"/>
  <c r="O116" i="5"/>
  <c r="D55" i="5"/>
  <c r="D53" i="5"/>
  <c r="D164" i="5"/>
  <c r="L36" i="5"/>
  <c r="M39" i="5"/>
  <c r="D39" i="5" s="1"/>
  <c r="M81" i="5"/>
  <c r="O176" i="5"/>
  <c r="L176" i="5"/>
  <c r="M176" i="5"/>
  <c r="D176" i="5" s="1"/>
  <c r="E185" i="5"/>
  <c r="G185" i="5" s="1"/>
  <c r="H68" i="5"/>
  <c r="G68" i="5"/>
  <c r="L62" i="5"/>
  <c r="O62" i="5"/>
  <c r="O12" i="5"/>
  <c r="M12" i="5"/>
  <c r="L12" i="5"/>
  <c r="O32" i="5"/>
  <c r="L32" i="5"/>
  <c r="M32" i="5"/>
  <c r="D32" i="5" s="1"/>
  <c r="L131" i="5"/>
  <c r="O131" i="5"/>
  <c r="L59" i="5"/>
  <c r="O59" i="5"/>
  <c r="H33" i="5"/>
  <c r="G33" i="5"/>
  <c r="G165" i="5"/>
  <c r="H165" i="5"/>
  <c r="D165" i="5" s="1"/>
  <c r="K63" i="5"/>
  <c r="G90" i="5"/>
  <c r="H90" i="5"/>
  <c r="O104" i="5"/>
  <c r="M104" i="5"/>
  <c r="D104" i="5" s="1"/>
  <c r="L104" i="5"/>
  <c r="K120" i="5"/>
  <c r="D20" i="2" s="1"/>
  <c r="G13" i="5"/>
  <c r="H13" i="5"/>
  <c r="D13" i="5" s="1"/>
  <c r="L14" i="5"/>
  <c r="M14" i="5"/>
  <c r="O14" i="5"/>
  <c r="H71" i="5"/>
  <c r="G71" i="5"/>
  <c r="L158" i="5"/>
  <c r="O158" i="5"/>
  <c r="G113" i="5"/>
  <c r="H113" i="5"/>
  <c r="D113" i="5" s="1"/>
  <c r="O30" i="5"/>
  <c r="M30" i="5"/>
  <c r="D30" i="5" s="1"/>
  <c r="L30" i="5"/>
  <c r="O50" i="5"/>
  <c r="M50" i="5"/>
  <c r="D50" i="5" s="1"/>
  <c r="L50" i="5"/>
  <c r="H31" i="5"/>
  <c r="D31" i="5" s="1"/>
  <c r="G31" i="5"/>
  <c r="D162" i="5"/>
  <c r="O86" i="5"/>
  <c r="M86" i="5"/>
  <c r="L86" i="5"/>
  <c r="G143" i="5"/>
  <c r="H143" i="5"/>
  <c r="D143" i="5" s="1"/>
  <c r="O48" i="5"/>
  <c r="L48" i="5"/>
  <c r="O68" i="5"/>
  <c r="M68" i="5"/>
  <c r="L68" i="5"/>
  <c r="G36" i="5"/>
  <c r="H36" i="5"/>
  <c r="D36" i="5" s="1"/>
  <c r="O180" i="5"/>
  <c r="L180" i="5"/>
  <c r="H152" i="5"/>
  <c r="D152" i="5" s="1"/>
  <c r="G152" i="5"/>
  <c r="O165" i="5"/>
  <c r="L165" i="5"/>
  <c r="H112" i="5"/>
  <c r="D112" i="5" s="1"/>
  <c r="G112" i="5"/>
  <c r="G153" i="5"/>
  <c r="H153" i="5"/>
  <c r="D153" i="5" s="1"/>
  <c r="L100" i="5"/>
  <c r="O100" i="5"/>
  <c r="M18" i="5"/>
  <c r="O18" i="5"/>
  <c r="G168" i="5"/>
  <c r="H168" i="5"/>
  <c r="D168" i="5" s="1"/>
  <c r="L78" i="5"/>
  <c r="O78" i="5"/>
  <c r="L117" i="5"/>
  <c r="O117" i="5"/>
  <c r="G20" i="5"/>
  <c r="H20" i="5"/>
  <c r="D20" i="5" s="1"/>
  <c r="H77" i="5"/>
  <c r="D77" i="5" s="1"/>
  <c r="G77" i="5"/>
  <c r="M61" i="5"/>
  <c r="D61" i="5" s="1"/>
  <c r="O61" i="5"/>
  <c r="O51" i="5"/>
  <c r="M51" i="5"/>
  <c r="D51" i="5" s="1"/>
  <c r="L51" i="5"/>
  <c r="G88" i="5"/>
  <c r="H88" i="5"/>
  <c r="M9" i="5"/>
  <c r="K25" i="5"/>
  <c r="O67" i="5"/>
  <c r="M67" i="5"/>
  <c r="G130" i="5"/>
  <c r="H130" i="5"/>
  <c r="G141" i="5"/>
  <c r="H141" i="5"/>
  <c r="D132" i="5"/>
  <c r="D150" i="5"/>
  <c r="D60" i="5"/>
  <c r="L114" i="5"/>
  <c r="O11" i="5"/>
  <c r="L11" i="5"/>
  <c r="M11" i="5"/>
  <c r="D11" i="5" s="1"/>
  <c r="L138" i="5"/>
  <c r="O138" i="5"/>
  <c r="M138" i="5"/>
  <c r="D138" i="5" s="1"/>
  <c r="L97" i="5"/>
  <c r="O97" i="5"/>
  <c r="L71" i="5"/>
  <c r="M71" i="5"/>
  <c r="H97" i="5"/>
  <c r="D97" i="5" s="1"/>
  <c r="G97" i="5"/>
  <c r="L118" i="5"/>
  <c r="O118" i="5"/>
  <c r="H59" i="5"/>
  <c r="D59" i="5" s="1"/>
  <c r="G59" i="5"/>
  <c r="G100" i="5"/>
  <c r="H100" i="5"/>
  <c r="D100" i="5" s="1"/>
  <c r="O162" i="5"/>
  <c r="L162" i="5"/>
  <c r="L75" i="5"/>
  <c r="O75" i="5"/>
  <c r="O164" i="5"/>
  <c r="L164" i="5"/>
  <c r="H107" i="5"/>
  <c r="D107" i="5" s="1"/>
  <c r="G107" i="5"/>
  <c r="G184" i="5"/>
  <c r="H184" i="5"/>
  <c r="D184" i="5" s="1"/>
  <c r="O66" i="5"/>
  <c r="L66" i="5"/>
  <c r="H79" i="5"/>
  <c r="D79" i="5" s="1"/>
  <c r="G79" i="5"/>
  <c r="G156" i="5"/>
  <c r="H156" i="5"/>
  <c r="D156" i="5" s="1"/>
  <c r="M19" i="5"/>
  <c r="D19" i="5" s="1"/>
  <c r="O19" i="5"/>
  <c r="L23" i="5"/>
  <c r="O23" i="5"/>
  <c r="O15" i="5"/>
  <c r="L15" i="5"/>
  <c r="M15" i="5"/>
  <c r="D124" i="5"/>
  <c r="D93" i="5"/>
  <c r="M58" i="5"/>
  <c r="D58" i="5" s="1"/>
  <c r="O183" i="5"/>
  <c r="L183" i="5"/>
  <c r="G86" i="5"/>
  <c r="H86" i="5"/>
  <c r="L127" i="5"/>
  <c r="O127" i="5"/>
  <c r="M127" i="5"/>
  <c r="D127" i="5" s="1"/>
  <c r="O92" i="5"/>
  <c r="L92" i="5"/>
  <c r="L112" i="5"/>
  <c r="O112" i="5"/>
  <c r="G179" i="5"/>
  <c r="H179" i="5"/>
  <c r="H35" i="5"/>
  <c r="D35" i="5" s="1"/>
  <c r="G35" i="5"/>
  <c r="O156" i="5"/>
  <c r="O159" i="5" s="1"/>
  <c r="L156" i="5"/>
  <c r="N159" i="5" s="1"/>
  <c r="O142" i="5"/>
  <c r="M142" i="5"/>
  <c r="D142" i="5" s="1"/>
  <c r="L142" i="5"/>
  <c r="O72" i="5"/>
  <c r="L72" i="5"/>
  <c r="M72" i="5"/>
  <c r="D72" i="5" s="1"/>
  <c r="O181" i="5"/>
  <c r="M181" i="5"/>
  <c r="D181" i="5" s="1"/>
  <c r="L181" i="5"/>
  <c r="L125" i="5"/>
  <c r="M125" i="5"/>
  <c r="D125" i="5" s="1"/>
  <c r="O125" i="5"/>
  <c r="O90" i="5"/>
  <c r="M90" i="5"/>
  <c r="L90" i="5"/>
  <c r="L73" i="5"/>
  <c r="O73" i="5"/>
  <c r="G9" i="5"/>
  <c r="E25" i="5"/>
  <c r="G25" i="5" s="1"/>
  <c r="H9" i="5"/>
  <c r="D9" i="5" s="1"/>
  <c r="G109" i="5"/>
  <c r="H109" i="5"/>
  <c r="D109" i="5" s="1"/>
  <c r="G66" i="5"/>
  <c r="H66" i="5"/>
  <c r="D66" i="5" s="1"/>
  <c r="D99" i="5"/>
  <c r="D21" i="5"/>
  <c r="M117" i="5"/>
  <c r="D117" i="5" s="1"/>
  <c r="J120" i="5"/>
  <c r="D136" i="5"/>
  <c r="D123" i="5"/>
  <c r="D52" i="5"/>
  <c r="O130" i="5"/>
  <c r="M130" i="5"/>
  <c r="K133" i="5"/>
  <c r="L130" i="5"/>
  <c r="G37" i="5"/>
  <c r="E44" i="5"/>
  <c r="G44" i="5" s="1"/>
  <c r="H37" i="5"/>
  <c r="D37" i="5" s="1"/>
  <c r="D182" i="5"/>
  <c r="H73" i="5"/>
  <c r="D73" i="5" s="1"/>
  <c r="G73" i="5"/>
  <c r="E82" i="5"/>
  <c r="G82" i="5" s="1"/>
  <c r="D110" i="5"/>
  <c r="D108" i="5"/>
  <c r="D24" i="2"/>
  <c r="L172" i="5"/>
  <c r="D171" i="5"/>
  <c r="D92" i="5"/>
  <c r="C18" i="2"/>
  <c r="C15" i="2"/>
  <c r="O63" i="5" l="1"/>
  <c r="D54" i="5"/>
  <c r="D63" i="5" s="1"/>
  <c r="B17" i="2" s="1"/>
  <c r="D170" i="5"/>
  <c r="D172" i="5" s="1"/>
  <c r="B24" i="2" s="1"/>
  <c r="O133" i="5"/>
  <c r="D179" i="5"/>
  <c r="N146" i="5"/>
  <c r="N63" i="5"/>
  <c r="N185" i="5"/>
  <c r="N102" i="5"/>
  <c r="D14" i="5"/>
  <c r="L159" i="5"/>
  <c r="D86" i="5"/>
  <c r="N147" i="5"/>
  <c r="O25" i="5"/>
  <c r="N45" i="5"/>
  <c r="O101" i="5"/>
  <c r="N82" i="5"/>
  <c r="D28" i="5"/>
  <c r="N64" i="5"/>
  <c r="N160" i="5"/>
  <c r="O82" i="5"/>
  <c r="O146" i="5"/>
  <c r="D115" i="5"/>
  <c r="D154" i="5"/>
  <c r="D159" i="5" s="1"/>
  <c r="B23" i="2" s="1"/>
  <c r="N25" i="5"/>
  <c r="D141" i="5"/>
  <c r="D146" i="5" s="1"/>
  <c r="B22" i="2" s="1"/>
  <c r="N186" i="5"/>
  <c r="N26" i="5"/>
  <c r="D130" i="5"/>
  <c r="D133" i="5" s="1"/>
  <c r="B21" i="2" s="1"/>
  <c r="D16" i="2"/>
  <c r="L44" i="5"/>
  <c r="D17" i="2"/>
  <c r="L63" i="5"/>
  <c r="L185" i="5"/>
  <c r="D81" i="5"/>
  <c r="D15" i="5"/>
  <c r="D177" i="5"/>
  <c r="D185" i="5" s="1"/>
  <c r="B25" i="2" s="1"/>
  <c r="N101" i="5"/>
  <c r="O44" i="5"/>
  <c r="D67" i="5"/>
  <c r="D68" i="5"/>
  <c r="D33" i="5"/>
  <c r="N44" i="5"/>
  <c r="D19" i="2"/>
  <c r="L101" i="5"/>
  <c r="N120" i="5"/>
  <c r="N121" i="5"/>
  <c r="D71" i="5"/>
  <c r="L82" i="5"/>
  <c r="D18" i="2"/>
  <c r="N83" i="5"/>
  <c r="N172" i="5"/>
  <c r="N173" i="5"/>
  <c r="N133" i="5"/>
  <c r="O172" i="5"/>
  <c r="O120" i="5"/>
  <c r="D12" i="5"/>
  <c r="D116" i="5"/>
  <c r="D120" i="5" s="1"/>
  <c r="B20" i="2" s="1"/>
  <c r="D22" i="2"/>
  <c r="L146" i="5"/>
  <c r="D18" i="5"/>
  <c r="O185" i="5"/>
  <c r="D15" i="2"/>
  <c r="L25" i="5"/>
  <c r="D90" i="5"/>
  <c r="D34" i="5"/>
  <c r="D88" i="5"/>
  <c r="L120" i="5"/>
  <c r="N134" i="5"/>
  <c r="D21" i="2"/>
  <c r="L133" i="5"/>
  <c r="D44" i="5" l="1"/>
  <c r="B16" i="2" s="1"/>
  <c r="D82" i="5"/>
  <c r="B18" i="2" s="1"/>
  <c r="D101" i="5"/>
  <c r="B19" i="2" s="1"/>
  <c r="D25" i="5"/>
  <c r="B15" i="2" s="1"/>
</calcChain>
</file>

<file path=xl/sharedStrings.xml><?xml version="1.0" encoding="utf-8"?>
<sst xmlns="http://schemas.openxmlformats.org/spreadsheetml/2006/main" count="4252" uniqueCount="693">
  <si>
    <t>Test</t>
  </si>
  <si>
    <t>Run</t>
  </si>
  <si>
    <t>R01</t>
  </si>
  <si>
    <t>Reference Software:</t>
  </si>
  <si>
    <t>Candidate Software:</t>
  </si>
  <si>
    <t>Description</t>
  </si>
  <si>
    <t>Pass</t>
  </si>
  <si>
    <t>Ken Nittler</t>
  </si>
  <si>
    <t>Total</t>
  </si>
  <si>
    <t>Solar</t>
  </si>
  <si>
    <t>Reference</t>
  </si>
  <si>
    <t>Candidate</t>
  </si>
  <si>
    <t>Difference</t>
  </si>
  <si>
    <t>Percent</t>
  </si>
  <si>
    <t>Tolerance on Total TDV between Reference and Candidate software</t>
  </si>
  <si>
    <t>Fail</t>
  </si>
  <si>
    <t>MPCBECC</t>
  </si>
  <si>
    <t>Comparison Date:</t>
  </si>
  <si>
    <t>Comparison Author:</t>
  </si>
  <si>
    <t>Pass/Fail</t>
  </si>
  <si>
    <t>R02</t>
  </si>
  <si>
    <t>R03</t>
  </si>
  <si>
    <t>R04</t>
  </si>
  <si>
    <t>R05</t>
  </si>
  <si>
    <t>R06</t>
  </si>
  <si>
    <t>R07</t>
  </si>
  <si>
    <t>R08</t>
  </si>
  <si>
    <t>R09</t>
  </si>
  <si>
    <t>R10</t>
  </si>
  <si>
    <t>R11</t>
  </si>
  <si>
    <t>R12</t>
  </si>
  <si>
    <t>R13</t>
  </si>
  <si>
    <t>R14</t>
  </si>
  <si>
    <t>R15</t>
  </si>
  <si>
    <t>R16</t>
  </si>
  <si>
    <t>Prototype</t>
  </si>
  <si>
    <t>Water Heating</t>
  </si>
  <si>
    <t>Standard Design</t>
  </si>
  <si>
    <t>Proposed Design</t>
  </si>
  <si>
    <t>S2100ft2</t>
  </si>
  <si>
    <t>P2100ft2</t>
  </si>
  <si>
    <t>S2700ft2</t>
  </si>
  <si>
    <t>S6960ft2</t>
  </si>
  <si>
    <t>P2700ft2</t>
  </si>
  <si>
    <t>P6960ft2</t>
  </si>
  <si>
    <t>Zone 01</t>
  </si>
  <si>
    <t>Zone 02</t>
  </si>
  <si>
    <t>Zone 03</t>
  </si>
  <si>
    <t>Zone 04</t>
  </si>
  <si>
    <t>Zone 05</t>
  </si>
  <si>
    <t>Zone 06</t>
  </si>
  <si>
    <t>Zone 07</t>
  </si>
  <si>
    <t>Zone 08</t>
  </si>
  <si>
    <t>Zone 09</t>
  </si>
  <si>
    <t>Zone 10</t>
  </si>
  <si>
    <t>Zone 11</t>
  </si>
  <si>
    <t>Zone 12</t>
  </si>
  <si>
    <t>Zone 13</t>
  </si>
  <si>
    <t>Zone 14</t>
  </si>
  <si>
    <t>Zone 15</t>
  </si>
  <si>
    <t>Zone 16</t>
  </si>
  <si>
    <t>Climate</t>
  </si>
  <si>
    <t>All Zones</t>
  </si>
  <si>
    <t>TestArray</t>
  </si>
  <si>
    <t>This tab should not be modified. Contains constants and descriptions that drive rest of spreadsheet</t>
  </si>
  <si>
    <t>Proposed Model Site Electric Use</t>
  </si>
  <si>
    <t>Proposed Model Site Natural Gas Use</t>
  </si>
  <si>
    <t>Proposed Model Site Other Fuel Use</t>
  </si>
  <si>
    <t>Standard Model Site Natural Gas Use</t>
  </si>
  <si>
    <t>Standard Model Site Other Fuel Use</t>
  </si>
  <si>
    <t>Software Versions</t>
  </si>
  <si>
    <t>Pass /</t>
  </si>
  <si>
    <t>Compliance</t>
  </si>
  <si>
    <t>Spc Heat</t>
  </si>
  <si>
    <t>Spc Cool</t>
  </si>
  <si>
    <t>IAQ Vent</t>
  </si>
  <si>
    <t>Other HVAC</t>
  </si>
  <si>
    <t>Wtr Heat</t>
  </si>
  <si>
    <t>Ins Light</t>
  </si>
  <si>
    <t>Appl &amp; Cook</t>
  </si>
  <si>
    <t>Plug Lds</t>
  </si>
  <si>
    <t>Exterior</t>
  </si>
  <si>
    <t>TOTAL</t>
  </si>
  <si>
    <t>Comp Total</t>
  </si>
  <si>
    <t>End User</t>
  </si>
  <si>
    <t>Run Date/Time</t>
  </si>
  <si>
    <t>Run Title</t>
  </si>
  <si>
    <t>Analysis Type</t>
  </si>
  <si>
    <t>Margin</t>
  </si>
  <si>
    <t>(kWh)</t>
  </si>
  <si>
    <t>(Therms)</t>
  </si>
  <si>
    <t>(MMBtu)</t>
  </si>
  <si>
    <t>(kTDV/ft2-yr)</t>
  </si>
  <si>
    <t>Ruleset</t>
  </si>
  <si>
    <t>CSE</t>
  </si>
  <si>
    <t>Application</t>
  </si>
  <si>
    <t>Proposed and Standard</t>
  </si>
  <si>
    <t>OtherHVAC</t>
  </si>
  <si>
    <t>SpcHeat</t>
  </si>
  <si>
    <t>SpcCool</t>
  </si>
  <si>
    <t>IAQVent</t>
  </si>
  <si>
    <t>WtrHeat</t>
  </si>
  <si>
    <t>Proposed</t>
  </si>
  <si>
    <t>Standard</t>
  </si>
  <si>
    <t>Row</t>
  </si>
  <si>
    <t>T01R12</t>
  </si>
  <si>
    <t>Fenestration U 0.40/S 0.40</t>
  </si>
  <si>
    <t>Furnace AFUE 92</t>
  </si>
  <si>
    <t>Air Conditioner SEER 16/EER 14</t>
  </si>
  <si>
    <t>Insulation Construction Quality Improved</t>
  </si>
  <si>
    <t>Common Measures</t>
  </si>
  <si>
    <t>Within</t>
  </si>
  <si>
    <t>Tolerance</t>
  </si>
  <si>
    <t>Yes</t>
  </si>
  <si>
    <t>No</t>
  </si>
  <si>
    <t>Standard = Proposed for this test</t>
  </si>
  <si>
    <t>Standard = T01 Standard for this test</t>
  </si>
  <si>
    <t>Standard = T02 Standard for this test</t>
  </si>
  <si>
    <t>Standard = T03 Standard for this test</t>
  </si>
  <si>
    <t>Array that includes all data that needs to be searched in results</t>
  </si>
  <si>
    <t>Filename</t>
  </si>
  <si>
    <t>Column</t>
  </si>
  <si>
    <t>Number</t>
  </si>
  <si>
    <t>Column that includes only the file name (eg T02R01)</t>
  </si>
  <si>
    <t>TotalSum</t>
  </si>
  <si>
    <t>FAIL</t>
  </si>
  <si>
    <t>T04R12</t>
  </si>
  <si>
    <t>PrototypeArray</t>
  </si>
  <si>
    <t>S21</t>
  </si>
  <si>
    <t>P21</t>
  </si>
  <si>
    <t>S27</t>
  </si>
  <si>
    <t>P27</t>
  </si>
  <si>
    <t>S69</t>
  </si>
  <si>
    <t>P69</t>
  </si>
  <si>
    <t>Standard = Varies for this test</t>
  </si>
  <si>
    <t>Package</t>
  </si>
  <si>
    <t>Ducts 2% Leakage</t>
  </si>
  <si>
    <t>Air Leakage ACH50 2.0</t>
  </si>
  <si>
    <t>T06R12</t>
  </si>
  <si>
    <t>2 Water Heaters using Multiplier</t>
  </si>
  <si>
    <t>2 Water Heaters Using 2 entries</t>
  </si>
  <si>
    <t>Parallel Piping</t>
  </si>
  <si>
    <t>Test #</t>
  </si>
  <si>
    <t>Run #</t>
  </si>
  <si>
    <t>Number of Runs</t>
  </si>
  <si>
    <t>Standard Design Tests</t>
  </si>
  <si>
    <t>Following tests all 16 climate zones</t>
  </si>
  <si>
    <t>Following tests standard design = proposed design</t>
  </si>
  <si>
    <t>R01-R16</t>
  </si>
  <si>
    <t>Standard Design Test</t>
  </si>
  <si>
    <t>Proposed Design Tests</t>
  </si>
  <si>
    <t>Following tests should have standard = standard from tests T01, T02 and T03</t>
  </si>
  <si>
    <t>Proposed Design Test</t>
  </si>
  <si>
    <t>Following tests for Climate Zone 12 only</t>
  </si>
  <si>
    <t>Following tests should have the same standard design as T01R12</t>
  </si>
  <si>
    <t>This tab should not be modified. Contains reference lookup data that drive rest of spreadsheet</t>
  </si>
  <si>
    <t>Software does not have this value, so point to 0 column for now</t>
  </si>
  <si>
    <t>These are preset to match the format of the CBECC-Res AnalysisResults.csv file as of 07/02/2013</t>
  </si>
  <si>
    <t xml:space="preserve">S2100 </t>
  </si>
  <si>
    <t xml:space="preserve">S2700 </t>
  </si>
  <si>
    <t xml:space="preserve">S6960 </t>
  </si>
  <si>
    <t xml:space="preserve">P2100 </t>
  </si>
  <si>
    <t xml:space="preserve">P2700 </t>
  </si>
  <si>
    <t xml:space="preserve">P6960 </t>
  </si>
  <si>
    <t>Some standard designs are different than T01R12</t>
  </si>
  <si>
    <t>Tolerance:</t>
  </si>
  <si>
    <t>Large Tankless RE 0.76/Input 300000/0 gal</t>
  </si>
  <si>
    <t>Electric Resistance EF 0.92/Input 4500</t>
  </si>
  <si>
    <t>Heat Pump EF 2.4/Input 4500</t>
  </si>
  <si>
    <t>Small Tankless EF 0.80/Input 195000/0 gal</t>
  </si>
  <si>
    <t>T08R05 was intended to have standby losses. Not implemented at time of testing</t>
  </si>
  <si>
    <t>Notes</t>
  </si>
  <si>
    <t>Need to add no natural gas to site test</t>
  </si>
  <si>
    <t>Need to add reporting tests</t>
  </si>
  <si>
    <t>S2100ft2/P2100ft2</t>
  </si>
  <si>
    <t>Multiple Orientation</t>
  </si>
  <si>
    <t>North Standard</t>
  </si>
  <si>
    <t>East Standard</t>
  </si>
  <si>
    <t>South Standard</t>
  </si>
  <si>
    <t>West Standard</t>
  </si>
  <si>
    <t>North Proposed</t>
  </si>
  <si>
    <t>East Proposed</t>
  </si>
  <si>
    <t>South Proposed</t>
  </si>
  <si>
    <t>West Proposed</t>
  </si>
  <si>
    <t>This tab should not be modified. Contains lookup data that may be copied to ReferenceLookup or CandidateLookup Tab</t>
  </si>
  <si>
    <t>Column N will need to be modified for different software</t>
  </si>
  <si>
    <t>to return just the filename such as T01R01.</t>
  </si>
  <si>
    <t>Blue fields should be updated to match current results</t>
  </si>
  <si>
    <t>Single Standard Front 45</t>
  </si>
  <si>
    <t>Single Proposed front 45</t>
  </si>
  <si>
    <t>From</t>
  </si>
  <si>
    <t>To</t>
  </si>
  <si>
    <t>ReferenceFileArray</t>
  </si>
  <si>
    <t>The filename must be in the same row as in the Reference tab</t>
  </si>
  <si>
    <t>The T09 multiple orientation run case only uses 4 input files.</t>
  </si>
  <si>
    <t>The data in this table is used to map the 4 file names into the T09 names</t>
  </si>
  <si>
    <t>No Cool Vent</t>
  </si>
  <si>
    <t>Large Storage RE 0.77/Input 100000/75gal/Stby 0.01</t>
  </si>
  <si>
    <t>Large Storage RE 0.77/Input 100000/75gal/Stby 0.03</t>
  </si>
  <si>
    <t>Release Log</t>
  </si>
  <si>
    <t>PV Credit</t>
  </si>
  <si>
    <t>These are preset to match the format of the CBECC-Res AnalysisResults.csv file as of 11/18/2013 with PV Credit Column Added</t>
  </si>
  <si>
    <t>Some standard designs are different than T03R12</t>
  </si>
  <si>
    <t>Multi Family Water Heating</t>
  </si>
  <si>
    <t>8 Storage</t>
  </si>
  <si>
    <t>8 Storage 2 Systems</t>
  </si>
  <si>
    <t>Source Energy</t>
  </si>
  <si>
    <t>Need no ducts</t>
  </si>
  <si>
    <t>P1665ft2</t>
  </si>
  <si>
    <t xml:space="preserve">8 LgStor </t>
  </si>
  <si>
    <t>2 LgStor Central Recirc</t>
  </si>
  <si>
    <t>2 LgStor Central Solar</t>
  </si>
  <si>
    <t>2 LgStor Central Solar Recirc</t>
  </si>
  <si>
    <t>2 SmInstantant Central Solar</t>
  </si>
  <si>
    <t>2 SmInstantant Central Solar Recirc</t>
  </si>
  <si>
    <t>1 Indirect Central Solar</t>
  </si>
  <si>
    <t>1 Indirect Central Solar Recirc</t>
  </si>
  <si>
    <t>Package No Natural Gas</t>
  </si>
  <si>
    <t>Heatpump DHW</t>
  </si>
  <si>
    <t>Heatpump DHW no Natural Gas</t>
  </si>
  <si>
    <t>Electric DHW</t>
  </si>
  <si>
    <t>Electric DHW no Natural Gas</t>
  </si>
  <si>
    <t>Heatpump HVAC</t>
  </si>
  <si>
    <t>Heatpump HVAC no Natural Gas</t>
  </si>
  <si>
    <t xml:space="preserve">Heatpump HVAC &amp; DHW </t>
  </si>
  <si>
    <t>Heatpump HVAC &amp; DHW no Natural Gas</t>
  </si>
  <si>
    <t>E 1440ft2 as New Construction</t>
  </si>
  <si>
    <t>E 1440ft2 as Addition/Alteration</t>
  </si>
  <si>
    <t>EA 1665ft2</t>
  </si>
  <si>
    <t>EAA Ceiling R38 Verified Wind U0.39/S0.34 Verified</t>
  </si>
  <si>
    <t>EAA Ceiling R38 Verified Wind U0.39/S0.34</t>
  </si>
  <si>
    <t>EAA Ceiling R38 Verified Wind U0.40/S0.35 Verified</t>
  </si>
  <si>
    <t>EAA Ceiling R38 Verified Wind U0.40/S0.35</t>
  </si>
  <si>
    <t>EAA Ceiling R38 Verified Wind U0.41/S0.36 Verified</t>
  </si>
  <si>
    <t>EAA Ceiling R38 Verified Wind U0.41/S0.36</t>
  </si>
  <si>
    <t>P1665</t>
  </si>
  <si>
    <t>E+A+A Walls &amp; HVAC</t>
  </si>
  <si>
    <t>E+A+A Base &amp; Windows</t>
  </si>
  <si>
    <t>Standard Design Varies with features and verification</t>
  </si>
  <si>
    <t>EAA Ceiling R38 Verified HVAC Worse</t>
  </si>
  <si>
    <t>EAA Ceiling R38 Verified HVAC Worse Verified</t>
  </si>
  <si>
    <t xml:space="preserve">EAA Ceiling R38 Verified HVAC Equal </t>
  </si>
  <si>
    <t>EAA Ceiling R38 Verified HVAC Equal Verified</t>
  </si>
  <si>
    <t>EAA Ceiling R38 Verified HVAC Better</t>
  </si>
  <si>
    <t>EAA Ceiling R38 Verified HVAC Better Verified</t>
  </si>
  <si>
    <t>EAA Ceiling R38 Verified Wall R13</t>
  </si>
  <si>
    <t>EAA Ceiling R38 Verified Wall R13 Verified</t>
  </si>
  <si>
    <t>EAA Ceiling R38 Verified</t>
  </si>
  <si>
    <t>EAA Ceiling R38 Verified Wall R11</t>
  </si>
  <si>
    <t>EAA Ceiling R38 Verified Wall R11 Verified</t>
  </si>
  <si>
    <t>Equals</t>
  </si>
  <si>
    <t>Design</t>
  </si>
  <si>
    <t>Lookup</t>
  </si>
  <si>
    <t>Type of Software:</t>
  </si>
  <si>
    <t>Requires review of standard design tests</t>
  </si>
  <si>
    <t>Does not require review of standard design tests</t>
  </si>
  <si>
    <t>SoftwareTypeArray</t>
  </si>
  <si>
    <t>Path</t>
  </si>
  <si>
    <t>Extension</t>
  </si>
  <si>
    <t>Without</t>
  </si>
  <si>
    <t>Column L removes path name if present</t>
  </si>
  <si>
    <t>Column M removes extension if present</t>
  </si>
  <si>
    <t xml:space="preserve">Column N may need to be modified for different software. </t>
  </si>
  <si>
    <t>Reorded in v18 to make east facing first map to work with CBECC-Res</t>
  </si>
  <si>
    <t>Cell C5 should be updated to the candidate software</t>
  </si>
  <si>
    <t>Type of Construction:</t>
  </si>
  <si>
    <t>ConstructionTypeArray</t>
  </si>
  <si>
    <t>Both</t>
  </si>
  <si>
    <t>New</t>
  </si>
  <si>
    <t>Both New and EAA</t>
  </si>
  <si>
    <t>New construction only</t>
  </si>
  <si>
    <t>Cell C7 should be changed for the type of program being approved. Candidate programs do not have to do standard design tests</t>
  </si>
  <si>
    <t>Column N removes /N,/E,/W,/S and replaces with filename if present</t>
  </si>
  <si>
    <t>Cell C8 should be changed for the type of construction being approved. New gets to skip tests T12 and T13.</t>
  </si>
  <si>
    <t>(kW)</t>
  </si>
  <si>
    <t>CandidateFile</t>
  </si>
  <si>
    <t xml:space="preserve">ReferenceFile </t>
  </si>
  <si>
    <t>If the column for the file name is changed, column L of this tab must be updated</t>
  </si>
  <si>
    <t>Savings Results</t>
  </si>
  <si>
    <t>Total Demand</t>
  </si>
  <si>
    <t>Compliance Demand</t>
  </si>
  <si>
    <t>Total TDV</t>
  </si>
  <si>
    <t>(%)</t>
  </si>
  <si>
    <t>(int)</t>
  </si>
  <si>
    <t>($)</t>
  </si>
  <si>
    <t>To test the alterations, runs have been constructed for 3 proposed design - worse, equal or better than the alteration standard</t>
  </si>
  <si>
    <t>For alterations there are 2 possible standard design values - the exsting feature or the alteration standard from Table 150.2-A</t>
  </si>
  <si>
    <t>Which standard applies depends on the measure and if the existing feature is verified.</t>
  </si>
  <si>
    <t>So in the TDS, there are up to 2 x 3 = 6 runs to test EAA results.</t>
  </si>
  <si>
    <t>Worse</t>
  </si>
  <si>
    <t>Worse with existing verified</t>
  </si>
  <si>
    <t>Equal</t>
  </si>
  <si>
    <t>Equal with existing verified</t>
  </si>
  <si>
    <t>Better</t>
  </si>
  <si>
    <t>Better with existing verfied</t>
  </si>
  <si>
    <t xml:space="preserve">High  </t>
  </si>
  <si>
    <t>Medium</t>
  </si>
  <si>
    <t>Low</t>
  </si>
  <si>
    <t>Budget</t>
  </si>
  <si>
    <t>Magnitude</t>
  </si>
  <si>
    <t>alteration standard</t>
  </si>
  <si>
    <t>existing feature</t>
  </si>
  <si>
    <t>(open to some interpretation based on Table 150.2-A and ACM Reference language)</t>
  </si>
  <si>
    <t>Example pattern of results:</t>
  </si>
  <si>
    <t>alteration standard =</t>
  </si>
  <si>
    <t>existing standard =</t>
  </si>
  <si>
    <t>EAA Budgets</t>
  </si>
  <si>
    <t>Proposed Design Rating Model Site Electric Use</t>
  </si>
  <si>
    <t>Proposed  Design Rating Model Site Other Fuel Use</t>
  </si>
  <si>
    <t>Project</t>
  </si>
  <si>
    <t>Path/File</t>
  </si>
  <si>
    <t>Rating</t>
  </si>
  <si>
    <t>Wall R13/Roof Deck Above R6</t>
  </si>
  <si>
    <t>Ceiling R49 /Roof Deck Below R0/Radiant Barrier</t>
  </si>
  <si>
    <t>TDSv25</t>
  </si>
  <si>
    <t>Some U07 files modified to look at above/below deck insulation. U12 and U13 existing attic status changed to existing.</t>
  </si>
  <si>
    <t>First release of 2016 TDS based. Files were updated to use 2016 requirements. Tolerance changed to 0.04. Spreadsheet standards equals lookup revised.</t>
  </si>
  <si>
    <t>U10 files modified to match new MF central calcs.</t>
  </si>
  <si>
    <t>Standard Model Site Electric Use</t>
  </si>
  <si>
    <t>Proposed Model Electric Demand</t>
  </si>
  <si>
    <t>Proposed  Design Rating Model Site Natural Gas Use</t>
  </si>
  <si>
    <t>Proposed Design Rating Model Electric Demand</t>
  </si>
  <si>
    <t>Reference Design Rating Model Site Electric Use</t>
  </si>
  <si>
    <t>Reference Design Rating Model Site Natural Gas Use</t>
  </si>
  <si>
    <t>Reference Design Rating Model Site Other Fuel Use</t>
  </si>
  <si>
    <t>Reference Design Rating Model TDV</t>
  </si>
  <si>
    <t>Reference Design Rating Model Electric Demand</t>
  </si>
  <si>
    <t>Energy Design Ratings</t>
  </si>
  <si>
    <t>Compliance TDV</t>
  </si>
  <si>
    <t>PV</t>
  </si>
  <si>
    <t>Note:</t>
  </si>
  <si>
    <t>1. If type of software (Cell C7) is set to "Candidate", then the tests based</t>
  </si>
  <si>
    <t>2. If type of construction (Cell C8) is set to "New" then the tests</t>
  </si>
  <si>
    <t xml:space="preserve">   standard design are not necessary (Tests 1-3 and part of 9)</t>
  </si>
  <si>
    <t xml:space="preserve">   for additions and alterations are not necessary (Tests 12 and 13)</t>
  </si>
  <si>
    <t>TDSv27</t>
  </si>
  <si>
    <t>existing+addition+alteration runs if only being certified for new construction. See inputs at top of Summary tab.</t>
  </si>
  <si>
    <t xml:space="preserve">Second release of 2016 version. Updated to better handle Candidate programs that don't need to pass certain standard design runs </t>
  </si>
  <si>
    <t>Min</t>
  </si>
  <si>
    <t>Max</t>
  </si>
  <si>
    <t>Ave</t>
  </si>
  <si>
    <t>% Diff</t>
  </si>
  <si>
    <t>Average</t>
  </si>
  <si>
    <t>Pass/</t>
  </si>
  <si>
    <t>kTDV/ft2</t>
  </si>
  <si>
    <t>ReferenceProposedEDR</t>
  </si>
  <si>
    <t>ReferenceStandardEDR</t>
  </si>
  <si>
    <t>CandidateStandardEDR</t>
  </si>
  <si>
    <t>CandidateProposedEDR</t>
  </si>
  <si>
    <t>EDR</t>
  </si>
  <si>
    <t>TDSv28</t>
  </si>
  <si>
    <t>Update for 2016.2.1. Added summary information. Spreadsheet now different from 2013 version due to EDR information.</t>
  </si>
  <si>
    <t>AO</t>
  </si>
  <si>
    <t>Units for Summary:</t>
  </si>
  <si>
    <t>AP</t>
  </si>
  <si>
    <t>Page 1 of 7</t>
  </si>
  <si>
    <t>Page 7 of 7</t>
  </si>
  <si>
    <t>Page 6 of 7</t>
  </si>
  <si>
    <t>Page 5 of 7</t>
  </si>
  <si>
    <t>Page 4 of 7</t>
  </si>
  <si>
    <t>Page 3 of 7</t>
  </si>
  <si>
    <t>Page 2 of 7</t>
  </si>
  <si>
    <t>Compliance Total TDV Results By Fuel (kTDV/ft2-yr)</t>
  </si>
  <si>
    <t>Proposed Model</t>
  </si>
  <si>
    <t>Standard Model</t>
  </si>
  <si>
    <t>Proposed Design Rating Model</t>
  </si>
  <si>
    <t>Reference Design Rating Model</t>
  </si>
  <si>
    <t>Electric</t>
  </si>
  <si>
    <t>Gas</t>
  </si>
  <si>
    <t>V01</t>
  </si>
  <si>
    <t>V02</t>
  </si>
  <si>
    <t>V03</t>
  </si>
  <si>
    <t>V04</t>
  </si>
  <si>
    <t>V05</t>
  </si>
  <si>
    <t>V06</t>
  </si>
  <si>
    <t>V07</t>
  </si>
  <si>
    <t>V08</t>
  </si>
  <si>
    <t>V09</t>
  </si>
  <si>
    <t>V10</t>
  </si>
  <si>
    <t>V11</t>
  </si>
  <si>
    <t>V12</t>
  </si>
  <si>
    <t>V13</t>
  </si>
  <si>
    <t>V</t>
  </si>
  <si>
    <t>V01R01</t>
  </si>
  <si>
    <t>V01R02</t>
  </si>
  <si>
    <t>V01R03</t>
  </si>
  <si>
    <t>V01R04</t>
  </si>
  <si>
    <t>V01R05</t>
  </si>
  <si>
    <t>V01R06</t>
  </si>
  <si>
    <t>V01R07</t>
  </si>
  <si>
    <t>V01R08</t>
  </si>
  <si>
    <t>V01R09</t>
  </si>
  <si>
    <t>V01R10</t>
  </si>
  <si>
    <t>V01R11</t>
  </si>
  <si>
    <t>V01R12</t>
  </si>
  <si>
    <t>V01R13</t>
  </si>
  <si>
    <t>V01R14</t>
  </si>
  <si>
    <t>V01R15</t>
  </si>
  <si>
    <t>V01R16</t>
  </si>
  <si>
    <t>V02R01</t>
  </si>
  <si>
    <t>V02R02</t>
  </si>
  <si>
    <t>V02R03</t>
  </si>
  <si>
    <t>V02R04</t>
  </si>
  <si>
    <t>V02R05</t>
  </si>
  <si>
    <t>V02R06</t>
  </si>
  <si>
    <t>V02R07</t>
  </si>
  <si>
    <t>V02R08</t>
  </si>
  <si>
    <t>V02R09</t>
  </si>
  <si>
    <t>V02R10</t>
  </si>
  <si>
    <t>V02R11</t>
  </si>
  <si>
    <t>V02R12</t>
  </si>
  <si>
    <t>V02R13</t>
  </si>
  <si>
    <t>V02R14</t>
  </si>
  <si>
    <t>V02R15</t>
  </si>
  <si>
    <t>V02R16</t>
  </si>
  <si>
    <t>V03R01</t>
  </si>
  <si>
    <t>V03R02</t>
  </si>
  <si>
    <t>V03R03</t>
  </si>
  <si>
    <t>V03R04</t>
  </si>
  <si>
    <t>V03R05</t>
  </si>
  <si>
    <t>V03R06</t>
  </si>
  <si>
    <t>V03R07</t>
  </si>
  <si>
    <t>V03R08</t>
  </si>
  <si>
    <t>V03R09</t>
  </si>
  <si>
    <t>V03R10</t>
  </si>
  <si>
    <t>V03R11</t>
  </si>
  <si>
    <t>V03R12</t>
  </si>
  <si>
    <t>V03R13</t>
  </si>
  <si>
    <t>V03R14</t>
  </si>
  <si>
    <t>V03R15</t>
  </si>
  <si>
    <t>V03R16</t>
  </si>
  <si>
    <t>V04R01</t>
  </si>
  <si>
    <t>V04R02</t>
  </si>
  <si>
    <t>V04R03</t>
  </si>
  <si>
    <t>V04R04</t>
  </si>
  <si>
    <t>V04R05</t>
  </si>
  <si>
    <t>V04R06</t>
  </si>
  <si>
    <t>V04R07</t>
  </si>
  <si>
    <t>V04R08</t>
  </si>
  <si>
    <t>V04R09</t>
  </si>
  <si>
    <t>V04R10</t>
  </si>
  <si>
    <t>V04R11</t>
  </si>
  <si>
    <t>V04R12</t>
  </si>
  <si>
    <t>V04R13</t>
  </si>
  <si>
    <t>V04R14</t>
  </si>
  <si>
    <t>V04R15</t>
  </si>
  <si>
    <t>V04R16</t>
  </si>
  <si>
    <t>V05R01</t>
  </si>
  <si>
    <t>V05R02</t>
  </si>
  <si>
    <t>V05R03</t>
  </si>
  <si>
    <t>V05R04</t>
  </si>
  <si>
    <t>V05R05</t>
  </si>
  <si>
    <t>V05R06</t>
  </si>
  <si>
    <t>V05R07</t>
  </si>
  <si>
    <t>V05R08</t>
  </si>
  <si>
    <t>V05R09</t>
  </si>
  <si>
    <t>V05R10</t>
  </si>
  <si>
    <t>V05R11</t>
  </si>
  <si>
    <t>V05R12</t>
  </si>
  <si>
    <t>V05R13</t>
  </si>
  <si>
    <t>V05R14</t>
  </si>
  <si>
    <t>V05R15</t>
  </si>
  <si>
    <t>V05R16</t>
  </si>
  <si>
    <t>V06R01</t>
  </si>
  <si>
    <t>V06R02</t>
  </si>
  <si>
    <t>V06R03</t>
  </si>
  <si>
    <t>V06R04</t>
  </si>
  <si>
    <t>V06R05</t>
  </si>
  <si>
    <t>V06R06</t>
  </si>
  <si>
    <t>V06R07</t>
  </si>
  <si>
    <t>V06R08</t>
  </si>
  <si>
    <t>V06R09</t>
  </si>
  <si>
    <t>V06R10</t>
  </si>
  <si>
    <t>V06R11</t>
  </si>
  <si>
    <t>V06R12</t>
  </si>
  <si>
    <t>V06R13</t>
  </si>
  <si>
    <t>V06R14</t>
  </si>
  <si>
    <t>V06R15</t>
  </si>
  <si>
    <t>V06R16</t>
  </si>
  <si>
    <t>V09R02/N</t>
  </si>
  <si>
    <t>V09R02/E</t>
  </si>
  <si>
    <t>V09R02/S</t>
  </si>
  <si>
    <t>V09R02/W</t>
  </si>
  <si>
    <t>V09R07/N</t>
  </si>
  <si>
    <t>V09R07/E</t>
  </si>
  <si>
    <t>V09R07/S</t>
  </si>
  <si>
    <t>V09R07/W</t>
  </si>
  <si>
    <t>V10R01</t>
  </si>
  <si>
    <t>V10R02</t>
  </si>
  <si>
    <t>V10R03</t>
  </si>
  <si>
    <t>V10R04</t>
  </si>
  <si>
    <t>V10R05</t>
  </si>
  <si>
    <t>V10R06</t>
  </si>
  <si>
    <t>V10R07</t>
  </si>
  <si>
    <t>V10R08</t>
  </si>
  <si>
    <t>V10R09</t>
  </si>
  <si>
    <t>V10R10</t>
  </si>
  <si>
    <t>V11R02</t>
  </si>
  <si>
    <t>V11R07</t>
  </si>
  <si>
    <t>V11R08</t>
  </si>
  <si>
    <t>Not Available</t>
  </si>
  <si>
    <t>Error Code 12</t>
  </si>
  <si>
    <t>V09R05</t>
  </si>
  <si>
    <t>V09R02</t>
  </si>
  <si>
    <t>V09R03</t>
  </si>
  <si>
    <t>V09R04</t>
  </si>
  <si>
    <t>V09R10</t>
  </si>
  <si>
    <t>V09R07</t>
  </si>
  <si>
    <t>V09R08</t>
  </si>
  <si>
    <t>V09R09</t>
  </si>
  <si>
    <t>V12R01</t>
  </si>
  <si>
    <t>V12R02</t>
  </si>
  <si>
    <t>V12R03</t>
  </si>
  <si>
    <t>V12R05</t>
  </si>
  <si>
    <t>V13R01</t>
  </si>
  <si>
    <t>V13R05</t>
  </si>
  <si>
    <t>Was 0.04 in v28 TDS. Made it bigger for testing early 2019 versions</t>
  </si>
  <si>
    <t>TDSv29</t>
  </si>
  <si>
    <t>Updated for 2019.0.4</t>
  </si>
  <si>
    <t>v29 01 S21 G20 M01</t>
  </si>
  <si>
    <t>v29 02 S21 G20 M01</t>
  </si>
  <si>
    <t>v29 03 S21 G20 M01</t>
  </si>
  <si>
    <t>v29 04 S21 G20 M01</t>
  </si>
  <si>
    <t>v29 05 S21 G20 M01</t>
  </si>
  <si>
    <t>v29 06 S21 G20 M01</t>
  </si>
  <si>
    <t>v29 07 S21 G20 M01</t>
  </si>
  <si>
    <t>v29 08 S21 G20 M01</t>
  </si>
  <si>
    <t>v29 09 S21 G20 M01</t>
  </si>
  <si>
    <t>v29 10 S21 G20 M01</t>
  </si>
  <si>
    <t>v29 11 S21 G20 M01</t>
  </si>
  <si>
    <t>v29 12 S21 G20 M01</t>
  </si>
  <si>
    <t>v29 13 S21 G20 M01</t>
  </si>
  <si>
    <t>v29 14 S21 G20 M01</t>
  </si>
  <si>
    <t>v29 15 S21 G20 M01</t>
  </si>
  <si>
    <t>v29 16 S21 G20 M01</t>
  </si>
  <si>
    <t>v29 01 S27 G20 M01</t>
  </si>
  <si>
    <t>v29 02 S27 G20 M01</t>
  </si>
  <si>
    <t>v29 03 S27 G20 M01</t>
  </si>
  <si>
    <t>v29 04 S27 G20 M01</t>
  </si>
  <si>
    <t>v29 05 S27 G20 M01</t>
  </si>
  <si>
    <t>v29 06 S27 G20 M01</t>
  </si>
  <si>
    <t>v29 07 S27 G20 M01</t>
  </si>
  <si>
    <t>v29 08 S27 G20 M01</t>
  </si>
  <si>
    <t>v29 09 S27 G20 M01</t>
  </si>
  <si>
    <t>v29 10 S27 G20 M01</t>
  </si>
  <si>
    <t>v29 11 S27 G20 M01</t>
  </si>
  <si>
    <t>v29 12 S27 G20 M01</t>
  </si>
  <si>
    <t>v29 13 S27 G20 M01</t>
  </si>
  <si>
    <t>v29 14 S27 G20 M01</t>
  </si>
  <si>
    <t>v29 15 S27 G20 M01</t>
  </si>
  <si>
    <t>v29 16 S27 G20 M01</t>
  </si>
  <si>
    <t>v29 01 S69 G15 M01</t>
  </si>
  <si>
    <t>v29 02 S69 G15 M01</t>
  </si>
  <si>
    <t>v29 03 S69 G15 M01</t>
  </si>
  <si>
    <t>v29 04 S69 G15 M01</t>
  </si>
  <si>
    <t>v29 05 S69 G15 M01</t>
  </si>
  <si>
    <t>v29 06 S69 G15 M01</t>
  </si>
  <si>
    <t>v29 07 S69 G15 M01</t>
  </si>
  <si>
    <t>v29 08 S69 G15 M01</t>
  </si>
  <si>
    <t>v29 09 S69 G15 M01</t>
  </si>
  <si>
    <t>v29 10 S69 G15 M01</t>
  </si>
  <si>
    <t>v29 11 S69 G15 M01</t>
  </si>
  <si>
    <t>v29 12 S69 G15 M01</t>
  </si>
  <si>
    <t>v29 13 S69 G15 M01</t>
  </si>
  <si>
    <t>v29 14 S69 G15 M01</t>
  </si>
  <si>
    <t>v29 15 S69 G15 M01</t>
  </si>
  <si>
    <t>v29 16 S69 G15 M01</t>
  </si>
  <si>
    <t>v29 01 P21 U20 M01</t>
  </si>
  <si>
    <t>v29 02 P21 U20 M01</t>
  </si>
  <si>
    <t>v29 03 P21 U20 M01</t>
  </si>
  <si>
    <t>v29 04 P21 U20 M01</t>
  </si>
  <si>
    <t>v29 05 P21 U20 M01</t>
  </si>
  <si>
    <t>v29 06 P21 U20 M01</t>
  </si>
  <si>
    <t>v29 07 P21 U20 M01</t>
  </si>
  <si>
    <t>v29 08 P21 U20 M01</t>
  </si>
  <si>
    <t>v29 09 P21 U20 M01</t>
  </si>
  <si>
    <t>v29 10 P21 U20 M01</t>
  </si>
  <si>
    <t>v29 11 P21 U20 M01</t>
  </si>
  <si>
    <t>v29 12 P21 U20 M01</t>
  </si>
  <si>
    <t>v29 13 P21 U20 M01</t>
  </si>
  <si>
    <t>v29 14 P21 U20 M01</t>
  </si>
  <si>
    <t>v29 15 P21 U20 M01</t>
  </si>
  <si>
    <t>v29 16 P21 U20 M01</t>
  </si>
  <si>
    <t>v29 01 P27 U20 M01</t>
  </si>
  <si>
    <t>v29 02 P27 U20 M01</t>
  </si>
  <si>
    <t>v29 03 P27 U20 M01</t>
  </si>
  <si>
    <t>v29 04 P27 U20 M01</t>
  </si>
  <si>
    <t>v29 05 P27 U20 M01</t>
  </si>
  <si>
    <t>v29 06 P27 U20 M01</t>
  </si>
  <si>
    <t>v29 07 P27 U20 M01</t>
  </si>
  <si>
    <t>v29 08 P27 U20 M01</t>
  </si>
  <si>
    <t>v29 09 P27 U20 M01</t>
  </si>
  <si>
    <t>v29 10 P27 U20 M01</t>
  </si>
  <si>
    <t>v29 11 P27 U20 M01</t>
  </si>
  <si>
    <t>v29 12 P27 U20 M01</t>
  </si>
  <si>
    <t>v29 13 P27 U20 M01</t>
  </si>
  <si>
    <t>v29 14 P27 U20 M01</t>
  </si>
  <si>
    <t>v29 15 P27 U20 M01</t>
  </si>
  <si>
    <t>v29 16 P27 U20 M01</t>
  </si>
  <si>
    <t>v29 01 P69 U15 M01</t>
  </si>
  <si>
    <t>v29 02 P69 U15 M01</t>
  </si>
  <si>
    <t>v29 03 P69 U15 M01</t>
  </si>
  <si>
    <t>v29 04 P69 U15 M01</t>
  </si>
  <si>
    <t>v29 05 P69 U15 M01</t>
  </si>
  <si>
    <t>v29 06 P69 U15 M01</t>
  </si>
  <si>
    <t>v29 07 P69 U15 M01</t>
  </si>
  <si>
    <t>v29 08 P69 U15 M01</t>
  </si>
  <si>
    <t>v29 09 P69 U15 M01</t>
  </si>
  <si>
    <t>v29 10 P69 U15 M01</t>
  </si>
  <si>
    <t>v29 11 P69 U15 M01</t>
  </si>
  <si>
    <t>v29 12 P69 U15 M01</t>
  </si>
  <si>
    <t>v29 13 P69 U15 M01</t>
  </si>
  <si>
    <t>v29 14 P69 U15 M01</t>
  </si>
  <si>
    <t>v29 15 P69 U15 M01</t>
  </si>
  <si>
    <t>v29 16 P69 U15 M01</t>
  </si>
  <si>
    <t>V07R01</t>
  </si>
  <si>
    <t>v29 12 P21 U20 R01</t>
  </si>
  <si>
    <t>V07R02</t>
  </si>
  <si>
    <t>v29 12 P21 U20 R02</t>
  </si>
  <si>
    <t>V07R03</t>
  </si>
  <si>
    <t>v29 12 P21 U20 R03</t>
  </si>
  <si>
    <t>V07R04</t>
  </si>
  <si>
    <t>v29 12 P21 U20 R04</t>
  </si>
  <si>
    <t>V07R05</t>
  </si>
  <si>
    <t>v29 12 P21 U20 R05</t>
  </si>
  <si>
    <t>V07R06</t>
  </si>
  <si>
    <t>v29 12 P21 U20 R06</t>
  </si>
  <si>
    <t>V07R07</t>
  </si>
  <si>
    <t>v29 12 P21 U20 R07</t>
  </si>
  <si>
    <t>V07R08</t>
  </si>
  <si>
    <t>v29 12 P21 U20 R08</t>
  </si>
  <si>
    <t>V07R09</t>
  </si>
  <si>
    <t>v29 12 P21 U20 R09</t>
  </si>
  <si>
    <t>V07R10</t>
  </si>
  <si>
    <t>v29 12 P21 U20 R10</t>
  </si>
  <si>
    <t>V08R01</t>
  </si>
  <si>
    <t>V08R02</t>
  </si>
  <si>
    <t>V08R03</t>
  </si>
  <si>
    <t>V08R04</t>
  </si>
  <si>
    <t>V08R05</t>
  </si>
  <si>
    <t>V08R06</t>
  </si>
  <si>
    <t>V08R07</t>
  </si>
  <si>
    <t>V08R08</t>
  </si>
  <si>
    <t>V08R09</t>
  </si>
  <si>
    <t>V08R10</t>
  </si>
  <si>
    <t>V11R01</t>
  </si>
  <si>
    <t>V11R03</t>
  </si>
  <si>
    <t>V11R04</t>
  </si>
  <si>
    <t>V11R05</t>
  </si>
  <si>
    <t>V11R06</t>
  </si>
  <si>
    <t>V11R09</t>
  </si>
  <si>
    <t>V11R10</t>
  </si>
  <si>
    <t>V09R01</t>
  </si>
  <si>
    <t>v29 12 S21 G20 R01</t>
  </si>
  <si>
    <t>v29 12 S21 G20 R02</t>
  </si>
  <si>
    <t>V09R06</t>
  </si>
  <si>
    <t>Conditioned</t>
  </si>
  <si>
    <t>Dwelling</t>
  </si>
  <si>
    <t>Area</t>
  </si>
  <si>
    <t>Battery</t>
  </si>
  <si>
    <t>Zone</t>
  </si>
  <si>
    <t>Units</t>
  </si>
  <si>
    <t>(ft2)</t>
  </si>
  <si>
    <t>Excl. PV+Batt</t>
  </si>
  <si>
    <t>PV+Batt Only</t>
  </si>
  <si>
    <t>Final EDR</t>
  </si>
  <si>
    <t>Excl. PV</t>
  </si>
  <si>
    <t>Min Reqd PV</t>
  </si>
  <si>
    <t>IU</t>
  </si>
  <si>
    <t>Proposed Model TDV</t>
  </si>
  <si>
    <t>Standard Model TDV</t>
  </si>
  <si>
    <t>Standard Model Electric Demand</t>
  </si>
  <si>
    <t>Proposed  Design Rating Model TDV</t>
  </si>
  <si>
    <t>CAHP / CMFNH Results</t>
  </si>
  <si>
    <t>EDR Bonus Points</t>
  </si>
  <si>
    <t>CAHP Delta EDR</t>
  </si>
  <si>
    <t>Cash Bonus Total</t>
  </si>
  <si>
    <t>2019 Zone Ready Kicker</t>
  </si>
  <si>
    <t>2019 Zone Kicker</t>
  </si>
  <si>
    <t>High Performance Fenestration Kicker</t>
  </si>
  <si>
    <t>High Performance Attic Kicker</t>
  </si>
  <si>
    <t>High Performance Wall Kicker</t>
  </si>
  <si>
    <t>Whole House Fans Kicker</t>
  </si>
  <si>
    <t>Balanced IAQ Kicker</t>
  </si>
  <si>
    <t>DOE Zero Energy Kicker</t>
  </si>
  <si>
    <t>Drain Water Heat Recovery Kicker</t>
  </si>
  <si>
    <t>Design Charrette Kicker</t>
  </si>
  <si>
    <t>ENERGYStar Laundry Recycling Kicker</t>
  </si>
  <si>
    <t>CAHP Base Incentive</t>
  </si>
  <si>
    <t>CAHP Total Incentive</t>
  </si>
  <si>
    <t>CSE 0.838 EXE</t>
  </si>
  <si>
    <t>BEMCmpMgr 2019.0.5 RV (951)</t>
  </si>
  <si>
    <t>CBECC-Res 2019 SVN 953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</si>
</sst>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1">
    <xf numFmtId="0" fontId="0" fillId="0" borderId="0" xfId="0"/>
    <xf numFmtId="0" fontId="0" fillId="0" borderId="0" xfId="0" applyAlignment="1">
      <alignment horizontal="right"/>
    </xf>
    <xf numFmtId="2" fontId="0" fillId="0" borderId="0" xfId="0" applyNumberFormat="1"/>
    <xf numFmtId="10" fontId="1" fillId="0" borderId="0" xfId="1" applyNumberFormat="1" applyFont="1"/>
    <xf numFmtId="14" fontId="0" fillId="2" borderId="0" xfId="0" applyNumberFormat="1" applyFill="1"/>
    <xf numFmtId="0" fontId="0" fillId="2" borderId="0" xfId="0" applyFill="1"/>
    <xf numFmtId="0" fontId="2" fillId="0" borderId="0" xfId="0" applyFont="1" applyAlignment="1">
      <alignment horizontal="right"/>
    </xf>
    <xf numFmtId="0" fontId="2" fillId="0" borderId="0" xfId="0" applyFont="1"/>
    <xf numFmtId="0" fontId="0" fillId="0" borderId="0" xfId="0" applyFill="1"/>
    <xf numFmtId="1" fontId="1" fillId="0" borderId="0" xfId="1" applyNumberFormat="1" applyFont="1"/>
    <xf numFmtId="22" fontId="0" fillId="0" borderId="0" xfId="0" applyNumberFormat="1"/>
    <xf numFmtId="0" fontId="0" fillId="3" borderId="0" xfId="0" applyFill="1"/>
    <xf numFmtId="0" fontId="0" fillId="0" borderId="0" xfId="0" applyAlignment="1">
      <alignment horizontal="left"/>
    </xf>
    <xf numFmtId="14" fontId="0" fillId="0" borderId="0" xfId="0" applyNumberFormat="1" applyAlignment="1">
      <alignment horizontal="left"/>
    </xf>
    <xf numFmtId="10" fontId="1" fillId="0" borderId="1" xfId="1" applyNumberFormat="1" applyFont="1" applyBorder="1"/>
    <xf numFmtId="0" fontId="0" fillId="0" borderId="0" xfId="0" applyFont="1"/>
    <xf numFmtId="0" fontId="0" fillId="0" borderId="1" xfId="0" applyFont="1" applyBorder="1" applyAlignment="1">
      <alignment vertical="center" wrapText="1"/>
    </xf>
    <xf numFmtId="0" fontId="2" fillId="0" borderId="1" xfId="0" applyFont="1" applyBorder="1" applyAlignment="1">
      <alignment vertical="center" wrapText="1"/>
    </xf>
    <xf numFmtId="10" fontId="2" fillId="0" borderId="1" xfId="1" applyNumberFormat="1" applyFont="1" applyBorder="1"/>
    <xf numFmtId="1" fontId="0" fillId="0" borderId="0" xfId="0" applyNumberFormat="1"/>
    <xf numFmtId="10" fontId="1" fillId="0" borderId="0" xfId="1" applyNumberFormat="1" applyFont="1"/>
    <xf numFmtId="10" fontId="1" fillId="0" borderId="0" xfId="1" applyNumberFormat="1" applyFont="1"/>
    <xf numFmtId="10" fontId="1" fillId="0" borderId="0" xfId="1" applyNumberFormat="1" applyFont="1"/>
    <xf numFmtId="0" fontId="0" fillId="2" borderId="0" xfId="0" applyFill="1" applyBorder="1"/>
    <xf numFmtId="11" fontId="0" fillId="0" borderId="0" xfId="0" applyNumberFormat="1"/>
    <xf numFmtId="10" fontId="1" fillId="0" borderId="0" xfId="1" applyNumberFormat="1" applyFont="1"/>
    <xf numFmtId="10" fontId="1" fillId="0" borderId="0" xfId="1" applyNumberFormat="1" applyFont="1"/>
    <xf numFmtId="10" fontId="1" fillId="0" borderId="0" xfId="1" applyNumberFormat="1" applyFont="1"/>
    <xf numFmtId="14" fontId="0" fillId="0" borderId="0" xfId="0" applyNumberFormat="1"/>
    <xf numFmtId="0" fontId="0" fillId="2" borderId="0" xfId="0" applyFill="1" applyAlignment="1">
      <alignment horizontal="left"/>
    </xf>
    <xf numFmtId="2" fontId="2" fillId="0" borderId="0" xfId="0" applyNumberFormat="1" applyFont="1"/>
    <xf numFmtId="10" fontId="2" fillId="0" borderId="0" xfId="1" applyNumberFormat="1" applyFont="1"/>
    <xf numFmtId="10" fontId="2" fillId="0" borderId="0" xfId="0" applyNumberFormat="1" applyFont="1"/>
    <xf numFmtId="10" fontId="2" fillId="0" borderId="0" xfId="1" applyNumberFormat="1" applyFont="1" applyAlignment="1">
      <alignment horizontal="right"/>
    </xf>
    <xf numFmtId="0" fontId="2" fillId="0" borderId="0" xfId="0" applyFont="1" applyAlignment="1">
      <alignment horizontal="left"/>
    </xf>
    <xf numFmtId="2" fontId="1" fillId="0" borderId="0" xfId="1" applyNumberFormat="1" applyFont="1"/>
    <xf numFmtId="0" fontId="2" fillId="0" borderId="0" xfId="0" applyFont="1" applyFill="1"/>
    <xf numFmtId="2" fontId="0" fillId="0" borderId="0" xfId="0" applyNumberFormat="1" applyAlignment="1">
      <alignment horizontal="right"/>
    </xf>
    <xf numFmtId="0" fontId="3" fillId="0" borderId="0" xfId="0" applyFont="1"/>
    <xf numFmtId="10" fontId="0" fillId="0" borderId="0" xfId="1" applyNumberFormat="1" applyFont="1"/>
    <xf numFmtId="0" fontId="0" fillId="2" borderId="0" xfId="0" applyFill="1" applyAlignment="1">
      <alignment horizontal="left"/>
    </xf>
  </cellXfs>
  <cellStyles count="2">
    <cellStyle name="Normal" xfId="0" builtinId="0"/>
    <cellStyle name="Percent" xfId="1" builtinId="5"/>
  </cellStyles>
  <dxfs count="34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0</xdr:rowOff>
    </xdr:from>
    <xdr:to>
      <xdr:col>16</xdr:col>
      <xdr:colOff>0</xdr:colOff>
      <xdr:row>27</xdr:row>
      <xdr:rowOff>91440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620" y="0"/>
          <a:ext cx="9745980" cy="502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Test Data Set Spreadsheet for Residential ACM Software</a:t>
          </a:r>
          <a:br>
            <a:rPr lang="en-US" sz="1100" b="1"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Spreadsheet developed by Ken Nittler</a:t>
          </a:r>
          <a:br>
            <a:rPr lang="en-US" sz="1100" b="0" i="0" u="none" strike="noStrike">
              <a:solidFill>
                <a:schemeClr val="dk1"/>
              </a:solidFill>
              <a:effectLst/>
              <a:latin typeface="+mn-lt"/>
              <a:ea typeface="+mn-ea"/>
              <a:cs typeface="+mn-cs"/>
            </a:rPr>
          </a:b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This spreadsheet</a:t>
          </a:r>
          <a:r>
            <a:rPr lang="en-US" sz="1100" b="0" i="0" u="none" strike="noStrike" baseline="0">
              <a:solidFill>
                <a:schemeClr val="dk1"/>
              </a:solidFill>
              <a:effectLst/>
              <a:latin typeface="+mn-lt"/>
              <a:ea typeface="+mn-ea"/>
              <a:cs typeface="+mn-cs"/>
            </a:rPr>
            <a:t> manages the process of checking software to see that it meets approval criteria. In addition, the "Test Data Set Description" tab provides a description of the tests in the current test data set.</a:t>
          </a:r>
          <a:endParaRPr lang="en-US" sz="1100" b="0" i="0" u="none" strike="noStrike">
            <a:solidFill>
              <a:schemeClr val="dk1"/>
            </a:solidFill>
            <a:effectLst/>
            <a:latin typeface="+mn-lt"/>
            <a:ea typeface="+mn-ea"/>
            <a:cs typeface="+mn-cs"/>
          </a:endParaRP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This spreadsheet</a:t>
          </a:r>
          <a:r>
            <a:rPr lang="en-US" sz="1100" b="0" i="0" u="none" strike="noStrike" baseline="0">
              <a:solidFill>
                <a:schemeClr val="dk1"/>
              </a:solidFill>
              <a:effectLst/>
              <a:latin typeface="+mn-lt"/>
              <a:ea typeface="+mn-ea"/>
              <a:cs typeface="+mn-cs"/>
            </a:rPr>
            <a:t> assumes that r</a:t>
          </a:r>
          <a:r>
            <a:rPr lang="en-US" sz="1100" b="0" i="0" u="none" strike="noStrike">
              <a:solidFill>
                <a:schemeClr val="dk1"/>
              </a:solidFill>
              <a:effectLst/>
              <a:latin typeface="+mn-lt"/>
              <a:ea typeface="+mn-ea"/>
              <a:cs typeface="+mn-cs"/>
            </a:rPr>
            <a:t>eference and candidate ACM's can create a .csv or other Excel readable file that has one line per ACM test run with both proposed and standard kTDV/ft2 results and the test file name (e.g. T01R12)</a:t>
          </a:r>
          <a:r>
            <a:rPr lang="en-US"/>
            <a:t> . It is possible to manually enter</a:t>
          </a:r>
          <a:r>
            <a:rPr lang="en-US" baseline="0"/>
            <a:t> the data for candidate software if needed.</a:t>
          </a:r>
          <a:br>
            <a:rPr lang="en-US"/>
          </a:br>
          <a:br>
            <a:rPr lang="en-US"/>
          </a:br>
          <a:r>
            <a:rPr lang="en-US" sz="1100" b="0" i="0" u="none" strike="noStrike">
              <a:solidFill>
                <a:schemeClr val="dk1"/>
              </a:solidFill>
              <a:effectLst/>
              <a:latin typeface="+mn-lt"/>
              <a:ea typeface="+mn-ea"/>
              <a:cs typeface="+mn-cs"/>
            </a:rPr>
            <a:t>Reference software data is maintained by the CEC is provided in the tab named "Reference".  A table of where data is located within the file is in the tab named "ReferenceLookups".</a:t>
          </a:r>
          <a:r>
            <a:rPr lang="en-US"/>
            <a:t> Normally no user</a:t>
          </a:r>
          <a:r>
            <a:rPr lang="en-US" baseline="0"/>
            <a:t> changes will be made to these tabs.</a:t>
          </a:r>
          <a:br>
            <a:rPr lang="en-US"/>
          </a:br>
          <a:br>
            <a:rPr lang="en-US"/>
          </a:br>
          <a:r>
            <a:rPr lang="en-US" sz="1100" b="0" i="0" u="none" strike="noStrike">
              <a:solidFill>
                <a:schemeClr val="dk1"/>
              </a:solidFill>
              <a:effectLst/>
              <a:latin typeface="+mn-lt"/>
              <a:ea typeface="+mn-ea"/>
              <a:cs typeface="+mn-cs"/>
            </a:rPr>
            <a:t>Candidate software data provided by vendor is pasted into the tab named "Candidate".  A table of where data is located within the file is in the tab named "CandidateLookups". The first time candidate software is entered will likely require the vendor to modify the "CandidateLookups" tab to point to the correct columns for each quantity. </a:t>
          </a:r>
          <a:r>
            <a:rPr lang="en-US"/>
            <a:t> </a:t>
          </a:r>
          <a:r>
            <a:rPr lang="en-US" sz="1100" b="0" i="0" u="none" strike="noStrike">
              <a:solidFill>
                <a:schemeClr val="dk1"/>
              </a:solidFill>
              <a:effectLst/>
              <a:latin typeface="+mn-lt"/>
              <a:ea typeface="+mn-ea"/>
              <a:cs typeface="+mn-cs"/>
            </a:rPr>
            <a:t>Important: The lookup will find the first instance of a run from the top - so it is essential that the data pasted in have only one row with the same file name.</a:t>
          </a:r>
          <a:r>
            <a:rPr lang="en-US"/>
            <a:t> </a:t>
          </a:r>
          <a:r>
            <a:rPr lang="en-US" sz="1100" b="0" i="0" u="none" strike="noStrike">
              <a:solidFill>
                <a:schemeClr val="dk1"/>
              </a:solidFill>
              <a:effectLst/>
              <a:latin typeface="+mn-lt"/>
              <a:ea typeface="+mn-ea"/>
              <a:cs typeface="+mn-cs"/>
            </a:rPr>
            <a:t>Lookup is fairly tolerant of extra headings, and doesn't depend on a specific order.</a:t>
          </a:r>
          <a:r>
            <a:rPr lang="en-US"/>
            <a:t> </a:t>
          </a:r>
          <a:r>
            <a:rPr lang="en-US" sz="1100" b="0" i="0" u="none" strike="noStrike">
              <a:solidFill>
                <a:schemeClr val="dk1"/>
              </a:solidFill>
              <a:effectLst/>
              <a:latin typeface="+mn-lt"/>
              <a:ea typeface="+mn-ea"/>
              <a:cs typeface="+mn-cs"/>
            </a:rPr>
            <a:t>Check full details in "Details" tab. If there are problems (#REF, #N/A, etc.) it is likely that either the lookups are wrong or the filename column contains more than just the filename.</a:t>
          </a:r>
          <a:r>
            <a:rPr lang="en-US"/>
            <a:t> Once the lookups are set correctly, it should be easy to update the data in the "Candidate" tab until the approval criteria is met.</a:t>
          </a:r>
          <a:br>
            <a:rPr lang="en-US"/>
          </a:br>
          <a:br>
            <a:rPr lang="en-US"/>
          </a:br>
          <a:r>
            <a:rPr lang="en-US"/>
            <a:t>C</a:t>
          </a:r>
          <a:r>
            <a:rPr lang="en-US" sz="1100" b="0" i="0" u="none" strike="noStrike">
              <a:solidFill>
                <a:schemeClr val="dk1"/>
              </a:solidFill>
              <a:effectLst/>
              <a:latin typeface="+mn-lt"/>
              <a:ea typeface="+mn-ea"/>
              <a:cs typeface="+mn-cs"/>
            </a:rPr>
            <a:t>heck summary in "Summary" tab. All green indicates that the candidate passed the tests</a:t>
          </a:r>
          <a:r>
            <a:rPr lang="en-US"/>
            <a:t> </a:t>
          </a:r>
          <a:r>
            <a:rPr lang="en-US" sz="1100" b="0" i="0" u="none" strike="noStrike">
              <a:solidFill>
                <a:schemeClr val="dk1"/>
              </a:solidFill>
              <a:effectLst/>
              <a:latin typeface="+mn-lt"/>
              <a:ea typeface="+mn-ea"/>
              <a:cs typeface="+mn-cs"/>
            </a:rPr>
            <a:t>User entries are shown in blue background. </a:t>
          </a:r>
          <a:br>
            <a:rPr lang="en-US" sz="1100" b="0" i="0" u="none" strike="noStrike">
              <a:solidFill>
                <a:schemeClr val="dk1"/>
              </a:solidFill>
              <a:effectLst/>
              <a:latin typeface="+mn-lt"/>
              <a:ea typeface="+mn-ea"/>
              <a:cs typeface="+mn-cs"/>
            </a:rPr>
          </a:b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Data</a:t>
          </a:r>
          <a:r>
            <a:rPr lang="en-US" sz="1100" b="0" i="0" u="none" strike="noStrike" baseline="0">
              <a:solidFill>
                <a:schemeClr val="dk1"/>
              </a:solidFill>
              <a:effectLst/>
              <a:latin typeface="+mn-lt"/>
              <a:ea typeface="+mn-ea"/>
              <a:cs typeface="+mn-cs"/>
            </a:rPr>
            <a:t> that may be changed by the user is shown in blue. This spreadsheet uses names as references to reduce clutter. </a:t>
          </a:r>
          <a:r>
            <a:rPr lang="en-US" sz="1100" b="0" i="0" u="none" strike="noStrike">
              <a:solidFill>
                <a:schemeClr val="dk1"/>
              </a:solidFill>
              <a:effectLst/>
              <a:latin typeface="+mn-lt"/>
              <a:ea typeface="+mn-ea"/>
              <a:cs typeface="+mn-cs"/>
            </a:rPr>
            <a:t>Be careful of how things are copied and moved around!</a:t>
          </a:r>
          <a:r>
            <a:rPr lang="en-US"/>
            <a:t> </a:t>
          </a:r>
          <a:endParaRPr lang="en-US" sz="1100"/>
        </a:p>
      </xdr:txBody>
    </xdr:sp>
    <xdr:clientData/>
  </xdr:twoCellAnchor>
  <xdr:oneCellAnchor>
    <xdr:from>
      <xdr:col>2</xdr:col>
      <xdr:colOff>114300</xdr:colOff>
      <xdr:row>17</xdr:row>
      <xdr:rowOff>83820</xdr:rowOff>
    </xdr:from>
    <xdr:ext cx="184731" cy="264560"/>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1333500" y="3192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0</xdr:rowOff>
    </xdr:from>
    <xdr:to>
      <xdr:col>8</xdr:col>
      <xdr:colOff>7620</xdr:colOff>
      <xdr:row>25</xdr:row>
      <xdr:rowOff>30480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30480" y="0"/>
          <a:ext cx="10050780" cy="4602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Test Data Set (TDS)</a:t>
          </a:r>
          <a:r>
            <a:rPr lang="en-US" sz="1100" b="1" i="0" u="none" strike="noStrike" baseline="0">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Description</a:t>
          </a:r>
          <a:r>
            <a:rPr lang="en-US"/>
            <a:t> </a:t>
          </a:r>
          <a:br>
            <a:rPr lang="en-US"/>
          </a:br>
          <a:endParaRPr lang="en-US"/>
        </a:p>
        <a:p>
          <a:r>
            <a:rPr lang="en-US"/>
            <a:t>The TDS runs are based on the prototypes described generally</a:t>
          </a:r>
          <a:r>
            <a:rPr lang="en-US" baseline="0"/>
            <a:t> in the ACM Reference Manual. The exact details of the TDS runs are provided in the form the reference software input files, currently in the .RIBD format. Candidate software vendors can use CBECC-Res to open and examine these files to ensure that they are creating matching inputs in the candidate software. These files can also be examined in a text editor</a:t>
          </a:r>
          <a:endParaRPr lang="en-US"/>
        </a:p>
        <a:p>
          <a:br>
            <a:rPr lang="en-US"/>
          </a:br>
          <a:r>
            <a:rPr lang="en-US" sz="1100" b="0" i="0" u="none" strike="noStrike">
              <a:solidFill>
                <a:schemeClr val="dk1"/>
              </a:solidFill>
              <a:effectLst/>
              <a:latin typeface="+mn-lt"/>
              <a:ea typeface="+mn-ea"/>
              <a:cs typeface="+mn-cs"/>
            </a:rPr>
            <a:t>Tests T01, T02 and T03 are intended to show that the candidate program works in all climate zones for the prototype buildings and can be used to successfully match the standard design. This means the glass and walls will be equally distributed, with no overhangs modeled, for example. The prototypes for these tests are named S2100, S2700 and S6960. The “S” indicates that the building is in the standard configuration.</a:t>
          </a:r>
          <a:r>
            <a:rPr lang="en-US"/>
            <a:t> </a:t>
          </a:r>
          <a:br>
            <a:rPr lang="en-US"/>
          </a:br>
          <a:br>
            <a:rPr lang="en-US"/>
          </a:br>
          <a:r>
            <a:rPr lang="en-US" sz="1100" b="0" i="0" u="none" strike="noStrike">
              <a:solidFill>
                <a:schemeClr val="dk1"/>
              </a:solidFill>
              <a:effectLst/>
              <a:latin typeface="+mn-lt"/>
              <a:ea typeface="+mn-ea"/>
              <a:cs typeface="+mn-cs"/>
            </a:rPr>
            <a:t>Tests T04, T05 and T06 run the prototype buildings using actual building features such as unequal glass and wall distribution, overhangs and other non-prescriptive requirements. The standard design for these tests will be equal to the standard design in Tests T01-T03. The prototypes for these tests are named P2100, P2700 and P6960. The “P” indicates that the building is in the proposed configuration.</a:t>
          </a:r>
          <a:r>
            <a:rPr lang="en-US"/>
            <a:t> </a:t>
          </a:r>
          <a:br>
            <a:rPr lang="en-US"/>
          </a:br>
          <a:br>
            <a:rPr lang="en-US"/>
          </a:br>
          <a:r>
            <a:rPr lang="en-US"/>
            <a:t>Tests T07, T08, T09 and T11</a:t>
          </a:r>
          <a:r>
            <a:rPr lang="en-US" baseline="0"/>
            <a:t> </a:t>
          </a:r>
          <a:r>
            <a:rPr lang="en-US"/>
            <a:t>are based on a single prototype in a single climate zone - T01R12. </a:t>
          </a:r>
          <a:r>
            <a:rPr lang="en-US" sz="1100" b="0" i="0" u="none" strike="noStrike">
              <a:solidFill>
                <a:schemeClr val="dk1"/>
              </a:solidFill>
              <a:effectLst/>
              <a:latin typeface="+mn-lt"/>
              <a:ea typeface="+mn-ea"/>
              <a:cs typeface="+mn-cs"/>
            </a:rPr>
            <a:t>Test T07 models common compliance measures and </a:t>
          </a:r>
          <a:r>
            <a:rPr lang="en-US" sz="1100" b="0" i="0">
              <a:solidFill>
                <a:schemeClr val="dk1"/>
              </a:solidFill>
              <a:effectLst/>
              <a:latin typeface="+mn-lt"/>
              <a:ea typeface="+mn-ea"/>
              <a:cs typeface="+mn-cs"/>
            </a:rPr>
            <a:t>test T08 runs water heating variations.</a:t>
          </a:r>
          <a:r>
            <a:rPr lang="en-US"/>
            <a:t> T09</a:t>
          </a:r>
          <a:r>
            <a:rPr lang="en-US" baseline="0"/>
            <a:t> test multiple orientations. T11 tests source energy calculations.</a:t>
          </a:r>
        </a:p>
        <a:p>
          <a:endParaRPr lang="en-US" baseline="0"/>
        </a:p>
        <a:p>
          <a:r>
            <a:rPr lang="en-US" baseline="0"/>
            <a:t>Test T10 covers multifamily central water heating starting with on T03R12 inputs.</a:t>
          </a:r>
        </a:p>
        <a:p>
          <a:endParaRPr lang="en-US" baseline="0"/>
        </a:p>
        <a:p>
          <a:r>
            <a:rPr lang="en-US" baseline="0"/>
            <a:t>Tests T12 and T13 cover existing plus addition plus alteration calculations using P1665 prototype for climate zone 12.</a:t>
          </a:r>
          <a:endParaRPr lang="en-US"/>
        </a:p>
        <a:p>
          <a:endParaRPr lang="en-US" sz="1100"/>
        </a:p>
        <a:p>
          <a:r>
            <a:rPr lang="en-US" sz="1100"/>
            <a:t>Additional tests will be added as needed to reasonably test candidate software against the reference as features are added or</a:t>
          </a:r>
          <a:r>
            <a:rPr lang="en-US" sz="1100" baseline="0"/>
            <a:t> changed. </a:t>
          </a:r>
          <a:r>
            <a:rPr lang="en-US" sz="1100" b="0" i="0">
              <a:solidFill>
                <a:schemeClr val="dk1"/>
              </a:solidFill>
              <a:effectLst/>
              <a:latin typeface="+mn-lt"/>
              <a:ea typeface="+mn-ea"/>
              <a:cs typeface="+mn-cs"/>
            </a:rPr>
            <a:t>There will also be non-numeric tests added to verify that the candidate software can complete the compliance process by generating reports.</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Below is a table further describing the tests. Note that 2016 test files start with letter "U" to keep them separate from</a:t>
          </a:r>
          <a:r>
            <a:rPr lang="en-US" sz="1100" b="0" i="0" baseline="0">
              <a:solidFill>
                <a:schemeClr val="dk1"/>
              </a:solidFill>
              <a:effectLst/>
              <a:latin typeface="+mn-lt"/>
              <a:ea typeface="+mn-ea"/>
              <a:cs typeface="+mn-cs"/>
            </a:rPr>
            <a:t> 2013 files that start with "T".</a:t>
          </a:r>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8"/>
  <sheetViews>
    <sheetView zoomScaleNormal="100" workbookViewId="0">
      <selection activeCell="C33" sqref="C33"/>
    </sheetView>
  </sheetViews>
  <sheetFormatPr defaultRowHeight="15" x14ac:dyDescent="0.25"/>
  <cols>
    <col min="2" max="2" width="10.7109375" bestFit="1" customWidth="1"/>
  </cols>
  <sheetData>
    <row r="1" spans="1:1" x14ac:dyDescent="0.25">
      <c r="A1" s="7"/>
    </row>
    <row r="23" spans="1:3" x14ac:dyDescent="0.25">
      <c r="A23" s="7"/>
    </row>
    <row r="30" spans="1:3" x14ac:dyDescent="0.25">
      <c r="A30" t="s">
        <v>199</v>
      </c>
    </row>
    <row r="32" spans="1:3" x14ac:dyDescent="0.25">
      <c r="A32" t="s">
        <v>517</v>
      </c>
      <c r="B32" s="28">
        <v>42872</v>
      </c>
      <c r="C32" t="s">
        <v>518</v>
      </c>
    </row>
    <row r="33" spans="1:3" x14ac:dyDescent="0.25">
      <c r="A33" t="s">
        <v>350</v>
      </c>
      <c r="B33" s="28">
        <v>42613</v>
      </c>
      <c r="C33" t="s">
        <v>351</v>
      </c>
    </row>
    <row r="34" spans="1:3" x14ac:dyDescent="0.25">
      <c r="A34" t="s">
        <v>335</v>
      </c>
      <c r="B34" s="28">
        <v>42524</v>
      </c>
      <c r="C34" t="s">
        <v>337</v>
      </c>
    </row>
    <row r="35" spans="1:3" x14ac:dyDescent="0.25">
      <c r="B35" s="28"/>
      <c r="C35" t="s">
        <v>336</v>
      </c>
    </row>
    <row r="36" spans="1:3" x14ac:dyDescent="0.25">
      <c r="A36" t="s">
        <v>314</v>
      </c>
      <c r="B36" s="28">
        <v>42319</v>
      </c>
      <c r="C36" t="s">
        <v>316</v>
      </c>
    </row>
    <row r="37" spans="1:3" x14ac:dyDescent="0.25">
      <c r="C37" t="s">
        <v>315</v>
      </c>
    </row>
    <row r="38" spans="1:3" x14ac:dyDescent="0.25">
      <c r="C38" t="s">
        <v>317</v>
      </c>
    </row>
  </sheetData>
  <pageMargins left="0.7" right="0.7" top="0.75" bottom="0.75" header="0.3" footer="0.3"/>
  <pageSetup orientation="portrait" horizontalDpi="4294967293" vertic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41"/>
  <sheetViews>
    <sheetView workbookViewId="0">
      <selection activeCell="A4" sqref="A4"/>
    </sheetView>
  </sheetViews>
  <sheetFormatPr defaultColWidth="8.85546875" defaultRowHeight="15" x14ac:dyDescent="0.25"/>
  <cols>
    <col min="1" max="16384" width="8.85546875" style="8"/>
  </cols>
  <sheetData>
    <row r="1" spans="1:21" x14ac:dyDescent="0.25">
      <c r="A1" s="11" t="s">
        <v>64</v>
      </c>
      <c r="B1" s="11"/>
      <c r="C1" s="11"/>
      <c r="D1" s="11"/>
      <c r="E1" s="11"/>
      <c r="F1" s="11"/>
      <c r="G1" s="11"/>
      <c r="H1" s="11"/>
      <c r="I1" s="11"/>
      <c r="J1" s="11"/>
    </row>
    <row r="3" spans="1:21" x14ac:dyDescent="0.25">
      <c r="A3" s="8">
        <v>0.04</v>
      </c>
      <c r="B3" s="8" t="s">
        <v>14</v>
      </c>
    </row>
    <row r="4" spans="1:21" x14ac:dyDescent="0.25">
      <c r="A4" s="8" t="s">
        <v>114</v>
      </c>
      <c r="B4" s="8" t="s">
        <v>124</v>
      </c>
      <c r="D4" s="8" t="s">
        <v>516</v>
      </c>
    </row>
    <row r="6" spans="1:21" x14ac:dyDescent="0.25">
      <c r="A6" s="8" t="s">
        <v>6</v>
      </c>
      <c r="B6" s="8" t="s">
        <v>6</v>
      </c>
    </row>
    <row r="7" spans="1:21" x14ac:dyDescent="0.25">
      <c r="A7" s="8" t="s">
        <v>15</v>
      </c>
      <c r="B7" s="8" t="s">
        <v>15</v>
      </c>
    </row>
    <row r="8" spans="1:21" x14ac:dyDescent="0.25">
      <c r="A8" s="8" t="s">
        <v>113</v>
      </c>
      <c r="B8" s="8" t="s">
        <v>113</v>
      </c>
    </row>
    <row r="9" spans="1:21" x14ac:dyDescent="0.25">
      <c r="A9" s="8" t="s">
        <v>114</v>
      </c>
      <c r="B9" s="8" t="s">
        <v>114</v>
      </c>
    </row>
    <row r="11" spans="1:21" x14ac:dyDescent="0.25">
      <c r="A11" s="8" t="s">
        <v>63</v>
      </c>
    </row>
    <row r="12" spans="1:21" x14ac:dyDescent="0.25">
      <c r="A12" s="8" t="s">
        <v>0</v>
      </c>
      <c r="B12" s="8" t="s">
        <v>5</v>
      </c>
      <c r="C12" s="8" t="s">
        <v>61</v>
      </c>
      <c r="D12" s="8" t="s">
        <v>35</v>
      </c>
      <c r="E12" s="8" t="s">
        <v>2</v>
      </c>
      <c r="F12" s="8" t="s">
        <v>20</v>
      </c>
      <c r="G12" s="8" t="s">
        <v>21</v>
      </c>
      <c r="H12" s="8" t="s">
        <v>22</v>
      </c>
      <c r="I12" s="8" t="s">
        <v>23</v>
      </c>
      <c r="J12" s="8" t="s">
        <v>24</v>
      </c>
      <c r="K12" s="8" t="s">
        <v>25</v>
      </c>
      <c r="L12" s="8" t="s">
        <v>26</v>
      </c>
      <c r="M12" s="8" t="s">
        <v>27</v>
      </c>
      <c r="N12" s="8" t="s">
        <v>28</v>
      </c>
      <c r="O12" s="8" t="s">
        <v>29</v>
      </c>
      <c r="P12" s="8" t="s">
        <v>30</v>
      </c>
      <c r="Q12" s="8" t="s">
        <v>31</v>
      </c>
      <c r="R12" s="8" t="s">
        <v>32</v>
      </c>
      <c r="S12" s="8" t="s">
        <v>33</v>
      </c>
      <c r="T12" s="8" t="s">
        <v>34</v>
      </c>
    </row>
    <row r="13" spans="1:21" x14ac:dyDescent="0.25">
      <c r="A13" s="8" t="s">
        <v>369</v>
      </c>
      <c r="B13" s="8" t="s">
        <v>37</v>
      </c>
      <c r="C13" s="8" t="s">
        <v>62</v>
      </c>
      <c r="D13" s="8" t="s">
        <v>39</v>
      </c>
      <c r="E13" s="8" t="s">
        <v>45</v>
      </c>
      <c r="F13" s="8" t="s">
        <v>46</v>
      </c>
      <c r="G13" s="8" t="s">
        <v>47</v>
      </c>
      <c r="H13" s="8" t="s">
        <v>48</v>
      </c>
      <c r="I13" s="8" t="s">
        <v>49</v>
      </c>
      <c r="J13" s="8" t="s">
        <v>50</v>
      </c>
      <c r="K13" s="8" t="s">
        <v>51</v>
      </c>
      <c r="L13" s="8" t="s">
        <v>52</v>
      </c>
      <c r="M13" s="8" t="s">
        <v>53</v>
      </c>
      <c r="N13" s="8" t="s">
        <v>54</v>
      </c>
      <c r="O13" s="8" t="s">
        <v>55</v>
      </c>
      <c r="P13" s="8" t="s">
        <v>56</v>
      </c>
      <c r="Q13" s="8" t="s">
        <v>57</v>
      </c>
      <c r="R13" s="8" t="s">
        <v>58</v>
      </c>
      <c r="S13" s="8" t="s">
        <v>59</v>
      </c>
      <c r="T13" s="8" t="s">
        <v>60</v>
      </c>
      <c r="U13" s="8" t="s">
        <v>115</v>
      </c>
    </row>
    <row r="14" spans="1:21" x14ac:dyDescent="0.25">
      <c r="A14" s="8" t="s">
        <v>370</v>
      </c>
      <c r="B14" s="8" t="s">
        <v>37</v>
      </c>
      <c r="C14" s="8" t="s">
        <v>62</v>
      </c>
      <c r="D14" s="8" t="s">
        <v>41</v>
      </c>
      <c r="E14" s="8" t="str">
        <f>E13</f>
        <v>Zone 01</v>
      </c>
      <c r="F14" s="8" t="str">
        <f t="shared" ref="F14:U14" si="0">F13</f>
        <v>Zone 02</v>
      </c>
      <c r="G14" s="8" t="str">
        <f t="shared" si="0"/>
        <v>Zone 03</v>
      </c>
      <c r="H14" s="8" t="str">
        <f t="shared" si="0"/>
        <v>Zone 04</v>
      </c>
      <c r="I14" s="8" t="str">
        <f t="shared" si="0"/>
        <v>Zone 05</v>
      </c>
      <c r="J14" s="8" t="str">
        <f t="shared" si="0"/>
        <v>Zone 06</v>
      </c>
      <c r="K14" s="8" t="str">
        <f t="shared" si="0"/>
        <v>Zone 07</v>
      </c>
      <c r="L14" s="8" t="str">
        <f t="shared" si="0"/>
        <v>Zone 08</v>
      </c>
      <c r="M14" s="8" t="str">
        <f t="shared" si="0"/>
        <v>Zone 09</v>
      </c>
      <c r="N14" s="8" t="str">
        <f t="shared" si="0"/>
        <v>Zone 10</v>
      </c>
      <c r="O14" s="8" t="str">
        <f t="shared" si="0"/>
        <v>Zone 11</v>
      </c>
      <c r="P14" s="8" t="str">
        <f t="shared" si="0"/>
        <v>Zone 12</v>
      </c>
      <c r="Q14" s="8" t="str">
        <f t="shared" si="0"/>
        <v>Zone 13</v>
      </c>
      <c r="R14" s="8" t="str">
        <f t="shared" si="0"/>
        <v>Zone 14</v>
      </c>
      <c r="S14" s="8" t="str">
        <f t="shared" si="0"/>
        <v>Zone 15</v>
      </c>
      <c r="T14" s="8" t="str">
        <f t="shared" si="0"/>
        <v>Zone 16</v>
      </c>
      <c r="U14" s="8" t="str">
        <f t="shared" si="0"/>
        <v>Standard = Proposed for this test</v>
      </c>
    </row>
    <row r="15" spans="1:21" x14ac:dyDescent="0.25">
      <c r="A15" s="8" t="s">
        <v>371</v>
      </c>
      <c r="B15" s="8" t="s">
        <v>37</v>
      </c>
      <c r="C15" s="8" t="s">
        <v>62</v>
      </c>
      <c r="D15" s="8" t="s">
        <v>42</v>
      </c>
      <c r="E15" s="8" t="str">
        <f>E14</f>
        <v>Zone 01</v>
      </c>
      <c r="F15" s="8" t="str">
        <f t="shared" ref="F15:U15" si="1">F14</f>
        <v>Zone 02</v>
      </c>
      <c r="G15" s="8" t="str">
        <f t="shared" si="1"/>
        <v>Zone 03</v>
      </c>
      <c r="H15" s="8" t="str">
        <f t="shared" si="1"/>
        <v>Zone 04</v>
      </c>
      <c r="I15" s="8" t="str">
        <f t="shared" si="1"/>
        <v>Zone 05</v>
      </c>
      <c r="J15" s="8" t="str">
        <f t="shared" si="1"/>
        <v>Zone 06</v>
      </c>
      <c r="K15" s="8" t="str">
        <f t="shared" si="1"/>
        <v>Zone 07</v>
      </c>
      <c r="L15" s="8" t="str">
        <f t="shared" si="1"/>
        <v>Zone 08</v>
      </c>
      <c r="M15" s="8" t="str">
        <f t="shared" si="1"/>
        <v>Zone 09</v>
      </c>
      <c r="N15" s="8" t="str">
        <f t="shared" si="1"/>
        <v>Zone 10</v>
      </c>
      <c r="O15" s="8" t="str">
        <f t="shared" si="1"/>
        <v>Zone 11</v>
      </c>
      <c r="P15" s="8" t="str">
        <f t="shared" si="1"/>
        <v>Zone 12</v>
      </c>
      <c r="Q15" s="8" t="str">
        <f t="shared" si="1"/>
        <v>Zone 13</v>
      </c>
      <c r="R15" s="8" t="str">
        <f t="shared" si="1"/>
        <v>Zone 14</v>
      </c>
      <c r="S15" s="8" t="str">
        <f t="shared" si="1"/>
        <v>Zone 15</v>
      </c>
      <c r="T15" s="8" t="str">
        <f t="shared" si="1"/>
        <v>Zone 16</v>
      </c>
      <c r="U15" s="8" t="str">
        <f t="shared" si="1"/>
        <v>Standard = Proposed for this test</v>
      </c>
    </row>
    <row r="16" spans="1:21" x14ac:dyDescent="0.25">
      <c r="A16" s="8" t="s">
        <v>372</v>
      </c>
      <c r="B16" s="8" t="s">
        <v>38</v>
      </c>
      <c r="C16" s="8" t="s">
        <v>62</v>
      </c>
      <c r="D16" s="8" t="s">
        <v>40</v>
      </c>
      <c r="E16" s="8" t="str">
        <f>E15</f>
        <v>Zone 01</v>
      </c>
      <c r="F16" s="8" t="str">
        <f t="shared" ref="F16:T18" si="2">F15</f>
        <v>Zone 02</v>
      </c>
      <c r="G16" s="8" t="str">
        <f t="shared" si="2"/>
        <v>Zone 03</v>
      </c>
      <c r="H16" s="8" t="str">
        <f t="shared" si="2"/>
        <v>Zone 04</v>
      </c>
      <c r="I16" s="8" t="str">
        <f t="shared" si="2"/>
        <v>Zone 05</v>
      </c>
      <c r="J16" s="8" t="str">
        <f t="shared" si="2"/>
        <v>Zone 06</v>
      </c>
      <c r="K16" s="8" t="str">
        <f t="shared" si="2"/>
        <v>Zone 07</v>
      </c>
      <c r="L16" s="8" t="str">
        <f t="shared" si="2"/>
        <v>Zone 08</v>
      </c>
      <c r="M16" s="8" t="str">
        <f t="shared" si="2"/>
        <v>Zone 09</v>
      </c>
      <c r="N16" s="8" t="str">
        <f t="shared" si="2"/>
        <v>Zone 10</v>
      </c>
      <c r="O16" s="8" t="str">
        <f t="shared" si="2"/>
        <v>Zone 11</v>
      </c>
      <c r="P16" s="8" t="str">
        <f t="shared" si="2"/>
        <v>Zone 12</v>
      </c>
      <c r="Q16" s="8" t="str">
        <f t="shared" si="2"/>
        <v>Zone 13</v>
      </c>
      <c r="R16" s="8" t="str">
        <f t="shared" si="2"/>
        <v>Zone 14</v>
      </c>
      <c r="S16" s="8" t="str">
        <f t="shared" si="2"/>
        <v>Zone 15</v>
      </c>
      <c r="T16" s="8" t="str">
        <f t="shared" si="2"/>
        <v>Zone 16</v>
      </c>
      <c r="U16" s="8" t="s">
        <v>116</v>
      </c>
    </row>
    <row r="17" spans="1:21" x14ac:dyDescent="0.25">
      <c r="A17" s="8" t="s">
        <v>373</v>
      </c>
      <c r="B17" s="8" t="s">
        <v>38</v>
      </c>
      <c r="C17" s="8" t="s">
        <v>62</v>
      </c>
      <c r="D17" s="8" t="s">
        <v>43</v>
      </c>
      <c r="E17" s="8" t="str">
        <f>E16</f>
        <v>Zone 01</v>
      </c>
      <c r="F17" s="8" t="str">
        <f t="shared" si="2"/>
        <v>Zone 02</v>
      </c>
      <c r="G17" s="8" t="str">
        <f t="shared" si="2"/>
        <v>Zone 03</v>
      </c>
      <c r="H17" s="8" t="str">
        <f t="shared" si="2"/>
        <v>Zone 04</v>
      </c>
      <c r="I17" s="8" t="str">
        <f t="shared" si="2"/>
        <v>Zone 05</v>
      </c>
      <c r="J17" s="8" t="str">
        <f t="shared" si="2"/>
        <v>Zone 06</v>
      </c>
      <c r="K17" s="8" t="str">
        <f t="shared" si="2"/>
        <v>Zone 07</v>
      </c>
      <c r="L17" s="8" t="str">
        <f t="shared" si="2"/>
        <v>Zone 08</v>
      </c>
      <c r="M17" s="8" t="str">
        <f t="shared" si="2"/>
        <v>Zone 09</v>
      </c>
      <c r="N17" s="8" t="str">
        <f t="shared" si="2"/>
        <v>Zone 10</v>
      </c>
      <c r="O17" s="8" t="str">
        <f t="shared" si="2"/>
        <v>Zone 11</v>
      </c>
      <c r="P17" s="8" t="str">
        <f t="shared" si="2"/>
        <v>Zone 12</v>
      </c>
      <c r="Q17" s="8" t="str">
        <f t="shared" si="2"/>
        <v>Zone 13</v>
      </c>
      <c r="R17" s="8" t="str">
        <f t="shared" si="2"/>
        <v>Zone 14</v>
      </c>
      <c r="S17" s="8" t="str">
        <f t="shared" si="2"/>
        <v>Zone 15</v>
      </c>
      <c r="T17" s="8" t="str">
        <f t="shared" si="2"/>
        <v>Zone 16</v>
      </c>
      <c r="U17" s="8" t="s">
        <v>117</v>
      </c>
    </row>
    <row r="18" spans="1:21" x14ac:dyDescent="0.25">
      <c r="A18" s="8" t="s">
        <v>374</v>
      </c>
      <c r="B18" s="8" t="s">
        <v>38</v>
      </c>
      <c r="C18" s="8" t="s">
        <v>62</v>
      </c>
      <c r="D18" s="8" t="s">
        <v>44</v>
      </c>
      <c r="E18" s="8" t="str">
        <f>E17</f>
        <v>Zone 01</v>
      </c>
      <c r="F18" s="8" t="str">
        <f t="shared" si="2"/>
        <v>Zone 02</v>
      </c>
      <c r="G18" s="8" t="str">
        <f t="shared" si="2"/>
        <v>Zone 03</v>
      </c>
      <c r="H18" s="8" t="str">
        <f t="shared" si="2"/>
        <v>Zone 04</v>
      </c>
      <c r="I18" s="8" t="str">
        <f t="shared" si="2"/>
        <v>Zone 05</v>
      </c>
      <c r="J18" s="8" t="str">
        <f t="shared" si="2"/>
        <v>Zone 06</v>
      </c>
      <c r="K18" s="8" t="str">
        <f t="shared" si="2"/>
        <v>Zone 07</v>
      </c>
      <c r="L18" s="8" t="str">
        <f t="shared" si="2"/>
        <v>Zone 08</v>
      </c>
      <c r="M18" s="8" t="str">
        <f t="shared" si="2"/>
        <v>Zone 09</v>
      </c>
      <c r="N18" s="8" t="str">
        <f t="shared" si="2"/>
        <v>Zone 10</v>
      </c>
      <c r="O18" s="8" t="str">
        <f t="shared" si="2"/>
        <v>Zone 11</v>
      </c>
      <c r="P18" s="8" t="str">
        <f t="shared" si="2"/>
        <v>Zone 12</v>
      </c>
      <c r="Q18" s="8" t="str">
        <f t="shared" si="2"/>
        <v>Zone 13</v>
      </c>
      <c r="R18" s="8" t="str">
        <f t="shared" si="2"/>
        <v>Zone 14</v>
      </c>
      <c r="S18" s="8" t="str">
        <f t="shared" si="2"/>
        <v>Zone 15</v>
      </c>
      <c r="T18" s="8" t="str">
        <f t="shared" si="2"/>
        <v>Zone 16</v>
      </c>
      <c r="U18" s="8" t="s">
        <v>118</v>
      </c>
    </row>
    <row r="19" spans="1:21" x14ac:dyDescent="0.25">
      <c r="A19" s="8" t="s">
        <v>375</v>
      </c>
      <c r="B19" s="8" t="s">
        <v>110</v>
      </c>
      <c r="C19" s="8" t="s">
        <v>56</v>
      </c>
      <c r="D19" s="8" t="s">
        <v>40</v>
      </c>
      <c r="E19" s="8" t="s">
        <v>135</v>
      </c>
      <c r="F19" s="8" t="s">
        <v>106</v>
      </c>
      <c r="G19" s="8" t="s">
        <v>312</v>
      </c>
      <c r="H19" s="8" t="s">
        <v>313</v>
      </c>
      <c r="I19" s="8" t="s">
        <v>107</v>
      </c>
      <c r="J19" s="8" t="s">
        <v>108</v>
      </c>
      <c r="K19" s="8" t="s">
        <v>196</v>
      </c>
      <c r="L19" s="8" t="s">
        <v>136</v>
      </c>
      <c r="M19" s="8" t="s">
        <v>109</v>
      </c>
      <c r="N19" s="8" t="s">
        <v>137</v>
      </c>
      <c r="U19" s="8" t="s">
        <v>116</v>
      </c>
    </row>
    <row r="20" spans="1:21" x14ac:dyDescent="0.25">
      <c r="A20" s="8" t="s">
        <v>376</v>
      </c>
      <c r="B20" s="8" t="s">
        <v>36</v>
      </c>
      <c r="C20" s="8" t="s">
        <v>56</v>
      </c>
      <c r="D20" s="8" t="s">
        <v>40</v>
      </c>
      <c r="E20" s="8" t="s">
        <v>135</v>
      </c>
      <c r="F20" s="8" t="s">
        <v>141</v>
      </c>
      <c r="G20" s="8" t="s">
        <v>169</v>
      </c>
      <c r="H20" s="8" t="s">
        <v>166</v>
      </c>
      <c r="I20" s="8" t="s">
        <v>197</v>
      </c>
      <c r="J20" s="8" t="s">
        <v>198</v>
      </c>
      <c r="K20" s="8" t="s">
        <v>167</v>
      </c>
      <c r="L20" s="8" t="s">
        <v>168</v>
      </c>
      <c r="M20" s="8" t="s">
        <v>139</v>
      </c>
      <c r="N20" s="8" t="s">
        <v>140</v>
      </c>
      <c r="U20" s="8" t="s">
        <v>116</v>
      </c>
    </row>
    <row r="21" spans="1:21" x14ac:dyDescent="0.25">
      <c r="A21" s="8" t="s">
        <v>377</v>
      </c>
      <c r="B21" s="8" t="s">
        <v>175</v>
      </c>
      <c r="C21" s="8" t="s">
        <v>56</v>
      </c>
      <c r="D21" s="8" t="s">
        <v>174</v>
      </c>
      <c r="E21" s="8" t="s">
        <v>188</v>
      </c>
      <c r="F21" s="8" t="s">
        <v>177</v>
      </c>
      <c r="G21" s="8" t="s">
        <v>178</v>
      </c>
      <c r="H21" s="8" t="s">
        <v>179</v>
      </c>
      <c r="I21" s="8" t="s">
        <v>176</v>
      </c>
      <c r="J21" s="8" t="s">
        <v>189</v>
      </c>
      <c r="K21" s="8" t="s">
        <v>181</v>
      </c>
      <c r="L21" s="8" t="s">
        <v>182</v>
      </c>
      <c r="M21" s="8" t="s">
        <v>183</v>
      </c>
      <c r="N21" s="8" t="s">
        <v>180</v>
      </c>
      <c r="U21" s="8" t="s">
        <v>116</v>
      </c>
    </row>
    <row r="22" spans="1:21" x14ac:dyDescent="0.25">
      <c r="A22" s="8" t="s">
        <v>378</v>
      </c>
      <c r="B22" s="8" t="s">
        <v>203</v>
      </c>
      <c r="C22" s="8" t="s">
        <v>56</v>
      </c>
      <c r="D22" s="8" t="s">
        <v>44</v>
      </c>
      <c r="E22" s="8" t="s">
        <v>204</v>
      </c>
      <c r="F22" s="8" t="s">
        <v>205</v>
      </c>
      <c r="G22" s="8" t="s">
        <v>209</v>
      </c>
      <c r="H22" s="8" t="s">
        <v>211</v>
      </c>
      <c r="I22" s="8" t="s">
        <v>212</v>
      </c>
      <c r="J22" s="8" t="s">
        <v>210</v>
      </c>
      <c r="K22" s="8" t="s">
        <v>213</v>
      </c>
      <c r="L22" s="8" t="s">
        <v>214</v>
      </c>
      <c r="M22" s="8" t="s">
        <v>215</v>
      </c>
      <c r="N22" s="8" t="s">
        <v>216</v>
      </c>
      <c r="U22" s="8" t="s">
        <v>134</v>
      </c>
    </row>
    <row r="23" spans="1:21" x14ac:dyDescent="0.25">
      <c r="A23" s="8" t="s">
        <v>379</v>
      </c>
      <c r="B23" s="8" t="s">
        <v>206</v>
      </c>
      <c r="C23" s="8" t="s">
        <v>56</v>
      </c>
      <c r="D23" s="8" t="s">
        <v>40</v>
      </c>
      <c r="E23" s="8" t="s">
        <v>135</v>
      </c>
      <c r="F23" s="8" t="s">
        <v>217</v>
      </c>
      <c r="G23" s="8" t="s">
        <v>220</v>
      </c>
      <c r="H23" s="8" t="s">
        <v>221</v>
      </c>
      <c r="I23" s="8" t="s">
        <v>218</v>
      </c>
      <c r="J23" s="8" t="s">
        <v>219</v>
      </c>
      <c r="K23" s="8" t="s">
        <v>222</v>
      </c>
      <c r="L23" s="8" t="s">
        <v>223</v>
      </c>
      <c r="M23" s="8" t="s">
        <v>224</v>
      </c>
      <c r="N23" s="8" t="s">
        <v>225</v>
      </c>
      <c r="U23" s="8" t="s">
        <v>134</v>
      </c>
    </row>
    <row r="24" spans="1:21" x14ac:dyDescent="0.25">
      <c r="A24" s="8" t="s">
        <v>380</v>
      </c>
      <c r="B24" s="8" t="s">
        <v>237</v>
      </c>
      <c r="C24" s="8" t="s">
        <v>56</v>
      </c>
      <c r="D24" s="8" t="s">
        <v>208</v>
      </c>
      <c r="E24" s="8" t="s">
        <v>226</v>
      </c>
      <c r="F24" s="8" t="s">
        <v>227</v>
      </c>
      <c r="G24" s="8" t="s">
        <v>228</v>
      </c>
      <c r="H24" s="8" t="s">
        <v>247</v>
      </c>
      <c r="I24" s="8" t="s">
        <v>234</v>
      </c>
      <c r="J24" s="8" t="s">
        <v>233</v>
      </c>
      <c r="K24" s="8" t="s">
        <v>232</v>
      </c>
      <c r="L24" s="8" t="s">
        <v>231</v>
      </c>
      <c r="M24" s="8" t="s">
        <v>230</v>
      </c>
      <c r="N24" s="8" t="s">
        <v>229</v>
      </c>
      <c r="U24" s="8" t="s">
        <v>134</v>
      </c>
    </row>
    <row r="25" spans="1:21" x14ac:dyDescent="0.25">
      <c r="A25" s="8" t="s">
        <v>381</v>
      </c>
      <c r="B25" s="8" t="s">
        <v>236</v>
      </c>
      <c r="C25" s="8" t="s">
        <v>56</v>
      </c>
      <c r="D25" s="8" t="s">
        <v>208</v>
      </c>
      <c r="E25" s="8" t="s">
        <v>248</v>
      </c>
      <c r="F25" s="8" t="s">
        <v>249</v>
      </c>
      <c r="G25" s="8" t="s">
        <v>245</v>
      </c>
      <c r="H25" s="8" t="s">
        <v>246</v>
      </c>
      <c r="I25" s="8" t="s">
        <v>239</v>
      </c>
      <c r="J25" s="8" t="s">
        <v>240</v>
      </c>
      <c r="K25" s="8" t="s">
        <v>241</v>
      </c>
      <c r="L25" s="8" t="s">
        <v>242</v>
      </c>
      <c r="M25" s="8" t="s">
        <v>243</v>
      </c>
      <c r="N25" s="8" t="s">
        <v>244</v>
      </c>
      <c r="U25" s="8" t="s">
        <v>134</v>
      </c>
    </row>
    <row r="27" spans="1:21" x14ac:dyDescent="0.25">
      <c r="A27" s="8" t="s">
        <v>127</v>
      </c>
      <c r="I27" s="8" t="s">
        <v>171</v>
      </c>
    </row>
    <row r="28" spans="1:21" x14ac:dyDescent="0.25">
      <c r="A28" s="8" t="s">
        <v>128</v>
      </c>
      <c r="B28" s="8" t="s">
        <v>369</v>
      </c>
      <c r="I28" s="8" t="s">
        <v>170</v>
      </c>
    </row>
    <row r="29" spans="1:21" x14ac:dyDescent="0.25">
      <c r="A29" s="8" t="s">
        <v>129</v>
      </c>
      <c r="B29" s="8" t="s">
        <v>372</v>
      </c>
      <c r="I29" s="8" t="s">
        <v>207</v>
      </c>
    </row>
    <row r="30" spans="1:21" x14ac:dyDescent="0.25">
      <c r="A30" s="8" t="s">
        <v>130</v>
      </c>
      <c r="B30" s="8" t="s">
        <v>370</v>
      </c>
      <c r="I30" s="8" t="s">
        <v>172</v>
      </c>
    </row>
    <row r="31" spans="1:21" x14ac:dyDescent="0.25">
      <c r="A31" s="8" t="s">
        <v>131</v>
      </c>
      <c r="B31" s="8" t="s">
        <v>373</v>
      </c>
      <c r="I31" s="8" t="s">
        <v>173</v>
      </c>
    </row>
    <row r="32" spans="1:21" x14ac:dyDescent="0.25">
      <c r="A32" s="8" t="s">
        <v>132</v>
      </c>
      <c r="B32" s="8" t="s">
        <v>371</v>
      </c>
    </row>
    <row r="33" spans="1:2" x14ac:dyDescent="0.25">
      <c r="A33" s="8" t="s">
        <v>133</v>
      </c>
      <c r="B33" s="8" t="s">
        <v>374</v>
      </c>
    </row>
    <row r="35" spans="1:2" x14ac:dyDescent="0.25">
      <c r="A35" s="8" t="s">
        <v>256</v>
      </c>
    </row>
    <row r="36" spans="1:2" x14ac:dyDescent="0.25">
      <c r="A36" s="8" t="s">
        <v>10</v>
      </c>
      <c r="B36" s="8" t="s">
        <v>254</v>
      </c>
    </row>
    <row r="37" spans="1:2" x14ac:dyDescent="0.25">
      <c r="A37" s="8" t="s">
        <v>11</v>
      </c>
      <c r="B37" s="8" t="s">
        <v>255</v>
      </c>
    </row>
    <row r="39" spans="1:2" x14ac:dyDescent="0.25">
      <c r="A39" s="8" t="s">
        <v>266</v>
      </c>
    </row>
    <row r="40" spans="1:2" x14ac:dyDescent="0.25">
      <c r="A40" s="8" t="s">
        <v>267</v>
      </c>
      <c r="B40" s="8" t="s">
        <v>269</v>
      </c>
    </row>
    <row r="41" spans="1:2" x14ac:dyDescent="0.25">
      <c r="A41" s="8" t="s">
        <v>268</v>
      </c>
      <c r="B41" s="8" t="s">
        <v>270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2"/>
  <sheetViews>
    <sheetView zoomScale="120" zoomScaleNormal="120" workbookViewId="0"/>
  </sheetViews>
  <sheetFormatPr defaultRowHeight="15" x14ac:dyDescent="0.25"/>
  <sheetData>
    <row r="1" spans="1:8" x14ac:dyDescent="0.25">
      <c r="A1" s="7" t="s">
        <v>306</v>
      </c>
    </row>
    <row r="3" spans="1:8" x14ac:dyDescent="0.25">
      <c r="A3" t="s">
        <v>286</v>
      </c>
    </row>
    <row r="4" spans="1:8" x14ac:dyDescent="0.25">
      <c r="A4" t="s">
        <v>287</v>
      </c>
    </row>
    <row r="6" spans="1:8" x14ac:dyDescent="0.25">
      <c r="A6" t="s">
        <v>285</v>
      </c>
    </row>
    <row r="8" spans="1:8" x14ac:dyDescent="0.25">
      <c r="A8" t="s">
        <v>288</v>
      </c>
    </row>
    <row r="11" spans="1:8" x14ac:dyDescent="0.25">
      <c r="D11" t="s">
        <v>102</v>
      </c>
      <c r="F11" t="s">
        <v>103</v>
      </c>
    </row>
    <row r="12" spans="1:8" x14ac:dyDescent="0.25">
      <c r="D12" t="s">
        <v>298</v>
      </c>
      <c r="F12" t="s">
        <v>298</v>
      </c>
    </row>
    <row r="13" spans="1:8" x14ac:dyDescent="0.25">
      <c r="D13" t="s">
        <v>299</v>
      </c>
    </row>
    <row r="15" spans="1:8" x14ac:dyDescent="0.25">
      <c r="A15" t="s">
        <v>289</v>
      </c>
      <c r="D15" t="s">
        <v>295</v>
      </c>
      <c r="F15" t="s">
        <v>300</v>
      </c>
    </row>
    <row r="16" spans="1:8" x14ac:dyDescent="0.25">
      <c r="A16" t="s">
        <v>290</v>
      </c>
      <c r="D16" t="s">
        <v>295</v>
      </c>
      <c r="F16" t="s">
        <v>300</v>
      </c>
      <c r="H16" t="s">
        <v>302</v>
      </c>
    </row>
    <row r="17" spans="1:6" x14ac:dyDescent="0.25">
      <c r="A17" t="s">
        <v>291</v>
      </c>
      <c r="D17" t="s">
        <v>296</v>
      </c>
      <c r="F17" t="s">
        <v>300</v>
      </c>
    </row>
    <row r="18" spans="1:6" x14ac:dyDescent="0.25">
      <c r="A18" t="s">
        <v>292</v>
      </c>
      <c r="D18" t="s">
        <v>296</v>
      </c>
      <c r="F18" t="s">
        <v>301</v>
      </c>
    </row>
    <row r="19" spans="1:6" x14ac:dyDescent="0.25">
      <c r="A19" t="s">
        <v>293</v>
      </c>
      <c r="D19" t="s">
        <v>297</v>
      </c>
      <c r="F19" t="s">
        <v>300</v>
      </c>
    </row>
    <row r="20" spans="1:6" x14ac:dyDescent="0.25">
      <c r="A20" t="s">
        <v>294</v>
      </c>
      <c r="D20" t="s">
        <v>297</v>
      </c>
      <c r="F20" t="s">
        <v>301</v>
      </c>
    </row>
    <row r="23" spans="1:6" x14ac:dyDescent="0.25">
      <c r="A23" t="s">
        <v>303</v>
      </c>
    </row>
    <row r="24" spans="1:6" x14ac:dyDescent="0.25">
      <c r="A24" t="s">
        <v>304</v>
      </c>
      <c r="C24">
        <v>100</v>
      </c>
    </row>
    <row r="25" spans="1:6" x14ac:dyDescent="0.25">
      <c r="A25" t="s">
        <v>305</v>
      </c>
      <c r="C25">
        <v>150</v>
      </c>
    </row>
    <row r="27" spans="1:6" x14ac:dyDescent="0.25">
      <c r="A27" t="s">
        <v>289</v>
      </c>
      <c r="D27">
        <v>200</v>
      </c>
      <c r="F27">
        <f>C$24</f>
        <v>100</v>
      </c>
    </row>
    <row r="28" spans="1:6" x14ac:dyDescent="0.25">
      <c r="A28" t="s">
        <v>290</v>
      </c>
      <c r="D28">
        <v>200</v>
      </c>
      <c r="F28">
        <f>C$24</f>
        <v>100</v>
      </c>
    </row>
    <row r="29" spans="1:6" x14ac:dyDescent="0.25">
      <c r="A29" t="s">
        <v>291</v>
      </c>
      <c r="D29">
        <v>175</v>
      </c>
      <c r="F29">
        <f>C$24</f>
        <v>100</v>
      </c>
    </row>
    <row r="30" spans="1:6" x14ac:dyDescent="0.25">
      <c r="A30" t="s">
        <v>292</v>
      </c>
      <c r="D30">
        <v>175</v>
      </c>
      <c r="F30">
        <f>C25</f>
        <v>150</v>
      </c>
    </row>
    <row r="31" spans="1:6" x14ac:dyDescent="0.25">
      <c r="A31" t="s">
        <v>293</v>
      </c>
      <c r="D31">
        <v>150</v>
      </c>
      <c r="F31">
        <f>C$24</f>
        <v>100</v>
      </c>
    </row>
    <row r="32" spans="1:6" x14ac:dyDescent="0.25">
      <c r="A32" t="s">
        <v>294</v>
      </c>
      <c r="D32">
        <v>150</v>
      </c>
      <c r="F32">
        <f>C25</f>
        <v>150</v>
      </c>
    </row>
  </sheetData>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9:E139"/>
  <sheetViews>
    <sheetView topLeftCell="A43" workbookViewId="0">
      <selection activeCell="D39" sqref="D39"/>
    </sheetView>
  </sheetViews>
  <sheetFormatPr defaultRowHeight="15" x14ac:dyDescent="0.25"/>
  <cols>
    <col min="1" max="3" width="8.7109375" customWidth="1"/>
    <col min="4" max="4" width="81.140625" customWidth="1"/>
    <col min="5" max="5" width="12.7109375" customWidth="1"/>
  </cols>
  <sheetData>
    <row r="29" spans="1:5" s="15" customFormat="1" ht="31.9" customHeight="1" x14ac:dyDescent="0.25">
      <c r="A29" s="17" t="s">
        <v>142</v>
      </c>
      <c r="B29" s="17" t="s">
        <v>143</v>
      </c>
      <c r="C29" s="17" t="s">
        <v>144</v>
      </c>
      <c r="D29" s="17" t="s">
        <v>5</v>
      </c>
      <c r="E29" s="17" t="s">
        <v>35</v>
      </c>
    </row>
    <row r="30" spans="1:5" s="15" customFormat="1" ht="16.149999999999999" customHeight="1" x14ac:dyDescent="0.25">
      <c r="A30" s="16"/>
      <c r="B30" s="16"/>
      <c r="C30" s="16"/>
      <c r="D30" s="17" t="s">
        <v>145</v>
      </c>
      <c r="E30" s="16"/>
    </row>
    <row r="31" spans="1:5" s="15" customFormat="1" ht="16.149999999999999" customHeight="1" x14ac:dyDescent="0.25">
      <c r="A31" s="16"/>
      <c r="B31" s="16"/>
      <c r="C31" s="16"/>
      <c r="D31" s="16" t="s">
        <v>146</v>
      </c>
      <c r="E31" s="16"/>
    </row>
    <row r="32" spans="1:5" s="15" customFormat="1" ht="16.149999999999999" customHeight="1" x14ac:dyDescent="0.25">
      <c r="A32" s="16"/>
      <c r="B32" s="16"/>
      <c r="C32" s="16"/>
      <c r="D32" s="16" t="s">
        <v>147</v>
      </c>
      <c r="E32" s="16"/>
    </row>
    <row r="33" spans="1:5" s="15" customFormat="1" ht="16.149999999999999" customHeight="1" x14ac:dyDescent="0.25">
      <c r="A33" s="16" t="s">
        <v>369</v>
      </c>
      <c r="B33" s="16" t="s">
        <v>148</v>
      </c>
      <c r="C33" s="16">
        <v>16</v>
      </c>
      <c r="D33" s="16" t="s">
        <v>149</v>
      </c>
      <c r="E33" s="16" t="s">
        <v>158</v>
      </c>
    </row>
    <row r="34" spans="1:5" s="15" customFormat="1" ht="16.149999999999999" customHeight="1" x14ac:dyDescent="0.25">
      <c r="A34" s="16" t="s">
        <v>370</v>
      </c>
      <c r="B34" s="16" t="s">
        <v>148</v>
      </c>
      <c r="C34" s="16">
        <v>16</v>
      </c>
      <c r="D34" s="16" t="s">
        <v>149</v>
      </c>
      <c r="E34" s="16" t="s">
        <v>159</v>
      </c>
    </row>
    <row r="35" spans="1:5" s="15" customFormat="1" ht="16.149999999999999" customHeight="1" x14ac:dyDescent="0.25">
      <c r="A35" s="16" t="s">
        <v>371</v>
      </c>
      <c r="B35" s="16" t="s">
        <v>148</v>
      </c>
      <c r="C35" s="16">
        <v>16</v>
      </c>
      <c r="D35" s="16" t="s">
        <v>149</v>
      </c>
      <c r="E35" s="16" t="s">
        <v>160</v>
      </c>
    </row>
    <row r="36" spans="1:5" s="15" customFormat="1" ht="16.149999999999999" customHeight="1" x14ac:dyDescent="0.25">
      <c r="A36" s="16"/>
      <c r="B36" s="16"/>
      <c r="C36" s="16"/>
      <c r="D36" s="16"/>
      <c r="E36" s="16"/>
    </row>
    <row r="37" spans="1:5" s="15" customFormat="1" ht="16.149999999999999" customHeight="1" x14ac:dyDescent="0.25">
      <c r="A37" s="16"/>
      <c r="B37" s="16"/>
      <c r="C37" s="16"/>
      <c r="D37" s="17" t="s">
        <v>150</v>
      </c>
      <c r="E37" s="16"/>
    </row>
    <row r="38" spans="1:5" s="15" customFormat="1" ht="16.149999999999999" customHeight="1" x14ac:dyDescent="0.25">
      <c r="A38" s="16"/>
      <c r="B38" s="16"/>
      <c r="C38" s="16"/>
      <c r="D38" s="16" t="s">
        <v>151</v>
      </c>
      <c r="E38" s="16"/>
    </row>
    <row r="39" spans="1:5" s="15" customFormat="1" ht="16.149999999999999" customHeight="1" x14ac:dyDescent="0.25">
      <c r="A39" s="16" t="s">
        <v>372</v>
      </c>
      <c r="B39" s="16" t="s">
        <v>148</v>
      </c>
      <c r="C39" s="16">
        <v>16</v>
      </c>
      <c r="D39" s="16" t="s">
        <v>152</v>
      </c>
      <c r="E39" s="16" t="s">
        <v>161</v>
      </c>
    </row>
    <row r="40" spans="1:5" s="15" customFormat="1" ht="16.149999999999999" customHeight="1" x14ac:dyDescent="0.25">
      <c r="A40" s="16" t="s">
        <v>373</v>
      </c>
      <c r="B40" s="16" t="s">
        <v>148</v>
      </c>
      <c r="C40" s="16">
        <v>16</v>
      </c>
      <c r="D40" s="16" t="s">
        <v>152</v>
      </c>
      <c r="E40" s="16" t="s">
        <v>162</v>
      </c>
    </row>
    <row r="41" spans="1:5" s="15" customFormat="1" ht="16.149999999999999" customHeight="1" x14ac:dyDescent="0.25">
      <c r="A41" s="16" t="s">
        <v>374</v>
      </c>
      <c r="B41" s="16" t="s">
        <v>148</v>
      </c>
      <c r="C41" s="16">
        <v>16</v>
      </c>
      <c r="D41" s="16" t="s">
        <v>152</v>
      </c>
      <c r="E41" s="16" t="s">
        <v>163</v>
      </c>
    </row>
    <row r="42" spans="1:5" s="15" customFormat="1" ht="16.149999999999999" customHeight="1" x14ac:dyDescent="0.25">
      <c r="A42" s="16"/>
      <c r="B42" s="16"/>
      <c r="C42" s="16"/>
      <c r="D42" s="16"/>
      <c r="E42" s="16"/>
    </row>
    <row r="43" spans="1:5" s="15" customFormat="1" ht="16.149999999999999" customHeight="1" x14ac:dyDescent="0.25">
      <c r="A43" s="16" t="s">
        <v>375</v>
      </c>
      <c r="B43" s="16"/>
      <c r="C43" s="16"/>
      <c r="D43" s="18" t="str">
        <f>VLOOKUP(A43,TestArray,2)</f>
        <v>Common Measures</v>
      </c>
      <c r="E43" s="16"/>
    </row>
    <row r="44" spans="1:5" s="15" customFormat="1" ht="16.149999999999999" customHeight="1" x14ac:dyDescent="0.25">
      <c r="A44" s="16"/>
      <c r="B44" s="16"/>
      <c r="C44" s="16"/>
      <c r="D44" s="16" t="s">
        <v>153</v>
      </c>
      <c r="E44" s="16"/>
    </row>
    <row r="45" spans="1:5" s="15" customFormat="1" ht="16.149999999999999" customHeight="1" x14ac:dyDescent="0.25">
      <c r="A45" s="16"/>
      <c r="B45" s="16"/>
      <c r="C45" s="16"/>
      <c r="D45" s="16" t="s">
        <v>154</v>
      </c>
      <c r="E45" s="16"/>
    </row>
    <row r="46" spans="1:5" s="15" customFormat="1" ht="16.149999999999999" customHeight="1" x14ac:dyDescent="0.25">
      <c r="A46" s="16" t="s">
        <v>375</v>
      </c>
      <c r="B46" s="16" t="s">
        <v>2</v>
      </c>
      <c r="C46" s="16">
        <v>1</v>
      </c>
      <c r="D46" s="14" t="str">
        <f t="shared" ref="D46:D55" si="0">VLOOKUP(A46,TestArray,4+RIGHT(B46,2))</f>
        <v>Package</v>
      </c>
      <c r="E46" s="16"/>
    </row>
    <row r="47" spans="1:5" s="15" customFormat="1" ht="16.149999999999999" customHeight="1" x14ac:dyDescent="0.25">
      <c r="A47" s="16" t="s">
        <v>375</v>
      </c>
      <c r="B47" s="16" t="s">
        <v>20</v>
      </c>
      <c r="C47" s="16">
        <v>1</v>
      </c>
      <c r="D47" s="14" t="str">
        <f t="shared" si="0"/>
        <v>Fenestration U 0.40/S 0.40</v>
      </c>
      <c r="E47" s="16" t="s">
        <v>126</v>
      </c>
    </row>
    <row r="48" spans="1:5" s="15" customFormat="1" ht="16.149999999999999" customHeight="1" x14ac:dyDescent="0.25">
      <c r="A48" s="16" t="s">
        <v>375</v>
      </c>
      <c r="B48" s="16" t="s">
        <v>21</v>
      </c>
      <c r="C48" s="16">
        <v>1</v>
      </c>
      <c r="D48" s="14" t="str">
        <f t="shared" si="0"/>
        <v>Wall R13/Roof Deck Above R6</v>
      </c>
      <c r="E48" s="16" t="s">
        <v>126</v>
      </c>
    </row>
    <row r="49" spans="1:5" s="15" customFormat="1" ht="16.149999999999999" customHeight="1" x14ac:dyDescent="0.25">
      <c r="A49" s="16" t="s">
        <v>375</v>
      </c>
      <c r="B49" s="16" t="s">
        <v>22</v>
      </c>
      <c r="C49" s="16">
        <v>1</v>
      </c>
      <c r="D49" s="14" t="str">
        <f t="shared" si="0"/>
        <v>Ceiling R49 /Roof Deck Below R0/Radiant Barrier</v>
      </c>
      <c r="E49" s="16" t="s">
        <v>126</v>
      </c>
    </row>
    <row r="50" spans="1:5" s="15" customFormat="1" ht="16.149999999999999" customHeight="1" x14ac:dyDescent="0.25">
      <c r="A50" s="16" t="s">
        <v>375</v>
      </c>
      <c r="B50" s="16" t="s">
        <v>23</v>
      </c>
      <c r="C50" s="16">
        <v>1</v>
      </c>
      <c r="D50" s="14" t="str">
        <f t="shared" si="0"/>
        <v>Furnace AFUE 92</v>
      </c>
      <c r="E50" s="16" t="s">
        <v>126</v>
      </c>
    </row>
    <row r="51" spans="1:5" s="15" customFormat="1" ht="16.149999999999999" customHeight="1" x14ac:dyDescent="0.25">
      <c r="A51" s="16" t="s">
        <v>375</v>
      </c>
      <c r="B51" s="16" t="s">
        <v>24</v>
      </c>
      <c r="C51" s="16">
        <v>1</v>
      </c>
      <c r="D51" s="14" t="str">
        <f t="shared" si="0"/>
        <v>Air Conditioner SEER 16/EER 14</v>
      </c>
      <c r="E51" s="16" t="s">
        <v>126</v>
      </c>
    </row>
    <row r="52" spans="1:5" s="15" customFormat="1" ht="16.149999999999999" customHeight="1" x14ac:dyDescent="0.25">
      <c r="A52" s="16" t="s">
        <v>375</v>
      </c>
      <c r="B52" s="16" t="s">
        <v>25</v>
      </c>
      <c r="C52" s="16">
        <v>1</v>
      </c>
      <c r="D52" s="14" t="str">
        <f t="shared" si="0"/>
        <v>No Cool Vent</v>
      </c>
      <c r="E52" s="16" t="s">
        <v>126</v>
      </c>
    </row>
    <row r="53" spans="1:5" s="15" customFormat="1" ht="16.149999999999999" customHeight="1" x14ac:dyDescent="0.25">
      <c r="A53" s="16" t="s">
        <v>375</v>
      </c>
      <c r="B53" s="16" t="s">
        <v>26</v>
      </c>
      <c r="C53" s="16">
        <v>1</v>
      </c>
      <c r="D53" s="14" t="str">
        <f t="shared" si="0"/>
        <v>Ducts 2% Leakage</v>
      </c>
      <c r="E53" s="16" t="s">
        <v>126</v>
      </c>
    </row>
    <row r="54" spans="1:5" s="15" customFormat="1" ht="16.149999999999999" customHeight="1" x14ac:dyDescent="0.25">
      <c r="A54" s="16" t="s">
        <v>375</v>
      </c>
      <c r="B54" s="16" t="s">
        <v>27</v>
      </c>
      <c r="C54" s="16">
        <v>1</v>
      </c>
      <c r="D54" s="14" t="str">
        <f t="shared" si="0"/>
        <v>Insulation Construction Quality Improved</v>
      </c>
      <c r="E54" s="16" t="s">
        <v>126</v>
      </c>
    </row>
    <row r="55" spans="1:5" s="15" customFormat="1" ht="16.149999999999999" customHeight="1" x14ac:dyDescent="0.25">
      <c r="A55" s="16" t="s">
        <v>375</v>
      </c>
      <c r="B55" s="16" t="s">
        <v>28</v>
      </c>
      <c r="C55" s="16">
        <v>1</v>
      </c>
      <c r="D55" s="14" t="str">
        <f t="shared" si="0"/>
        <v>Air Leakage ACH50 2.0</v>
      </c>
      <c r="E55" s="16" t="s">
        <v>126</v>
      </c>
    </row>
    <row r="56" spans="1:5" s="15" customFormat="1" ht="16.149999999999999" customHeight="1" x14ac:dyDescent="0.25">
      <c r="A56" s="16"/>
      <c r="B56" s="16"/>
      <c r="C56" s="16"/>
      <c r="D56" s="16"/>
      <c r="E56" s="16"/>
    </row>
    <row r="57" spans="1:5" s="15" customFormat="1" ht="16.149999999999999" customHeight="1" x14ac:dyDescent="0.25">
      <c r="A57" s="16" t="s">
        <v>376</v>
      </c>
      <c r="B57" s="16"/>
      <c r="C57" s="16"/>
      <c r="D57" s="18" t="str">
        <f>VLOOKUP(A57,TestArray,2)</f>
        <v>Water Heating</v>
      </c>
      <c r="E57" s="16"/>
    </row>
    <row r="58" spans="1:5" s="15" customFormat="1" ht="16.149999999999999" customHeight="1" x14ac:dyDescent="0.25">
      <c r="A58" s="16"/>
      <c r="B58" s="16"/>
      <c r="C58" s="16"/>
      <c r="D58" s="16" t="s">
        <v>153</v>
      </c>
      <c r="E58" s="16"/>
    </row>
    <row r="59" spans="1:5" s="15" customFormat="1" ht="16.149999999999999" customHeight="1" x14ac:dyDescent="0.25">
      <c r="A59" s="16"/>
      <c r="B59" s="16"/>
      <c r="C59" s="16"/>
      <c r="D59" s="16" t="s">
        <v>164</v>
      </c>
      <c r="E59" s="16"/>
    </row>
    <row r="60" spans="1:5" s="15" customFormat="1" ht="16.149999999999999" customHeight="1" x14ac:dyDescent="0.25">
      <c r="A60" s="16" t="s">
        <v>376</v>
      </c>
      <c r="B60" s="16" t="s">
        <v>2</v>
      </c>
      <c r="C60" s="16">
        <v>1</v>
      </c>
      <c r="D60" s="14" t="str">
        <f t="shared" ref="D60:D69" si="1">VLOOKUP(A60,TestArray,4+RIGHT(B60,2))</f>
        <v>Package</v>
      </c>
      <c r="E60" s="16" t="s">
        <v>126</v>
      </c>
    </row>
    <row r="61" spans="1:5" s="15" customFormat="1" ht="16.149999999999999" customHeight="1" x14ac:dyDescent="0.25">
      <c r="A61" s="16" t="s">
        <v>376</v>
      </c>
      <c r="B61" s="16" t="s">
        <v>20</v>
      </c>
      <c r="C61" s="16">
        <v>1</v>
      </c>
      <c r="D61" s="14" t="str">
        <f t="shared" si="1"/>
        <v>Parallel Piping</v>
      </c>
      <c r="E61" s="16" t="s">
        <v>126</v>
      </c>
    </row>
    <row r="62" spans="1:5" s="15" customFormat="1" ht="16.149999999999999" customHeight="1" x14ac:dyDescent="0.25">
      <c r="A62" s="16" t="s">
        <v>376</v>
      </c>
      <c r="B62" s="16" t="s">
        <v>21</v>
      </c>
      <c r="C62" s="16">
        <v>1</v>
      </c>
      <c r="D62" s="14" t="str">
        <f t="shared" si="1"/>
        <v>Small Tankless EF 0.80/Input 195000/0 gal</v>
      </c>
      <c r="E62" s="16" t="s">
        <v>126</v>
      </c>
    </row>
    <row r="63" spans="1:5" s="15" customFormat="1" ht="16.149999999999999" customHeight="1" x14ac:dyDescent="0.25">
      <c r="A63" s="16" t="s">
        <v>376</v>
      </c>
      <c r="B63" s="16" t="s">
        <v>22</v>
      </c>
      <c r="C63" s="16">
        <v>1</v>
      </c>
      <c r="D63" s="14" t="str">
        <f t="shared" si="1"/>
        <v>Large Tankless RE 0.76/Input 300000/0 gal</v>
      </c>
      <c r="E63" s="16" t="s">
        <v>126</v>
      </c>
    </row>
    <row r="64" spans="1:5" s="15" customFormat="1" ht="16.149999999999999" customHeight="1" x14ac:dyDescent="0.25">
      <c r="A64" s="16" t="s">
        <v>376</v>
      </c>
      <c r="B64" s="16" t="s">
        <v>23</v>
      </c>
      <c r="C64" s="16">
        <v>1</v>
      </c>
      <c r="D64" s="14" t="str">
        <f t="shared" si="1"/>
        <v>Large Storage RE 0.77/Input 100000/75gal/Stby 0.01</v>
      </c>
      <c r="E64" s="16" t="s">
        <v>126</v>
      </c>
    </row>
    <row r="65" spans="1:5" s="15" customFormat="1" ht="16.149999999999999" customHeight="1" x14ac:dyDescent="0.25">
      <c r="A65" s="16" t="s">
        <v>376</v>
      </c>
      <c r="B65" s="16" t="s">
        <v>24</v>
      </c>
      <c r="C65" s="16">
        <v>1</v>
      </c>
      <c r="D65" s="14" t="str">
        <f t="shared" si="1"/>
        <v>Large Storage RE 0.77/Input 100000/75gal/Stby 0.03</v>
      </c>
      <c r="E65" s="16" t="s">
        <v>126</v>
      </c>
    </row>
    <row r="66" spans="1:5" s="15" customFormat="1" ht="16.149999999999999" customHeight="1" x14ac:dyDescent="0.25">
      <c r="A66" s="16" t="s">
        <v>376</v>
      </c>
      <c r="B66" s="16" t="s">
        <v>25</v>
      </c>
      <c r="C66" s="16">
        <v>1</v>
      </c>
      <c r="D66" s="14" t="str">
        <f t="shared" si="1"/>
        <v>Electric Resistance EF 0.92/Input 4500</v>
      </c>
      <c r="E66" s="16" t="s">
        <v>126</v>
      </c>
    </row>
    <row r="67" spans="1:5" s="15" customFormat="1" ht="16.149999999999999" customHeight="1" x14ac:dyDescent="0.25">
      <c r="A67" s="16" t="s">
        <v>376</v>
      </c>
      <c r="B67" s="16" t="s">
        <v>26</v>
      </c>
      <c r="C67" s="16">
        <v>1</v>
      </c>
      <c r="D67" s="14" t="str">
        <f t="shared" si="1"/>
        <v>Heat Pump EF 2.4/Input 4500</v>
      </c>
      <c r="E67" s="16" t="s">
        <v>126</v>
      </c>
    </row>
    <row r="68" spans="1:5" s="15" customFormat="1" ht="16.149999999999999" customHeight="1" x14ac:dyDescent="0.25">
      <c r="A68" s="16" t="s">
        <v>376</v>
      </c>
      <c r="B68" s="16" t="s">
        <v>27</v>
      </c>
      <c r="C68" s="16">
        <v>1</v>
      </c>
      <c r="D68" s="14" t="str">
        <f t="shared" si="1"/>
        <v>2 Water Heaters using Multiplier</v>
      </c>
      <c r="E68" s="16" t="s">
        <v>126</v>
      </c>
    </row>
    <row r="69" spans="1:5" s="15" customFormat="1" ht="16.149999999999999" customHeight="1" x14ac:dyDescent="0.25">
      <c r="A69" s="16" t="s">
        <v>376</v>
      </c>
      <c r="B69" s="16" t="s">
        <v>28</v>
      </c>
      <c r="C69" s="16">
        <v>1</v>
      </c>
      <c r="D69" s="14" t="str">
        <f t="shared" si="1"/>
        <v>2 Water Heaters Using 2 entries</v>
      </c>
      <c r="E69" s="16" t="s">
        <v>126</v>
      </c>
    </row>
    <row r="70" spans="1:5" s="15" customFormat="1" ht="16.149999999999999" customHeight="1" x14ac:dyDescent="0.25">
      <c r="A70" s="16"/>
      <c r="B70" s="16"/>
      <c r="C70" s="16"/>
      <c r="D70" s="14"/>
      <c r="E70" s="16"/>
    </row>
    <row r="71" spans="1:5" s="15" customFormat="1" ht="16.149999999999999" customHeight="1" x14ac:dyDescent="0.25">
      <c r="A71" s="16" t="s">
        <v>377</v>
      </c>
      <c r="B71" s="16"/>
      <c r="C71" s="16"/>
      <c r="D71" s="18" t="str">
        <f>VLOOKUP(A71,TestArray,2)</f>
        <v>Multiple Orientation</v>
      </c>
      <c r="E71" s="16"/>
    </row>
    <row r="72" spans="1:5" s="15" customFormat="1" ht="16.149999999999999" customHeight="1" x14ac:dyDescent="0.25">
      <c r="A72" s="16"/>
      <c r="B72" s="16"/>
      <c r="C72" s="16"/>
      <c r="D72" s="16" t="s">
        <v>153</v>
      </c>
      <c r="E72" s="16"/>
    </row>
    <row r="73" spans="1:5" s="15" customFormat="1" ht="16.149999999999999" customHeight="1" x14ac:dyDescent="0.25">
      <c r="A73" s="16"/>
      <c r="B73" s="16"/>
      <c r="C73" s="16"/>
      <c r="D73" s="16"/>
      <c r="E73" s="16"/>
    </row>
    <row r="74" spans="1:5" s="15" customFormat="1" ht="16.149999999999999" customHeight="1" x14ac:dyDescent="0.25">
      <c r="A74" s="16" t="s">
        <v>377</v>
      </c>
      <c r="B74" s="16" t="s">
        <v>2</v>
      </c>
      <c r="C74" s="16">
        <v>1</v>
      </c>
      <c r="D74" s="14" t="str">
        <f t="shared" ref="D74:D83" si="2">VLOOKUP(A74,TestArray,4+RIGHT(B74,2))</f>
        <v>Single Standard Front 45</v>
      </c>
      <c r="E74" s="16" t="s">
        <v>105</v>
      </c>
    </row>
    <row r="75" spans="1:5" s="15" customFormat="1" ht="16.149999999999999" customHeight="1" x14ac:dyDescent="0.25">
      <c r="A75" s="16" t="s">
        <v>377</v>
      </c>
      <c r="B75" s="16" t="s">
        <v>20</v>
      </c>
      <c r="C75" s="16">
        <v>1</v>
      </c>
      <c r="D75" s="14" t="str">
        <f t="shared" si="2"/>
        <v>East Standard</v>
      </c>
      <c r="E75" s="16" t="s">
        <v>105</v>
      </c>
    </row>
    <row r="76" spans="1:5" s="15" customFormat="1" ht="16.149999999999999" customHeight="1" x14ac:dyDescent="0.25">
      <c r="A76" s="16" t="s">
        <v>377</v>
      </c>
      <c r="B76" s="16" t="s">
        <v>21</v>
      </c>
      <c r="C76" s="16">
        <v>1</v>
      </c>
      <c r="D76" s="14" t="str">
        <f t="shared" si="2"/>
        <v>South Standard</v>
      </c>
      <c r="E76" s="16" t="s">
        <v>105</v>
      </c>
    </row>
    <row r="77" spans="1:5" s="15" customFormat="1" ht="16.149999999999999" customHeight="1" x14ac:dyDescent="0.25">
      <c r="A77" s="16" t="s">
        <v>377</v>
      </c>
      <c r="B77" s="16" t="s">
        <v>22</v>
      </c>
      <c r="C77" s="16">
        <v>1</v>
      </c>
      <c r="D77" s="14" t="str">
        <f t="shared" si="2"/>
        <v>West Standard</v>
      </c>
      <c r="E77" s="16" t="s">
        <v>105</v>
      </c>
    </row>
    <row r="78" spans="1:5" s="15" customFormat="1" ht="16.149999999999999" customHeight="1" x14ac:dyDescent="0.25">
      <c r="A78" s="16" t="s">
        <v>377</v>
      </c>
      <c r="B78" s="16" t="s">
        <v>23</v>
      </c>
      <c r="C78" s="16">
        <v>1</v>
      </c>
      <c r="D78" s="14" t="str">
        <f t="shared" si="2"/>
        <v>North Standard</v>
      </c>
      <c r="E78" s="16" t="s">
        <v>105</v>
      </c>
    </row>
    <row r="79" spans="1:5" s="15" customFormat="1" ht="16.149999999999999" customHeight="1" x14ac:dyDescent="0.25">
      <c r="A79" s="16" t="s">
        <v>377</v>
      </c>
      <c r="B79" s="16" t="s">
        <v>24</v>
      </c>
      <c r="C79" s="16">
        <v>1</v>
      </c>
      <c r="D79" s="14" t="str">
        <f t="shared" si="2"/>
        <v>Single Proposed front 45</v>
      </c>
      <c r="E79" s="16" t="s">
        <v>126</v>
      </c>
    </row>
    <row r="80" spans="1:5" s="15" customFormat="1" ht="16.149999999999999" customHeight="1" x14ac:dyDescent="0.25">
      <c r="A80" s="16" t="s">
        <v>377</v>
      </c>
      <c r="B80" s="16" t="s">
        <v>25</v>
      </c>
      <c r="C80" s="16">
        <v>1</v>
      </c>
      <c r="D80" s="14" t="str">
        <f t="shared" si="2"/>
        <v>East Proposed</v>
      </c>
      <c r="E80" s="16" t="s">
        <v>126</v>
      </c>
    </row>
    <row r="81" spans="1:5" s="15" customFormat="1" ht="16.149999999999999" customHeight="1" x14ac:dyDescent="0.25">
      <c r="A81" s="16" t="s">
        <v>377</v>
      </c>
      <c r="B81" s="16" t="s">
        <v>26</v>
      </c>
      <c r="C81" s="16">
        <v>1</v>
      </c>
      <c r="D81" s="14" t="str">
        <f t="shared" si="2"/>
        <v>South Proposed</v>
      </c>
      <c r="E81" s="16" t="s">
        <v>126</v>
      </c>
    </row>
    <row r="82" spans="1:5" s="15" customFormat="1" ht="16.149999999999999" customHeight="1" x14ac:dyDescent="0.25">
      <c r="A82" s="16" t="s">
        <v>377</v>
      </c>
      <c r="B82" s="16" t="s">
        <v>27</v>
      </c>
      <c r="C82" s="16">
        <v>1</v>
      </c>
      <c r="D82" s="14" t="str">
        <f t="shared" si="2"/>
        <v>West Proposed</v>
      </c>
      <c r="E82" s="16" t="s">
        <v>126</v>
      </c>
    </row>
    <row r="83" spans="1:5" s="15" customFormat="1" ht="16.149999999999999" customHeight="1" x14ac:dyDescent="0.25">
      <c r="A83" s="16" t="s">
        <v>377</v>
      </c>
      <c r="B83" s="16" t="s">
        <v>28</v>
      </c>
      <c r="C83" s="16">
        <v>1</v>
      </c>
      <c r="D83" s="14" t="str">
        <f t="shared" si="2"/>
        <v>North Proposed</v>
      </c>
      <c r="E83" s="16" t="s">
        <v>126</v>
      </c>
    </row>
    <row r="84" spans="1:5" x14ac:dyDescent="0.25">
      <c r="A84" s="16"/>
      <c r="B84" s="16"/>
      <c r="C84" s="16"/>
      <c r="D84" s="14"/>
      <c r="E84" s="16"/>
    </row>
    <row r="85" spans="1:5" x14ac:dyDescent="0.25">
      <c r="A85" s="16" t="s">
        <v>378</v>
      </c>
      <c r="B85" s="16"/>
      <c r="C85" s="16"/>
      <c r="D85" s="18" t="str">
        <f>VLOOKUP(A85,TestArray,2)</f>
        <v>Multi Family Water Heating</v>
      </c>
      <c r="E85" s="16"/>
    </row>
    <row r="86" spans="1:5" x14ac:dyDescent="0.25">
      <c r="A86" s="16"/>
      <c r="B86" s="16"/>
      <c r="C86" s="16"/>
      <c r="D86" s="16" t="s">
        <v>153</v>
      </c>
      <c r="E86" s="16"/>
    </row>
    <row r="87" spans="1:5" x14ac:dyDescent="0.25">
      <c r="A87" s="16"/>
      <c r="B87" s="16"/>
      <c r="C87" s="16"/>
      <c r="D87" s="16" t="s">
        <v>202</v>
      </c>
      <c r="E87" s="16"/>
    </row>
    <row r="88" spans="1:5" x14ac:dyDescent="0.25">
      <c r="A88" s="16" t="s">
        <v>378</v>
      </c>
      <c r="B88" s="16" t="s">
        <v>2</v>
      </c>
      <c r="C88" s="16">
        <v>1</v>
      </c>
      <c r="D88" s="14" t="str">
        <f t="shared" ref="D88:D97" si="3">VLOOKUP(A88,TestArray,4+RIGHT(B88,2))</f>
        <v>8 Storage</v>
      </c>
      <c r="E88" s="16" t="s">
        <v>138</v>
      </c>
    </row>
    <row r="89" spans="1:5" x14ac:dyDescent="0.25">
      <c r="A89" s="16" t="s">
        <v>378</v>
      </c>
      <c r="B89" s="16" t="s">
        <v>20</v>
      </c>
      <c r="C89" s="16">
        <v>1</v>
      </c>
      <c r="D89" s="14" t="str">
        <f t="shared" si="3"/>
        <v>8 Storage 2 Systems</v>
      </c>
      <c r="E89" s="16" t="s">
        <v>138</v>
      </c>
    </row>
    <row r="90" spans="1:5" x14ac:dyDescent="0.25">
      <c r="A90" s="16" t="s">
        <v>378</v>
      </c>
      <c r="B90" s="16" t="s">
        <v>21</v>
      </c>
      <c r="C90" s="16">
        <v>1</v>
      </c>
      <c r="D90" s="14" t="str">
        <f t="shared" si="3"/>
        <v xml:space="preserve">8 LgStor </v>
      </c>
      <c r="E90" s="16" t="s">
        <v>138</v>
      </c>
    </row>
    <row r="91" spans="1:5" x14ac:dyDescent="0.25">
      <c r="A91" s="16" t="s">
        <v>378</v>
      </c>
      <c r="B91" s="16" t="s">
        <v>22</v>
      </c>
      <c r="C91" s="16">
        <v>1</v>
      </c>
      <c r="D91" s="14" t="str">
        <f t="shared" si="3"/>
        <v>2 LgStor Central Solar</v>
      </c>
      <c r="E91" s="16" t="s">
        <v>138</v>
      </c>
    </row>
    <row r="92" spans="1:5" x14ac:dyDescent="0.25">
      <c r="A92" s="16" t="s">
        <v>378</v>
      </c>
      <c r="B92" s="16" t="s">
        <v>23</v>
      </c>
      <c r="C92" s="16">
        <v>1</v>
      </c>
      <c r="D92" s="14" t="str">
        <f t="shared" si="3"/>
        <v>2 LgStor Central Solar Recirc</v>
      </c>
      <c r="E92" s="16" t="s">
        <v>138</v>
      </c>
    </row>
    <row r="93" spans="1:5" x14ac:dyDescent="0.25">
      <c r="A93" s="16" t="s">
        <v>378</v>
      </c>
      <c r="B93" s="16" t="s">
        <v>24</v>
      </c>
      <c r="C93" s="16">
        <v>1</v>
      </c>
      <c r="D93" s="14" t="str">
        <f t="shared" si="3"/>
        <v>2 LgStor Central Recirc</v>
      </c>
      <c r="E93" s="16" t="s">
        <v>138</v>
      </c>
    </row>
    <row r="94" spans="1:5" x14ac:dyDescent="0.25">
      <c r="A94" s="16" t="s">
        <v>378</v>
      </c>
      <c r="B94" s="16" t="s">
        <v>25</v>
      </c>
      <c r="C94" s="16">
        <v>1</v>
      </c>
      <c r="D94" s="14" t="str">
        <f t="shared" si="3"/>
        <v>2 SmInstantant Central Solar</v>
      </c>
      <c r="E94" s="16" t="s">
        <v>138</v>
      </c>
    </row>
    <row r="95" spans="1:5" x14ac:dyDescent="0.25">
      <c r="A95" s="16" t="s">
        <v>378</v>
      </c>
      <c r="B95" s="16" t="s">
        <v>26</v>
      </c>
      <c r="C95" s="16">
        <v>1</v>
      </c>
      <c r="D95" s="14" t="str">
        <f t="shared" si="3"/>
        <v>2 SmInstantant Central Solar Recirc</v>
      </c>
      <c r="E95" s="16" t="s">
        <v>138</v>
      </c>
    </row>
    <row r="96" spans="1:5" x14ac:dyDescent="0.25">
      <c r="A96" s="16" t="s">
        <v>378</v>
      </c>
      <c r="B96" s="16" t="s">
        <v>27</v>
      </c>
      <c r="C96" s="16">
        <v>1</v>
      </c>
      <c r="D96" s="14" t="str">
        <f t="shared" si="3"/>
        <v>1 Indirect Central Solar</v>
      </c>
      <c r="E96" s="16" t="s">
        <v>138</v>
      </c>
    </row>
    <row r="97" spans="1:5" x14ac:dyDescent="0.25">
      <c r="A97" s="16" t="s">
        <v>378</v>
      </c>
      <c r="B97" s="16" t="s">
        <v>28</v>
      </c>
      <c r="C97" s="16">
        <v>1</v>
      </c>
      <c r="D97" s="14" t="str">
        <f t="shared" si="3"/>
        <v>1 Indirect Central Solar Recirc</v>
      </c>
      <c r="E97" s="16" t="s">
        <v>138</v>
      </c>
    </row>
    <row r="98" spans="1:5" x14ac:dyDescent="0.25">
      <c r="A98" s="16"/>
      <c r="B98" s="16"/>
      <c r="C98" s="16"/>
      <c r="D98" s="14"/>
      <c r="E98" s="16"/>
    </row>
    <row r="99" spans="1:5" x14ac:dyDescent="0.25">
      <c r="A99" s="16" t="s">
        <v>379</v>
      </c>
      <c r="B99" s="16"/>
      <c r="C99" s="16"/>
      <c r="D99" s="18" t="str">
        <f>VLOOKUP(A99,TestArray,2)</f>
        <v>Source Energy</v>
      </c>
      <c r="E99" s="16"/>
    </row>
    <row r="100" spans="1:5" x14ac:dyDescent="0.25">
      <c r="A100" s="16"/>
      <c r="B100" s="16"/>
      <c r="C100" s="16"/>
      <c r="D100" s="16" t="s">
        <v>153</v>
      </c>
      <c r="E100" s="16"/>
    </row>
    <row r="101" spans="1:5" x14ac:dyDescent="0.25">
      <c r="A101" s="16"/>
      <c r="B101" s="16"/>
      <c r="C101" s="16"/>
      <c r="D101" s="16" t="s">
        <v>164</v>
      </c>
      <c r="E101" s="16"/>
    </row>
    <row r="102" spans="1:5" x14ac:dyDescent="0.25">
      <c r="A102" s="16" t="s">
        <v>379</v>
      </c>
      <c r="B102" s="16" t="s">
        <v>2</v>
      </c>
      <c r="C102" s="16">
        <v>1</v>
      </c>
      <c r="D102" s="14" t="str">
        <f t="shared" ref="D102:D111" si="4">VLOOKUP(A102,TestArray,4+RIGHT(B102,2))</f>
        <v>Package</v>
      </c>
      <c r="E102" s="16" t="s">
        <v>126</v>
      </c>
    </row>
    <row r="103" spans="1:5" x14ac:dyDescent="0.25">
      <c r="A103" s="16" t="s">
        <v>379</v>
      </c>
      <c r="B103" s="16" t="s">
        <v>20</v>
      </c>
      <c r="C103" s="16">
        <v>1</v>
      </c>
      <c r="D103" s="14" t="str">
        <f t="shared" si="4"/>
        <v>Package No Natural Gas</v>
      </c>
      <c r="E103" s="16" t="s">
        <v>126</v>
      </c>
    </row>
    <row r="104" spans="1:5" x14ac:dyDescent="0.25">
      <c r="A104" s="16" t="s">
        <v>379</v>
      </c>
      <c r="B104" s="16" t="s">
        <v>21</v>
      </c>
      <c r="C104" s="16">
        <v>1</v>
      </c>
      <c r="D104" s="14" t="str">
        <f t="shared" si="4"/>
        <v>Electric DHW</v>
      </c>
      <c r="E104" s="16" t="s">
        <v>126</v>
      </c>
    </row>
    <row r="105" spans="1:5" x14ac:dyDescent="0.25">
      <c r="A105" s="16" t="s">
        <v>379</v>
      </c>
      <c r="B105" s="16" t="s">
        <v>22</v>
      </c>
      <c r="C105" s="16">
        <v>1</v>
      </c>
      <c r="D105" s="14" t="str">
        <f t="shared" si="4"/>
        <v>Electric DHW no Natural Gas</v>
      </c>
      <c r="E105" s="16" t="s">
        <v>126</v>
      </c>
    </row>
    <row r="106" spans="1:5" x14ac:dyDescent="0.25">
      <c r="A106" s="16" t="s">
        <v>379</v>
      </c>
      <c r="B106" s="16" t="s">
        <v>23</v>
      </c>
      <c r="C106" s="16">
        <v>1</v>
      </c>
      <c r="D106" s="14" t="str">
        <f t="shared" si="4"/>
        <v>Heatpump DHW</v>
      </c>
      <c r="E106" s="16" t="s">
        <v>126</v>
      </c>
    </row>
    <row r="107" spans="1:5" x14ac:dyDescent="0.25">
      <c r="A107" s="16" t="s">
        <v>379</v>
      </c>
      <c r="B107" s="16" t="s">
        <v>24</v>
      </c>
      <c r="C107" s="16">
        <v>1</v>
      </c>
      <c r="D107" s="14" t="str">
        <f t="shared" si="4"/>
        <v>Heatpump DHW no Natural Gas</v>
      </c>
      <c r="E107" s="16" t="s">
        <v>126</v>
      </c>
    </row>
    <row r="108" spans="1:5" x14ac:dyDescent="0.25">
      <c r="A108" s="16" t="s">
        <v>379</v>
      </c>
      <c r="B108" s="16" t="s">
        <v>25</v>
      </c>
      <c r="C108" s="16">
        <v>1</v>
      </c>
      <c r="D108" s="14" t="str">
        <f t="shared" si="4"/>
        <v>Heatpump HVAC</v>
      </c>
      <c r="E108" s="16" t="s">
        <v>126</v>
      </c>
    </row>
    <row r="109" spans="1:5" x14ac:dyDescent="0.25">
      <c r="A109" s="16" t="s">
        <v>379</v>
      </c>
      <c r="B109" s="16" t="s">
        <v>26</v>
      </c>
      <c r="C109" s="16">
        <v>1</v>
      </c>
      <c r="D109" s="14" t="str">
        <f t="shared" si="4"/>
        <v>Heatpump HVAC no Natural Gas</v>
      </c>
      <c r="E109" s="16" t="s">
        <v>126</v>
      </c>
    </row>
    <row r="110" spans="1:5" x14ac:dyDescent="0.25">
      <c r="A110" s="16" t="s">
        <v>379</v>
      </c>
      <c r="B110" s="16" t="s">
        <v>27</v>
      </c>
      <c r="C110" s="16">
        <v>1</v>
      </c>
      <c r="D110" s="14" t="str">
        <f t="shared" si="4"/>
        <v xml:space="preserve">Heatpump HVAC &amp; DHW </v>
      </c>
      <c r="E110" s="16" t="s">
        <v>126</v>
      </c>
    </row>
    <row r="111" spans="1:5" x14ac:dyDescent="0.25">
      <c r="A111" s="16" t="s">
        <v>379</v>
      </c>
      <c r="B111" s="16" t="s">
        <v>28</v>
      </c>
      <c r="C111" s="16">
        <v>1</v>
      </c>
      <c r="D111" s="14" t="str">
        <f t="shared" si="4"/>
        <v>Heatpump HVAC &amp; DHW no Natural Gas</v>
      </c>
      <c r="E111" s="16" t="s">
        <v>126</v>
      </c>
    </row>
    <row r="112" spans="1:5" x14ac:dyDescent="0.25">
      <c r="A112" s="16"/>
      <c r="B112" s="16"/>
      <c r="C112" s="16"/>
      <c r="D112" s="14"/>
      <c r="E112" s="16"/>
    </row>
    <row r="113" spans="1:5" x14ac:dyDescent="0.25">
      <c r="A113" s="16" t="s">
        <v>380</v>
      </c>
      <c r="B113" s="16"/>
      <c r="C113" s="16"/>
      <c r="D113" s="18" t="str">
        <f>VLOOKUP(A113,TestArray,2)</f>
        <v>E+A+A Base &amp; Windows</v>
      </c>
      <c r="E113" s="16"/>
    </row>
    <row r="114" spans="1:5" x14ac:dyDescent="0.25">
      <c r="A114" s="16"/>
      <c r="B114" s="16"/>
      <c r="C114" s="16"/>
      <c r="D114" s="16" t="s">
        <v>153</v>
      </c>
      <c r="E114" s="16"/>
    </row>
    <row r="115" spans="1:5" x14ac:dyDescent="0.25">
      <c r="A115" s="16"/>
      <c r="B115" s="16"/>
      <c r="C115" s="16"/>
      <c r="D115" s="16" t="s">
        <v>238</v>
      </c>
      <c r="E115" s="16"/>
    </row>
    <row r="116" spans="1:5" x14ac:dyDescent="0.25">
      <c r="A116" s="16" t="s">
        <v>380</v>
      </c>
      <c r="B116" s="16" t="s">
        <v>2</v>
      </c>
      <c r="C116" s="16">
        <v>1</v>
      </c>
      <c r="D116" s="14" t="str">
        <f t="shared" ref="D116:D125" si="5">VLOOKUP(A116,TestArray,4+RIGHT(B116,2))</f>
        <v>E 1440ft2 as New Construction</v>
      </c>
      <c r="E116" s="16" t="s">
        <v>235</v>
      </c>
    </row>
    <row r="117" spans="1:5" x14ac:dyDescent="0.25">
      <c r="A117" s="16" t="s">
        <v>380</v>
      </c>
      <c r="B117" s="16" t="s">
        <v>20</v>
      </c>
      <c r="C117" s="16">
        <v>1</v>
      </c>
      <c r="D117" s="14" t="str">
        <f t="shared" si="5"/>
        <v>E 1440ft2 as Addition/Alteration</v>
      </c>
      <c r="E117" s="16" t="s">
        <v>235</v>
      </c>
    </row>
    <row r="118" spans="1:5" x14ac:dyDescent="0.25">
      <c r="A118" s="16" t="s">
        <v>380</v>
      </c>
      <c r="B118" s="16" t="s">
        <v>21</v>
      </c>
      <c r="C118" s="16">
        <v>1</v>
      </c>
      <c r="D118" s="14" t="str">
        <f t="shared" si="5"/>
        <v>EA 1665ft2</v>
      </c>
      <c r="E118" s="16" t="s">
        <v>235</v>
      </c>
    </row>
    <row r="119" spans="1:5" x14ac:dyDescent="0.25">
      <c r="A119" s="16" t="s">
        <v>380</v>
      </c>
      <c r="B119" s="16" t="s">
        <v>22</v>
      </c>
      <c r="C119" s="16">
        <v>1</v>
      </c>
      <c r="D119" s="14" t="str">
        <f t="shared" si="5"/>
        <v>EAA Ceiling R38 Verified</v>
      </c>
      <c r="E119" s="16" t="s">
        <v>235</v>
      </c>
    </row>
    <row r="120" spans="1:5" x14ac:dyDescent="0.25">
      <c r="A120" s="16" t="s">
        <v>380</v>
      </c>
      <c r="B120" s="16" t="s">
        <v>23</v>
      </c>
      <c r="C120" s="16">
        <v>1</v>
      </c>
      <c r="D120" s="14" t="str">
        <f t="shared" si="5"/>
        <v>EAA Ceiling R38 Verified Wind U0.41/S0.36</v>
      </c>
      <c r="E120" s="16" t="s">
        <v>235</v>
      </c>
    </row>
    <row r="121" spans="1:5" x14ac:dyDescent="0.25">
      <c r="A121" s="16" t="s">
        <v>380</v>
      </c>
      <c r="B121" s="16" t="s">
        <v>24</v>
      </c>
      <c r="C121" s="16">
        <v>1</v>
      </c>
      <c r="D121" s="14" t="str">
        <f t="shared" si="5"/>
        <v>EAA Ceiling R38 Verified Wind U0.41/S0.36 Verified</v>
      </c>
      <c r="E121" s="16" t="s">
        <v>235</v>
      </c>
    </row>
    <row r="122" spans="1:5" x14ac:dyDescent="0.25">
      <c r="A122" s="16" t="s">
        <v>380</v>
      </c>
      <c r="B122" s="16" t="s">
        <v>25</v>
      </c>
      <c r="C122" s="16">
        <v>1</v>
      </c>
      <c r="D122" s="14" t="str">
        <f t="shared" si="5"/>
        <v>EAA Ceiling R38 Verified Wind U0.40/S0.35</v>
      </c>
      <c r="E122" s="16" t="s">
        <v>235</v>
      </c>
    </row>
    <row r="123" spans="1:5" x14ac:dyDescent="0.25">
      <c r="A123" s="16" t="s">
        <v>380</v>
      </c>
      <c r="B123" s="16" t="s">
        <v>26</v>
      </c>
      <c r="C123" s="16">
        <v>1</v>
      </c>
      <c r="D123" s="14" t="str">
        <f t="shared" si="5"/>
        <v>EAA Ceiling R38 Verified Wind U0.40/S0.35 Verified</v>
      </c>
      <c r="E123" s="16" t="s">
        <v>235</v>
      </c>
    </row>
    <row r="124" spans="1:5" x14ac:dyDescent="0.25">
      <c r="A124" s="16" t="s">
        <v>380</v>
      </c>
      <c r="B124" s="16" t="s">
        <v>27</v>
      </c>
      <c r="C124" s="16">
        <v>1</v>
      </c>
      <c r="D124" s="14" t="str">
        <f t="shared" si="5"/>
        <v>EAA Ceiling R38 Verified Wind U0.39/S0.34</v>
      </c>
      <c r="E124" s="16" t="s">
        <v>235</v>
      </c>
    </row>
    <row r="125" spans="1:5" x14ac:dyDescent="0.25">
      <c r="A125" s="16" t="s">
        <v>380</v>
      </c>
      <c r="B125" s="16" t="s">
        <v>28</v>
      </c>
      <c r="C125" s="16">
        <v>1</v>
      </c>
      <c r="D125" s="14" t="str">
        <f t="shared" si="5"/>
        <v>EAA Ceiling R38 Verified Wind U0.39/S0.34 Verified</v>
      </c>
      <c r="E125" s="16" t="s">
        <v>235</v>
      </c>
    </row>
    <row r="126" spans="1:5" x14ac:dyDescent="0.25">
      <c r="A126" s="16"/>
      <c r="B126" s="16"/>
      <c r="C126" s="16"/>
      <c r="D126" s="14"/>
      <c r="E126" s="16"/>
    </row>
    <row r="127" spans="1:5" x14ac:dyDescent="0.25">
      <c r="A127" s="16" t="s">
        <v>381</v>
      </c>
      <c r="B127" s="16"/>
      <c r="C127" s="16"/>
      <c r="D127" s="18" t="str">
        <f>VLOOKUP(A127,TestArray,2)</f>
        <v>E+A+A Walls &amp; HVAC</v>
      </c>
      <c r="E127" s="16"/>
    </row>
    <row r="128" spans="1:5" x14ac:dyDescent="0.25">
      <c r="A128" s="16"/>
      <c r="B128" s="16"/>
      <c r="C128" s="16"/>
      <c r="D128" s="16" t="s">
        <v>153</v>
      </c>
      <c r="E128" s="16"/>
    </row>
    <row r="129" spans="1:5" x14ac:dyDescent="0.25">
      <c r="A129" s="16"/>
      <c r="B129" s="16"/>
      <c r="C129" s="16"/>
      <c r="D129" s="16" t="s">
        <v>238</v>
      </c>
      <c r="E129" s="16"/>
    </row>
    <row r="130" spans="1:5" x14ac:dyDescent="0.25">
      <c r="A130" s="16" t="s">
        <v>381</v>
      </c>
      <c r="B130" s="16" t="s">
        <v>2</v>
      </c>
      <c r="C130" s="16">
        <v>1</v>
      </c>
      <c r="D130" s="14" t="str">
        <f t="shared" ref="D130:D139" si="6">VLOOKUP(A130,TestArray,4+RIGHT(B130,2))</f>
        <v>EAA Ceiling R38 Verified Wall R11</v>
      </c>
      <c r="E130" s="16" t="s">
        <v>235</v>
      </c>
    </row>
    <row r="131" spans="1:5" x14ac:dyDescent="0.25">
      <c r="A131" s="16" t="s">
        <v>381</v>
      </c>
      <c r="B131" s="16" t="s">
        <v>20</v>
      </c>
      <c r="C131" s="16">
        <v>1</v>
      </c>
      <c r="D131" s="14" t="str">
        <f t="shared" si="6"/>
        <v>EAA Ceiling R38 Verified Wall R11 Verified</v>
      </c>
      <c r="E131" s="16" t="s">
        <v>235</v>
      </c>
    </row>
    <row r="132" spans="1:5" x14ac:dyDescent="0.25">
      <c r="A132" s="16" t="s">
        <v>381</v>
      </c>
      <c r="B132" s="16" t="s">
        <v>21</v>
      </c>
      <c r="C132" s="16">
        <v>1</v>
      </c>
      <c r="D132" s="14" t="str">
        <f t="shared" si="6"/>
        <v>EAA Ceiling R38 Verified Wall R13</v>
      </c>
      <c r="E132" s="16" t="s">
        <v>235</v>
      </c>
    </row>
    <row r="133" spans="1:5" x14ac:dyDescent="0.25">
      <c r="A133" s="16" t="s">
        <v>381</v>
      </c>
      <c r="B133" s="16" t="s">
        <v>22</v>
      </c>
      <c r="C133" s="16">
        <v>1</v>
      </c>
      <c r="D133" s="14" t="str">
        <f t="shared" si="6"/>
        <v>EAA Ceiling R38 Verified Wall R13 Verified</v>
      </c>
      <c r="E133" s="16" t="s">
        <v>235</v>
      </c>
    </row>
    <row r="134" spans="1:5" x14ac:dyDescent="0.25">
      <c r="A134" s="16" t="s">
        <v>381</v>
      </c>
      <c r="B134" s="16" t="s">
        <v>23</v>
      </c>
      <c r="C134" s="16">
        <v>1</v>
      </c>
      <c r="D134" s="14" t="str">
        <f t="shared" si="6"/>
        <v>EAA Ceiling R38 Verified HVAC Worse</v>
      </c>
      <c r="E134" s="16" t="s">
        <v>235</v>
      </c>
    </row>
    <row r="135" spans="1:5" x14ac:dyDescent="0.25">
      <c r="A135" s="16" t="s">
        <v>381</v>
      </c>
      <c r="B135" s="16" t="s">
        <v>24</v>
      </c>
      <c r="C135" s="16">
        <v>1</v>
      </c>
      <c r="D135" s="14" t="str">
        <f t="shared" si="6"/>
        <v>EAA Ceiling R38 Verified HVAC Worse Verified</v>
      </c>
      <c r="E135" s="16" t="s">
        <v>235</v>
      </c>
    </row>
    <row r="136" spans="1:5" x14ac:dyDescent="0.25">
      <c r="A136" s="16" t="s">
        <v>381</v>
      </c>
      <c r="B136" s="16" t="s">
        <v>25</v>
      </c>
      <c r="C136" s="16">
        <v>1</v>
      </c>
      <c r="D136" s="14" t="str">
        <f t="shared" si="6"/>
        <v xml:space="preserve">EAA Ceiling R38 Verified HVAC Equal </v>
      </c>
      <c r="E136" s="16" t="s">
        <v>235</v>
      </c>
    </row>
    <row r="137" spans="1:5" x14ac:dyDescent="0.25">
      <c r="A137" s="16" t="s">
        <v>381</v>
      </c>
      <c r="B137" s="16" t="s">
        <v>26</v>
      </c>
      <c r="C137" s="16">
        <v>1</v>
      </c>
      <c r="D137" s="14" t="str">
        <f t="shared" si="6"/>
        <v>EAA Ceiling R38 Verified HVAC Equal Verified</v>
      </c>
      <c r="E137" s="16" t="s">
        <v>235</v>
      </c>
    </row>
    <row r="138" spans="1:5" x14ac:dyDescent="0.25">
      <c r="A138" s="16" t="s">
        <v>381</v>
      </c>
      <c r="B138" s="16" t="s">
        <v>27</v>
      </c>
      <c r="C138" s="16">
        <v>1</v>
      </c>
      <c r="D138" s="14" t="str">
        <f t="shared" si="6"/>
        <v>EAA Ceiling R38 Verified HVAC Better</v>
      </c>
      <c r="E138" s="16" t="s">
        <v>235</v>
      </c>
    </row>
    <row r="139" spans="1:5" x14ac:dyDescent="0.25">
      <c r="A139" s="16" t="s">
        <v>381</v>
      </c>
      <c r="B139" s="16" t="s">
        <v>28</v>
      </c>
      <c r="C139" s="16">
        <v>1</v>
      </c>
      <c r="D139" s="14" t="str">
        <f t="shared" si="6"/>
        <v>EAA Ceiling R38 Verified HVAC Better Verified</v>
      </c>
      <c r="E139" s="16" t="s">
        <v>235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35"/>
  <sheetViews>
    <sheetView tabSelected="1" workbookViewId="0">
      <selection activeCell="C9" sqref="C9"/>
    </sheetView>
  </sheetViews>
  <sheetFormatPr defaultRowHeight="15" x14ac:dyDescent="0.25"/>
  <cols>
    <col min="1" max="1" width="11.140625" customWidth="1"/>
    <col min="2" max="2" width="9.140625" customWidth="1"/>
    <col min="3" max="3" width="10.5703125" bestFit="1" customWidth="1"/>
    <col min="5" max="5" width="1.140625" customWidth="1"/>
    <col min="10" max="10" width="8.85546875" customWidth="1"/>
  </cols>
  <sheetData>
    <row r="1" spans="1:13" ht="23.25" x14ac:dyDescent="0.35">
      <c r="A1" s="38" t="str">
        <f>"Summary of Residential ACM Tests ("&amp;Units&amp;")"</f>
        <v>Summary of Residential ACM Tests (kTDV/ft2)</v>
      </c>
    </row>
    <row r="3" spans="1:13" x14ac:dyDescent="0.25">
      <c r="B3" s="1" t="s">
        <v>17</v>
      </c>
      <c r="C3" s="4">
        <v>42976</v>
      </c>
      <c r="D3" s="5"/>
      <c r="E3" s="5"/>
      <c r="F3" s="5"/>
      <c r="G3" s="5"/>
      <c r="M3" t="s">
        <v>187</v>
      </c>
    </row>
    <row r="4" spans="1:13" x14ac:dyDescent="0.25">
      <c r="B4" s="1" t="s">
        <v>18</v>
      </c>
      <c r="C4" s="5" t="s">
        <v>7</v>
      </c>
      <c r="D4" s="5"/>
      <c r="E4" s="5"/>
      <c r="F4" s="5"/>
      <c r="G4" s="5"/>
    </row>
    <row r="5" spans="1:13" x14ac:dyDescent="0.25">
      <c r="B5" s="1" t="s">
        <v>4</v>
      </c>
      <c r="C5" s="5" t="s">
        <v>692</v>
      </c>
      <c r="D5" s="5"/>
      <c r="E5" s="5"/>
      <c r="F5" s="5"/>
      <c r="G5" s="5"/>
      <c r="M5" t="s">
        <v>264</v>
      </c>
    </row>
    <row r="6" spans="1:13" x14ac:dyDescent="0.25">
      <c r="B6" s="1" t="s">
        <v>3</v>
      </c>
      <c r="C6" s="5" t="s">
        <v>692</v>
      </c>
      <c r="D6" s="5"/>
      <c r="E6" s="5"/>
      <c r="F6" s="5"/>
      <c r="G6" s="5"/>
    </row>
    <row r="7" spans="1:13" x14ac:dyDescent="0.25">
      <c r="B7" s="1" t="s">
        <v>253</v>
      </c>
      <c r="C7" s="40" t="s">
        <v>10</v>
      </c>
      <c r="D7" s="40"/>
      <c r="E7" s="40"/>
      <c r="F7" s="40"/>
      <c r="G7" s="40"/>
      <c r="M7" t="s">
        <v>271</v>
      </c>
    </row>
    <row r="8" spans="1:13" x14ac:dyDescent="0.25">
      <c r="B8" s="1" t="s">
        <v>265</v>
      </c>
      <c r="C8" s="40" t="s">
        <v>268</v>
      </c>
      <c r="D8" s="40"/>
      <c r="E8" s="40"/>
      <c r="F8" s="40"/>
      <c r="G8" s="40"/>
      <c r="M8" t="s">
        <v>273</v>
      </c>
    </row>
    <row r="9" spans="1:13" x14ac:dyDescent="0.25">
      <c r="B9" s="1" t="s">
        <v>353</v>
      </c>
      <c r="C9" s="29" t="s">
        <v>344</v>
      </c>
      <c r="D9" s="29"/>
      <c r="E9" s="29"/>
      <c r="F9" s="29"/>
      <c r="G9" s="29"/>
    </row>
    <row r="10" spans="1:13" x14ac:dyDescent="0.25">
      <c r="B10" s="1" t="s">
        <v>165</v>
      </c>
      <c r="C10" s="8">
        <f>Tolerance</f>
        <v>0.04</v>
      </c>
      <c r="D10" s="8"/>
      <c r="E10" s="8"/>
      <c r="F10" s="8"/>
      <c r="G10" s="8"/>
    </row>
    <row r="11" spans="1:13" x14ac:dyDescent="0.25">
      <c r="B11" s="1"/>
      <c r="C11" s="8"/>
      <c r="D11" s="8"/>
      <c r="E11" s="8"/>
      <c r="F11" s="8"/>
      <c r="G11" s="8"/>
    </row>
    <row r="12" spans="1:13" x14ac:dyDescent="0.25">
      <c r="A12" s="7"/>
      <c r="B12" s="6"/>
      <c r="C12" s="6" t="s">
        <v>342</v>
      </c>
      <c r="D12" s="6" t="s">
        <v>342</v>
      </c>
      <c r="E12" s="36"/>
      <c r="F12" s="36"/>
      <c r="G12" s="8"/>
    </row>
    <row r="13" spans="1:13" x14ac:dyDescent="0.25">
      <c r="A13" s="7"/>
      <c r="B13" s="7" t="s">
        <v>343</v>
      </c>
      <c r="C13" s="6" t="s">
        <v>102</v>
      </c>
      <c r="D13" s="6" t="s">
        <v>103</v>
      </c>
      <c r="E13" s="7"/>
      <c r="F13" s="7"/>
    </row>
    <row r="14" spans="1:13" x14ac:dyDescent="0.25">
      <c r="A14" s="7" t="s">
        <v>0</v>
      </c>
      <c r="B14" s="7" t="s">
        <v>15</v>
      </c>
      <c r="C14" s="6" t="str">
        <f>Units</f>
        <v>kTDV/ft2</v>
      </c>
      <c r="D14" s="6" t="str">
        <f>Units</f>
        <v>kTDV/ft2</v>
      </c>
      <c r="E14" s="7"/>
      <c r="F14" s="7" t="s">
        <v>5</v>
      </c>
    </row>
    <row r="15" spans="1:13" x14ac:dyDescent="0.25">
      <c r="A15" s="7" t="s">
        <v>369</v>
      </c>
      <c r="B15" s="7" t="str">
        <f ca="1">ResultT01</f>
        <v>Pass</v>
      </c>
      <c r="C15" s="37">
        <f ca="1">T01Proposed</f>
        <v>46.426875000000003</v>
      </c>
      <c r="D15" s="37">
        <f ca="1">T01Standard</f>
        <v>46.426875000000003</v>
      </c>
      <c r="F15" t="str">
        <f t="shared" ref="F15:F27" si="0">VLOOKUP(A15,TestArray,2)&amp;" in "&amp;VLOOKUP(A15,TestArray,3)&amp;" for Prototype "&amp;VLOOKUP(A15,TestArray,4)</f>
        <v>Standard Design in All Zones for Prototype S2100ft2</v>
      </c>
    </row>
    <row r="16" spans="1:13" x14ac:dyDescent="0.25">
      <c r="A16" s="7" t="s">
        <v>370</v>
      </c>
      <c r="B16" s="7" t="str">
        <f ca="1">ResultT02</f>
        <v>Pass</v>
      </c>
      <c r="C16" s="37">
        <f ca="1">T02Proposed</f>
        <v>42.826250000000002</v>
      </c>
      <c r="D16" s="37">
        <f ca="1">T02Standard</f>
        <v>42.826250000000002</v>
      </c>
      <c r="F16" t="str">
        <f t="shared" si="0"/>
        <v>Standard Design in All Zones for Prototype S2700ft2</v>
      </c>
    </row>
    <row r="17" spans="1:6" x14ac:dyDescent="0.25">
      <c r="A17" s="7" t="s">
        <v>371</v>
      </c>
      <c r="B17" s="7" t="str">
        <f ca="1">ResultT03</f>
        <v>Pass</v>
      </c>
      <c r="C17" s="37">
        <f ca="1">T03Proposed</f>
        <v>53.333124999999995</v>
      </c>
      <c r="D17" s="37">
        <f ca="1">T03Standard</f>
        <v>53.333124999999995</v>
      </c>
      <c r="F17" t="str">
        <f t="shared" si="0"/>
        <v>Standard Design in All Zones for Prototype S6960ft2</v>
      </c>
    </row>
    <row r="18" spans="1:6" x14ac:dyDescent="0.25">
      <c r="A18" s="7" t="s">
        <v>372</v>
      </c>
      <c r="B18" s="7" t="str">
        <f ca="1">ResultT04</f>
        <v>Pass</v>
      </c>
      <c r="C18" s="37">
        <f ca="1">T04Proposed</f>
        <v>42.994374999999998</v>
      </c>
      <c r="D18" s="37">
        <f ca="1">T04Standard</f>
        <v>46.426875000000003</v>
      </c>
      <c r="F18" t="str">
        <f t="shared" si="0"/>
        <v>Proposed Design in All Zones for Prototype P2100ft2</v>
      </c>
    </row>
    <row r="19" spans="1:6" x14ac:dyDescent="0.25">
      <c r="A19" s="7" t="s">
        <v>373</v>
      </c>
      <c r="B19" s="7" t="str">
        <f ca="1">ResultT05</f>
        <v>Pass</v>
      </c>
      <c r="C19" s="37">
        <f ca="1">T05Proposed</f>
        <v>38.840624999999996</v>
      </c>
      <c r="D19" s="37">
        <f ca="1">T05Standard</f>
        <v>42.826250000000002</v>
      </c>
      <c r="F19" t="str">
        <f t="shared" si="0"/>
        <v>Proposed Design in All Zones for Prototype P2700ft2</v>
      </c>
    </row>
    <row r="20" spans="1:6" x14ac:dyDescent="0.25">
      <c r="A20" s="7" t="s">
        <v>374</v>
      </c>
      <c r="B20" s="7" t="str">
        <f ca="1">ResultT06</f>
        <v>Pass</v>
      </c>
      <c r="C20" s="37">
        <f ca="1">T06Proposed</f>
        <v>49.917499999999997</v>
      </c>
      <c r="D20" s="37">
        <f ca="1">T06Standard</f>
        <v>53.333124999999995</v>
      </c>
      <c r="F20" t="str">
        <f t="shared" si="0"/>
        <v>Proposed Design in All Zones for Prototype P6960ft2</v>
      </c>
    </row>
    <row r="21" spans="1:6" x14ac:dyDescent="0.25">
      <c r="A21" s="7" t="s">
        <v>375</v>
      </c>
      <c r="B21" s="7" t="str">
        <f ca="1">ResultT07</f>
        <v>Pass</v>
      </c>
      <c r="C21" s="37">
        <f ca="1">T07Proposed</f>
        <v>46.875999999999998</v>
      </c>
      <c r="D21" s="37">
        <f ca="1">T07Standard</f>
        <v>50.519999999999996</v>
      </c>
      <c r="F21" t="str">
        <f t="shared" si="0"/>
        <v>Common Measures in Zone 12 for Prototype P2100ft2</v>
      </c>
    </row>
    <row r="22" spans="1:6" x14ac:dyDescent="0.25">
      <c r="A22" s="7" t="s">
        <v>376</v>
      </c>
      <c r="B22" s="7" t="str">
        <f ca="1">ResultT08</f>
        <v>Pass</v>
      </c>
      <c r="C22" s="37">
        <f ca="1">T08Proposed</f>
        <v>50.063999999999993</v>
      </c>
      <c r="D22" s="37">
        <f ca="1">T08Standard</f>
        <v>50.519999999999996</v>
      </c>
      <c r="F22" t="str">
        <f t="shared" si="0"/>
        <v>Water Heating in Zone 12 for Prototype P2100ft2</v>
      </c>
    </row>
    <row r="23" spans="1:6" x14ac:dyDescent="0.25">
      <c r="A23" s="7" t="s">
        <v>377</v>
      </c>
      <c r="B23" s="7" t="str">
        <f ca="1">ResultT09</f>
        <v>Pass</v>
      </c>
      <c r="C23" s="37">
        <f ca="1">T09Proposed</f>
        <v>50.547999999999995</v>
      </c>
      <c r="D23" s="37">
        <f ca="1">T09Standard</f>
        <v>50.519999999999996</v>
      </c>
      <c r="F23" t="str">
        <f t="shared" si="0"/>
        <v>Multiple Orientation in Zone 12 for Prototype S2100ft2/P2100ft2</v>
      </c>
    </row>
    <row r="24" spans="1:6" x14ac:dyDescent="0.25">
      <c r="A24" s="7" t="s">
        <v>378</v>
      </c>
      <c r="B24" s="7" t="str">
        <f ca="1">ResultT10</f>
        <v>Pass</v>
      </c>
      <c r="C24" s="37">
        <f ca="1">T10Proposed</f>
        <v>69.073000000000008</v>
      </c>
      <c r="D24" s="37">
        <f ca="1">T10Standard</f>
        <v>67.290999999999997</v>
      </c>
      <c r="F24" t="str">
        <f t="shared" si="0"/>
        <v>Multi Family Water Heating in Zone 12 for Prototype P6960ft2</v>
      </c>
    </row>
    <row r="25" spans="1:6" x14ac:dyDescent="0.25">
      <c r="A25" s="7" t="s">
        <v>379</v>
      </c>
      <c r="B25" s="7" t="str">
        <f ca="1">ResultT11</f>
        <v>Pass</v>
      </c>
      <c r="C25" s="37">
        <f ca="1">T11Proposed</f>
        <v>60.838999999999999</v>
      </c>
      <c r="D25" s="37">
        <f ca="1">T11Standard</f>
        <v>64.330999999999989</v>
      </c>
      <c r="F25" t="str">
        <f t="shared" si="0"/>
        <v>Source Energy in Zone 12 for Prototype P2100ft2</v>
      </c>
    </row>
    <row r="26" spans="1:6" x14ac:dyDescent="0.25">
      <c r="A26" s="7" t="s">
        <v>380</v>
      </c>
      <c r="B26" s="7" t="str">
        <f>ResultT12</f>
        <v>n/a</v>
      </c>
      <c r="C26" s="37" t="e">
        <f ca="1">T12Proposed</f>
        <v>#N/A</v>
      </c>
      <c r="D26" s="37" t="e">
        <f ca="1">T12Standard</f>
        <v>#N/A</v>
      </c>
      <c r="F26" t="str">
        <f t="shared" si="0"/>
        <v>E+A+A Base &amp; Windows in Zone 12 for Prototype P1665ft2</v>
      </c>
    </row>
    <row r="27" spans="1:6" x14ac:dyDescent="0.25">
      <c r="A27" s="7" t="s">
        <v>381</v>
      </c>
      <c r="B27" s="7" t="str">
        <f>ResultT13</f>
        <v>n/a</v>
      </c>
      <c r="C27" s="37" t="e">
        <f ca="1">T13Proposed</f>
        <v>#N/A</v>
      </c>
      <c r="D27" s="37" t="e">
        <f ca="1">T13Standard</f>
        <v>#N/A</v>
      </c>
      <c r="F27" t="str">
        <f t="shared" si="0"/>
        <v>E+A+A Walls &amp; HVAC in Zone 12 for Prototype P1665ft2</v>
      </c>
    </row>
    <row r="29" spans="1:6" x14ac:dyDescent="0.25">
      <c r="A29" s="7" t="s">
        <v>355</v>
      </c>
    </row>
    <row r="31" spans="1:6" x14ac:dyDescent="0.25">
      <c r="A31" t="s">
        <v>330</v>
      </c>
    </row>
    <row r="32" spans="1:6" x14ac:dyDescent="0.25">
      <c r="A32" t="s">
        <v>331</v>
      </c>
    </row>
    <row r="33" spans="1:1" x14ac:dyDescent="0.25">
      <c r="A33" t="s">
        <v>333</v>
      </c>
    </row>
    <row r="34" spans="1:1" x14ac:dyDescent="0.25">
      <c r="A34" t="s">
        <v>332</v>
      </c>
    </row>
    <row r="35" spans="1:1" x14ac:dyDescent="0.25">
      <c r="A35" t="s">
        <v>334</v>
      </c>
    </row>
  </sheetData>
  <mergeCells count="2">
    <mergeCell ref="C7:G7"/>
    <mergeCell ref="C8:G8"/>
  </mergeCells>
  <conditionalFormatting sqref="B15:B22">
    <cfRule type="cellIs" dxfId="347" priority="17" operator="equal">
      <formula>Pass</formula>
    </cfRule>
    <cfRule type="cellIs" dxfId="346" priority="18" operator="equal">
      <formula>Fail</formula>
    </cfRule>
  </conditionalFormatting>
  <conditionalFormatting sqref="B26">
    <cfRule type="cellIs" dxfId="345" priority="15" operator="equal">
      <formula>Pass</formula>
    </cfRule>
    <cfRule type="cellIs" dxfId="344" priority="16" operator="equal">
      <formula>Fail</formula>
    </cfRule>
  </conditionalFormatting>
  <conditionalFormatting sqref="B23">
    <cfRule type="cellIs" dxfId="343" priority="9" operator="equal">
      <formula>Pass</formula>
    </cfRule>
    <cfRule type="cellIs" dxfId="342" priority="10" operator="equal">
      <formula>Fail</formula>
    </cfRule>
  </conditionalFormatting>
  <conditionalFormatting sqref="B24">
    <cfRule type="cellIs" dxfId="341" priority="5" operator="equal">
      <formula>Pass</formula>
    </cfRule>
    <cfRule type="cellIs" dxfId="340" priority="6" operator="equal">
      <formula>Fail</formula>
    </cfRule>
  </conditionalFormatting>
  <conditionalFormatting sqref="B25">
    <cfRule type="cellIs" dxfId="339" priority="3" operator="equal">
      <formula>Pass</formula>
    </cfRule>
    <cfRule type="cellIs" dxfId="338" priority="4" operator="equal">
      <formula>Fail</formula>
    </cfRule>
  </conditionalFormatting>
  <conditionalFormatting sqref="B27">
    <cfRule type="cellIs" dxfId="337" priority="1" operator="equal">
      <formula>Pass</formula>
    </cfRule>
    <cfRule type="cellIs" dxfId="336" priority="2" operator="equal">
      <formula>Fail</formula>
    </cfRule>
  </conditionalFormatting>
  <dataValidations count="3">
    <dataValidation type="list" allowBlank="1" showInputMessage="1" showErrorMessage="1" sqref="C7" xr:uid="{00000000-0002-0000-0200-000000000000}">
      <formula1>SoftwareTypeList</formula1>
    </dataValidation>
    <dataValidation type="list" allowBlank="1" showInputMessage="1" showErrorMessage="1" sqref="C8" xr:uid="{00000000-0002-0000-0200-000001000000}">
      <formula1>ConstructionTypeList</formula1>
    </dataValidation>
    <dataValidation type="list" allowBlank="1" showInputMessage="1" showErrorMessage="1" sqref="C9" xr:uid="{00000000-0002-0000-0200-000002000000}">
      <formula1>"kTDV/ft2,EDR"</formula1>
    </dataValidation>
  </dataValidations>
  <pageMargins left="0.7" right="0.7" top="0.75" bottom="0.75" header="0.3" footer="0.3"/>
  <pageSetup scale="86" fitToHeight="0" orientation="portrait" r:id="rId1"/>
  <ignoredErrors>
    <ignoredError sqref="B1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C212"/>
  <sheetViews>
    <sheetView zoomScale="80" zoomScaleNormal="80" workbookViewId="0">
      <pane xSplit="3" ySplit="7" topLeftCell="D8" activePane="bottomRight" state="frozen"/>
      <selection pane="topRight" activeCell="D1" sqref="D1"/>
      <selection pane="bottomLeft" activeCell="A8" sqref="A8"/>
      <selection pane="bottomRight" activeCell="F46" sqref="F46"/>
    </sheetView>
  </sheetViews>
  <sheetFormatPr defaultRowHeight="15" x14ac:dyDescent="0.25"/>
  <cols>
    <col min="1" max="2" width="10.7109375" customWidth="1"/>
    <col min="3" max="3" width="49.85546875" customWidth="1"/>
    <col min="4" max="13" width="10.7109375" customWidth="1"/>
  </cols>
  <sheetData>
    <row r="1" spans="1:55" ht="23.25" x14ac:dyDescent="0.35">
      <c r="A1" s="38" t="str">
        <f>"Comparison between Reference &amp; Candidate Software ("&amp;Units&amp;")"</f>
        <v>Comparison between Reference &amp; Candidate Software (kTDV/ft2)</v>
      </c>
      <c r="P1" t="str">
        <f t="shared" ref="P1:X1" ca="1" si="0">INDIRECT(P4)</f>
        <v>'Reference'!$A$1:$IU$1000</v>
      </c>
      <c r="Q1" t="str">
        <f t="shared" ca="1" si="0"/>
        <v>'Reference'!$A$1:$IU$1000</v>
      </c>
      <c r="R1" t="str">
        <f t="shared" ca="1" si="0"/>
        <v>'Reference'!$A$1:$IU$1000</v>
      </c>
      <c r="S1" t="str">
        <f t="shared" ca="1" si="0"/>
        <v>'Reference'!$A$1:$IU$1000</v>
      </c>
      <c r="T1" t="str">
        <f t="shared" ca="1" si="0"/>
        <v>'Reference'!$A$1:$IU$1000</v>
      </c>
      <c r="U1" t="str">
        <f t="shared" ca="1" si="0"/>
        <v>'Reference'!$A$1:$IU$1000</v>
      </c>
      <c r="V1" t="str">
        <f t="shared" ca="1" si="0"/>
        <v>'Reference'!$A$1:$IU$1000</v>
      </c>
      <c r="W1" t="str">
        <f t="shared" ca="1" si="0"/>
        <v>'Reference'!$A$1:$IU$1000</v>
      </c>
      <c r="X1" t="str">
        <f t="shared" ca="1" si="0"/>
        <v>'Reference'!$A$1:$IU$1000</v>
      </c>
      <c r="Y1" t="str">
        <f t="shared" ref="Y1:AF1" ca="1" si="1">INDIRECT(Y4)</f>
        <v>'Candidate'!$A$1:$IU$1000</v>
      </c>
      <c r="Z1" t="str">
        <f t="shared" ca="1" si="1"/>
        <v>'Candidate'!$A$1:$IU$1000</v>
      </c>
      <c r="AA1" t="str">
        <f t="shared" ca="1" si="1"/>
        <v>'Candidate'!$A$1:$IU$1000</v>
      </c>
      <c r="AB1" t="str">
        <f t="shared" ca="1" si="1"/>
        <v>'Candidate'!$A$1:$IU$1000</v>
      </c>
      <c r="AC1" t="str">
        <f t="shared" ca="1" si="1"/>
        <v>'Candidate'!$A$1:$IU$1000</v>
      </c>
      <c r="AD1" t="str">
        <f t="shared" ca="1" si="1"/>
        <v>'Candidate'!$A$1:$IU$1000</v>
      </c>
      <c r="AE1" t="str">
        <f t="shared" ca="1" si="1"/>
        <v>'Candidate'!$A$1:$IU$1000</v>
      </c>
      <c r="AF1" t="str">
        <f t="shared" ca="1" si="1"/>
        <v>'Candidate'!$A$1:$IU$1000</v>
      </c>
      <c r="AG1" t="str">
        <f ca="1">INDIRECT(AG4)</f>
        <v>'Candidate'!$A$1:$IU$1000</v>
      </c>
      <c r="AH1" t="str">
        <f t="shared" ref="AH1:AP1" ca="1" si="2">INDIRECT(AH4)</f>
        <v>'Reference'!$A$1:$IU$1000</v>
      </c>
      <c r="AI1" t="str">
        <f t="shared" ca="1" si="2"/>
        <v>'Reference'!$A$1:$IU$1000</v>
      </c>
      <c r="AJ1" t="str">
        <f t="shared" ca="1" si="2"/>
        <v>'Reference'!$A$1:$IU$1000</v>
      </c>
      <c r="AK1" t="str">
        <f t="shared" ca="1" si="2"/>
        <v>'Reference'!$A$1:$IU$1000</v>
      </c>
      <c r="AL1" t="str">
        <f t="shared" ca="1" si="2"/>
        <v>'Reference'!$A$1:$IU$1000</v>
      </c>
      <c r="AM1" t="str">
        <f t="shared" ca="1" si="2"/>
        <v>'Reference'!$A$1:$IU$1000</v>
      </c>
      <c r="AN1" t="str">
        <f t="shared" ca="1" si="2"/>
        <v>'Reference'!$A$1:$IU$1000</v>
      </c>
      <c r="AO1" t="str">
        <f t="shared" ca="1" si="2"/>
        <v>'Reference'!$A$1:$IU$1000</v>
      </c>
      <c r="AP1" t="str">
        <f t="shared" ca="1" si="2"/>
        <v>'Reference'!$A$1:$IU$1000</v>
      </c>
      <c r="AQ1" t="str">
        <f t="shared" ref="AQ1:AY1" ca="1" si="3">INDIRECT(AQ4)</f>
        <v>'Candidate'!$A$1:$IU$1000</v>
      </c>
      <c r="AR1" t="str">
        <f t="shared" ca="1" si="3"/>
        <v>'Candidate'!$A$1:$IU$1000</v>
      </c>
      <c r="AS1" t="str">
        <f t="shared" ca="1" si="3"/>
        <v>'Candidate'!$A$1:$IU$1000</v>
      </c>
      <c r="AT1" t="str">
        <f t="shared" ca="1" si="3"/>
        <v>'Candidate'!$A$1:$IU$1000</v>
      </c>
      <c r="AU1" t="str">
        <f t="shared" ca="1" si="3"/>
        <v>'Candidate'!$A$1:$IU$1000</v>
      </c>
      <c r="AV1" t="str">
        <f t="shared" ca="1" si="3"/>
        <v>'Candidate'!$A$1:$IU$1000</v>
      </c>
      <c r="AW1" t="str">
        <f t="shared" ca="1" si="3"/>
        <v>'Candidate'!$A$1:$IU$1000</v>
      </c>
      <c r="AX1" t="str">
        <f t="shared" ca="1" si="3"/>
        <v>'Candidate'!$A$1:$IU$1000</v>
      </c>
      <c r="AY1" t="str">
        <f t="shared" ca="1" si="3"/>
        <v>'Candidate'!$A$1:$IU$1000</v>
      </c>
    </row>
    <row r="2" spans="1:55" x14ac:dyDescent="0.25">
      <c r="B2" s="1" t="str">
        <f>Summary!B3</f>
        <v>Comparison Date:</v>
      </c>
      <c r="C2" s="13">
        <f>Comparison_Date</f>
        <v>42976</v>
      </c>
      <c r="P2" t="str">
        <f ca="1">INDIRECT(P4&amp;"FileName")</f>
        <v>'ReferenceLookups'!$N$1:$N$1000</v>
      </c>
      <c r="Y2" t="str">
        <f ca="1">INDIRECT(Y4&amp;"FileName")</f>
        <v>'CandidateLookups'!$N$1:$N$1000</v>
      </c>
      <c r="AH2" t="str">
        <f ca="1">INDIRECT(AH4&amp;"FileName")</f>
        <v>'ReferenceLookups'!$N$1:$N$1000</v>
      </c>
      <c r="AQ2" t="str">
        <f ca="1">INDIRECT(AQ4&amp;"FileName")</f>
        <v>'CandidateLookups'!$N$1:$N$1000</v>
      </c>
    </row>
    <row r="3" spans="1:55" x14ac:dyDescent="0.25">
      <c r="B3" s="1" t="str">
        <f>Summary!B4</f>
        <v>Comparison Author:</v>
      </c>
      <c r="C3" s="12" t="str">
        <f>Comparison_Author</f>
        <v>Ken Nittler</v>
      </c>
      <c r="Q3" s="19">
        <f t="shared" ref="Q3:X3" ca="1" si="4">INDIRECT(Q$4&amp;Q$5&amp;Q$6)</f>
        <v>43</v>
      </c>
      <c r="R3" s="19">
        <f t="shared" ca="1" si="4"/>
        <v>44</v>
      </c>
      <c r="S3" s="19">
        <f t="shared" ca="1" si="4"/>
        <v>45</v>
      </c>
      <c r="T3" s="19">
        <f t="shared" ca="1" si="4"/>
        <v>46</v>
      </c>
      <c r="U3" s="19">
        <f t="shared" ca="1" si="4"/>
        <v>47</v>
      </c>
      <c r="V3" s="19">
        <f t="shared" ca="1" si="4"/>
        <v>48</v>
      </c>
      <c r="W3" s="19">
        <f t="shared" ca="1" si="4"/>
        <v>55</v>
      </c>
      <c r="X3" s="19">
        <f t="shared" ca="1" si="4"/>
        <v>10</v>
      </c>
      <c r="Z3" s="19">
        <f t="shared" ref="Z3:AG3" ca="1" si="5">INDIRECT(Z$4&amp;Z$5&amp;Z$6)</f>
        <v>43</v>
      </c>
      <c r="AA3" s="19">
        <f t="shared" ca="1" si="5"/>
        <v>44</v>
      </c>
      <c r="AB3" s="19">
        <f t="shared" ca="1" si="5"/>
        <v>45</v>
      </c>
      <c r="AC3" s="19">
        <f t="shared" ca="1" si="5"/>
        <v>46</v>
      </c>
      <c r="AD3" s="19">
        <f t="shared" ca="1" si="5"/>
        <v>47</v>
      </c>
      <c r="AE3" s="19">
        <f t="shared" ca="1" si="5"/>
        <v>48</v>
      </c>
      <c r="AF3" s="19">
        <f t="shared" ca="1" si="5"/>
        <v>55</v>
      </c>
      <c r="AG3" s="19">
        <f t="shared" ca="1" si="5"/>
        <v>10</v>
      </c>
      <c r="AI3" s="19">
        <f t="shared" ref="AI3:AP3" ca="1" si="6">INDIRECT(AI$4&amp;AI$5&amp;AI$6)</f>
        <v>99</v>
      </c>
      <c r="AJ3" s="19">
        <f t="shared" ca="1" si="6"/>
        <v>100</v>
      </c>
      <c r="AK3" s="19">
        <f t="shared" ca="1" si="6"/>
        <v>101</v>
      </c>
      <c r="AL3" s="19">
        <f t="shared" ca="1" si="6"/>
        <v>102</v>
      </c>
      <c r="AM3" s="19">
        <f t="shared" ca="1" si="6"/>
        <v>103</v>
      </c>
      <c r="AN3" s="19">
        <f t="shared" ca="1" si="6"/>
        <v>0</v>
      </c>
      <c r="AO3" s="19">
        <f t="shared" ca="1" si="6"/>
        <v>109</v>
      </c>
      <c r="AP3" s="19">
        <f t="shared" ca="1" si="6"/>
        <v>246</v>
      </c>
      <c r="AR3" s="19">
        <f t="shared" ref="AR3:AY3" ca="1" si="7">INDIRECT(AR$4&amp;AR$5&amp;AR$6)</f>
        <v>99</v>
      </c>
      <c r="AS3" s="19">
        <f t="shared" ca="1" si="7"/>
        <v>100</v>
      </c>
      <c r="AT3" s="19">
        <f t="shared" ca="1" si="7"/>
        <v>101</v>
      </c>
      <c r="AU3" s="19">
        <f t="shared" ca="1" si="7"/>
        <v>102</v>
      </c>
      <c r="AV3" s="19">
        <f t="shared" ca="1" si="7"/>
        <v>103</v>
      </c>
      <c r="AW3" s="19">
        <f t="shared" ca="1" si="7"/>
        <v>0</v>
      </c>
      <c r="AX3" s="19">
        <f t="shared" ca="1" si="7"/>
        <v>109</v>
      </c>
      <c r="AY3" s="19">
        <f t="shared" ca="1" si="7"/>
        <v>246</v>
      </c>
      <c r="BC3" s="19"/>
    </row>
    <row r="4" spans="1:55" x14ac:dyDescent="0.25">
      <c r="B4" s="1" t="str">
        <f>Summary!B5</f>
        <v>Candidate Software:</v>
      </c>
      <c r="C4" s="34" t="str">
        <f>Candidate_Software</f>
        <v>CBECC-Res 2019 SVN 953</v>
      </c>
      <c r="N4" t="s">
        <v>103</v>
      </c>
      <c r="P4" t="s">
        <v>10</v>
      </c>
      <c r="Q4" t="s">
        <v>10</v>
      </c>
      <c r="R4" t="str">
        <f t="shared" ref="R4:X5" si="8">Q4</f>
        <v>Reference</v>
      </c>
      <c r="S4" t="str">
        <f t="shared" si="8"/>
        <v>Reference</v>
      </c>
      <c r="T4" t="str">
        <f t="shared" si="8"/>
        <v>Reference</v>
      </c>
      <c r="U4" t="str">
        <f t="shared" si="8"/>
        <v>Reference</v>
      </c>
      <c r="V4" t="str">
        <f t="shared" si="8"/>
        <v>Reference</v>
      </c>
      <c r="W4" t="str">
        <f t="shared" si="8"/>
        <v>Reference</v>
      </c>
      <c r="X4" t="str">
        <f t="shared" si="8"/>
        <v>Reference</v>
      </c>
      <c r="Y4" t="s">
        <v>11</v>
      </c>
      <c r="Z4" t="str">
        <f t="shared" ref="Z4:AG5" si="9">Y4</f>
        <v>Candidate</v>
      </c>
      <c r="AA4" t="str">
        <f t="shared" si="9"/>
        <v>Candidate</v>
      </c>
      <c r="AB4" t="str">
        <f t="shared" si="9"/>
        <v>Candidate</v>
      </c>
      <c r="AC4" t="str">
        <f t="shared" si="9"/>
        <v>Candidate</v>
      </c>
      <c r="AD4" t="str">
        <f t="shared" si="9"/>
        <v>Candidate</v>
      </c>
      <c r="AE4" t="str">
        <f t="shared" si="9"/>
        <v>Candidate</v>
      </c>
      <c r="AF4" t="str">
        <f t="shared" si="9"/>
        <v>Candidate</v>
      </c>
      <c r="AG4" t="str">
        <f t="shared" si="9"/>
        <v>Candidate</v>
      </c>
      <c r="AH4" t="s">
        <v>10</v>
      </c>
      <c r="AI4" t="str">
        <f t="shared" ref="AI4:AP5" si="10">AH4</f>
        <v>Reference</v>
      </c>
      <c r="AJ4" t="str">
        <f t="shared" si="10"/>
        <v>Reference</v>
      </c>
      <c r="AK4" t="str">
        <f t="shared" si="10"/>
        <v>Reference</v>
      </c>
      <c r="AL4" t="str">
        <f t="shared" si="10"/>
        <v>Reference</v>
      </c>
      <c r="AM4" t="str">
        <f t="shared" si="10"/>
        <v>Reference</v>
      </c>
      <c r="AN4" t="str">
        <f t="shared" si="10"/>
        <v>Reference</v>
      </c>
      <c r="AO4" t="str">
        <f t="shared" si="10"/>
        <v>Reference</v>
      </c>
      <c r="AP4" t="str">
        <f t="shared" si="10"/>
        <v>Reference</v>
      </c>
      <c r="AQ4" t="s">
        <v>11</v>
      </c>
      <c r="AR4" t="str">
        <f t="shared" ref="AR4:AY5" si="11">AQ4</f>
        <v>Candidate</v>
      </c>
      <c r="AS4" t="str">
        <f t="shared" si="11"/>
        <v>Candidate</v>
      </c>
      <c r="AT4" t="str">
        <f t="shared" si="11"/>
        <v>Candidate</v>
      </c>
      <c r="AU4" t="str">
        <f t="shared" si="11"/>
        <v>Candidate</v>
      </c>
      <c r="AV4" t="str">
        <f t="shared" si="11"/>
        <v>Candidate</v>
      </c>
      <c r="AW4" t="str">
        <f t="shared" si="11"/>
        <v>Candidate</v>
      </c>
      <c r="AX4" t="str">
        <f t="shared" si="11"/>
        <v>Candidate</v>
      </c>
      <c r="AY4" t="str">
        <f t="shared" si="11"/>
        <v>Candidate</v>
      </c>
      <c r="BA4" t="s">
        <v>103</v>
      </c>
    </row>
    <row r="5" spans="1:55" x14ac:dyDescent="0.25">
      <c r="E5" t="s">
        <v>10</v>
      </c>
      <c r="F5" t="s">
        <v>11</v>
      </c>
      <c r="G5" t="s">
        <v>13</v>
      </c>
      <c r="H5" t="s">
        <v>111</v>
      </c>
      <c r="I5" t="s">
        <v>103</v>
      </c>
      <c r="J5" t="s">
        <v>10</v>
      </c>
      <c r="K5" t="s">
        <v>11</v>
      </c>
      <c r="L5" t="s">
        <v>13</v>
      </c>
      <c r="M5" t="s">
        <v>111</v>
      </c>
      <c r="N5" t="s">
        <v>250</v>
      </c>
      <c r="P5" t="s">
        <v>102</v>
      </c>
      <c r="Q5" t="str">
        <f>P5</f>
        <v>Proposed</v>
      </c>
      <c r="R5" t="str">
        <f t="shared" si="8"/>
        <v>Proposed</v>
      </c>
      <c r="S5" t="str">
        <f t="shared" si="8"/>
        <v>Proposed</v>
      </c>
      <c r="T5" t="str">
        <f t="shared" si="8"/>
        <v>Proposed</v>
      </c>
      <c r="U5" t="str">
        <f t="shared" si="8"/>
        <v>Proposed</v>
      </c>
      <c r="V5" t="str">
        <f t="shared" si="8"/>
        <v>Proposed</v>
      </c>
      <c r="W5" t="str">
        <f t="shared" si="8"/>
        <v>Proposed</v>
      </c>
      <c r="X5" t="str">
        <f t="shared" si="8"/>
        <v>Proposed</v>
      </c>
      <c r="Y5" t="s">
        <v>102</v>
      </c>
      <c r="Z5" t="str">
        <f t="shared" si="9"/>
        <v>Proposed</v>
      </c>
      <c r="AA5" t="str">
        <f t="shared" si="9"/>
        <v>Proposed</v>
      </c>
      <c r="AB5" t="str">
        <f t="shared" si="9"/>
        <v>Proposed</v>
      </c>
      <c r="AC5" t="str">
        <f t="shared" si="9"/>
        <v>Proposed</v>
      </c>
      <c r="AD5" t="str">
        <f t="shared" si="9"/>
        <v>Proposed</v>
      </c>
      <c r="AE5" t="str">
        <f t="shared" si="9"/>
        <v>Proposed</v>
      </c>
      <c r="AF5" t="str">
        <f t="shared" si="9"/>
        <v>Proposed</v>
      </c>
      <c r="AG5" t="str">
        <f t="shared" si="9"/>
        <v>Proposed</v>
      </c>
      <c r="AH5" t="s">
        <v>103</v>
      </c>
      <c r="AI5" t="str">
        <f t="shared" si="10"/>
        <v>Standard</v>
      </c>
      <c r="AJ5" t="str">
        <f t="shared" si="10"/>
        <v>Standard</v>
      </c>
      <c r="AK5" t="str">
        <f t="shared" si="10"/>
        <v>Standard</v>
      </c>
      <c r="AL5" t="str">
        <f t="shared" si="10"/>
        <v>Standard</v>
      </c>
      <c r="AM5" t="str">
        <f t="shared" si="10"/>
        <v>Standard</v>
      </c>
      <c r="AN5" t="str">
        <f t="shared" si="10"/>
        <v>Standard</v>
      </c>
      <c r="AO5" t="str">
        <f t="shared" si="10"/>
        <v>Standard</v>
      </c>
      <c r="AP5" t="str">
        <f t="shared" si="10"/>
        <v>Standard</v>
      </c>
      <c r="AQ5" t="s">
        <v>103</v>
      </c>
      <c r="AR5" t="str">
        <f t="shared" si="11"/>
        <v>Standard</v>
      </c>
      <c r="AS5" t="str">
        <f t="shared" si="11"/>
        <v>Standard</v>
      </c>
      <c r="AT5" t="str">
        <f t="shared" si="11"/>
        <v>Standard</v>
      </c>
      <c r="AU5" t="str">
        <f t="shared" si="11"/>
        <v>Standard</v>
      </c>
      <c r="AV5" t="str">
        <f t="shared" si="11"/>
        <v>Standard</v>
      </c>
      <c r="AW5" t="str">
        <f t="shared" si="11"/>
        <v>Standard</v>
      </c>
      <c r="AX5" t="str">
        <f t="shared" si="11"/>
        <v>Standard</v>
      </c>
      <c r="AY5" t="str">
        <f t="shared" si="11"/>
        <v>Standard</v>
      </c>
      <c r="BA5" t="s">
        <v>251</v>
      </c>
    </row>
    <row r="6" spans="1:55" x14ac:dyDescent="0.25">
      <c r="A6" t="s">
        <v>0</v>
      </c>
      <c r="B6" t="s">
        <v>1</v>
      </c>
      <c r="C6" t="s">
        <v>5</v>
      </c>
      <c r="D6" t="s">
        <v>19</v>
      </c>
      <c r="E6" t="s">
        <v>102</v>
      </c>
      <c r="F6" t="s">
        <v>102</v>
      </c>
      <c r="G6" t="s">
        <v>12</v>
      </c>
      <c r="H6" t="s">
        <v>112</v>
      </c>
      <c r="I6" t="s">
        <v>250</v>
      </c>
      <c r="J6" t="s">
        <v>103</v>
      </c>
      <c r="K6" t="s">
        <v>103</v>
      </c>
      <c r="L6" t="s">
        <v>12</v>
      </c>
      <c r="M6" t="s">
        <v>112</v>
      </c>
      <c r="N6" t="s">
        <v>252</v>
      </c>
      <c r="O6" t="s">
        <v>88</v>
      </c>
      <c r="P6" t="s">
        <v>104</v>
      </c>
      <c r="Q6" t="s">
        <v>98</v>
      </c>
      <c r="R6" t="s">
        <v>99</v>
      </c>
      <c r="S6" t="s">
        <v>100</v>
      </c>
      <c r="T6" t="s">
        <v>97</v>
      </c>
      <c r="U6" t="s">
        <v>101</v>
      </c>
      <c r="V6" t="s">
        <v>9</v>
      </c>
      <c r="W6" t="s">
        <v>8</v>
      </c>
      <c r="X6" t="s">
        <v>349</v>
      </c>
      <c r="Y6" t="s">
        <v>104</v>
      </c>
      <c r="Z6" t="str">
        <f t="shared" ref="Z6:AG6" si="12">Q6</f>
        <v>SpcHeat</v>
      </c>
      <c r="AA6" t="str">
        <f t="shared" si="12"/>
        <v>SpcCool</v>
      </c>
      <c r="AB6" t="str">
        <f t="shared" si="12"/>
        <v>IAQVent</v>
      </c>
      <c r="AC6" t="str">
        <f t="shared" si="12"/>
        <v>OtherHVAC</v>
      </c>
      <c r="AD6" t="str">
        <f t="shared" si="12"/>
        <v>WtrHeat</v>
      </c>
      <c r="AE6" t="str">
        <f t="shared" si="12"/>
        <v>Solar</v>
      </c>
      <c r="AF6" t="str">
        <f t="shared" si="12"/>
        <v>Total</v>
      </c>
      <c r="AG6" t="str">
        <f t="shared" si="12"/>
        <v>EDR</v>
      </c>
      <c r="AH6" t="s">
        <v>104</v>
      </c>
      <c r="AI6" t="s">
        <v>98</v>
      </c>
      <c r="AJ6" t="s">
        <v>99</v>
      </c>
      <c r="AK6" t="s">
        <v>100</v>
      </c>
      <c r="AL6" t="s">
        <v>97</v>
      </c>
      <c r="AM6" t="s">
        <v>101</v>
      </c>
      <c r="AN6" t="s">
        <v>9</v>
      </c>
      <c r="AO6" t="s">
        <v>8</v>
      </c>
      <c r="AP6" t="str">
        <f>AG6</f>
        <v>EDR</v>
      </c>
      <c r="AQ6" t="s">
        <v>104</v>
      </c>
      <c r="AR6" t="str">
        <f t="shared" ref="AR6:AY6" si="13">AI6</f>
        <v>SpcHeat</v>
      </c>
      <c r="AS6" t="str">
        <f t="shared" si="13"/>
        <v>SpcCool</v>
      </c>
      <c r="AT6" t="str">
        <f t="shared" si="13"/>
        <v>IAQVent</v>
      </c>
      <c r="AU6" t="str">
        <f t="shared" si="13"/>
        <v>OtherHVAC</v>
      </c>
      <c r="AV6" t="str">
        <f t="shared" si="13"/>
        <v>WtrHeat</v>
      </c>
      <c r="AW6" t="str">
        <f t="shared" si="13"/>
        <v>Solar</v>
      </c>
      <c r="AX6" t="str">
        <f t="shared" si="13"/>
        <v>Total</v>
      </c>
      <c r="AY6" t="str">
        <f t="shared" si="13"/>
        <v>EDR</v>
      </c>
      <c r="AZ6" t="s">
        <v>1</v>
      </c>
      <c r="BA6" t="s">
        <v>104</v>
      </c>
    </row>
    <row r="7" spans="1:55" x14ac:dyDescent="0.25">
      <c r="AO7" t="s">
        <v>352</v>
      </c>
      <c r="AP7" t="s">
        <v>354</v>
      </c>
    </row>
    <row r="8" spans="1:55" x14ac:dyDescent="0.25">
      <c r="A8" s="7" t="s">
        <v>369</v>
      </c>
      <c r="B8" s="7" t="str">
        <f>VLOOKUP(A8,TestArray,2)&amp;" in "&amp;VLOOKUP(A8,TestArray,3)&amp;" for Prototype "&amp;VLOOKUP(A8,TestArray,4)</f>
        <v>Standard Design in All Zones for Prototype S2100ft2</v>
      </c>
      <c r="C8" s="7"/>
      <c r="I8" s="7" t="str">
        <f>VLOOKUP(A8,TestArray,21)</f>
        <v>Standard = Proposed for this test</v>
      </c>
    </row>
    <row r="9" spans="1:55" x14ac:dyDescent="0.25">
      <c r="A9" t="str">
        <f>A8</f>
        <v>V01</v>
      </c>
      <c r="B9" t="s">
        <v>2</v>
      </c>
      <c r="C9" s="3" t="str">
        <f t="shared" ref="C9:C24" si="14">VLOOKUP(A9,TestArray,4+RIGHT(B9,2))</f>
        <v>Zone 01</v>
      </c>
      <c r="D9" t="str">
        <f t="shared" ref="D9:D24" ca="1" si="15">IF(SoftwareType="Candidate","n/a",IF(AND(H9=Yes,M9=Yes,ABS(E9-I9)&lt;=Tolerance/2),Pass,Fail))</f>
        <v>Pass</v>
      </c>
      <c r="E9" s="2">
        <f t="shared" ref="E9:E24" ca="1" si="16">IF(Units="EDR",X9,W9)</f>
        <v>55.92</v>
      </c>
      <c r="F9" s="2">
        <f t="shared" ref="F9:F24" ca="1" si="17">IF(Units="EDR",AG9,AF9)</f>
        <v>55.92</v>
      </c>
      <c r="G9" s="3">
        <f ca="1">IF(E9=0,0,(F9-E9)/E9)</f>
        <v>0</v>
      </c>
      <c r="H9" s="3" t="str">
        <f t="shared" ref="H9:H24" ca="1" si="18">IF(AND((E9-Tolerance&lt;=F9),(E9+Tolerance&gt;=F9)),Yes,No)</f>
        <v>Yes</v>
      </c>
      <c r="I9" s="2">
        <f t="shared" ref="I9:I24" ca="1" si="19">IF(Units="EDR",J9,INDIRECT(RefCol&amp;INDEX(StandardArray,MATCH($N9,StandardList,0),2)))</f>
        <v>55.92</v>
      </c>
      <c r="J9" s="2">
        <f t="shared" ref="J9:J24" ca="1" si="20">IF(Units="EDR",AP9,AO9)</f>
        <v>55.92</v>
      </c>
      <c r="K9" s="2">
        <f t="shared" ref="K9:K24" ca="1" si="21">IF(Units="EDR",AY9,AX9)</f>
        <v>55.92</v>
      </c>
      <c r="L9" s="3">
        <f ca="1">IF(I9=0,0,(K9-I9)/I9)</f>
        <v>0</v>
      </c>
      <c r="M9" s="3" t="str">
        <f t="shared" ref="M9:M24" ca="1" si="22">IF(AND((I9-Tolerance&lt;=K9),(I9+Tolerance&gt;=K9),(J9-Tolerance&lt;=K9),(J9+Tolerance&gt;=K9)),Yes,No)</f>
        <v>Yes</v>
      </c>
      <c r="N9" s="3" t="str">
        <f t="shared" ref="N9:N24" si="23">A9&amp;B9</f>
        <v>V01R01</v>
      </c>
      <c r="O9" s="35">
        <f ca="1">K9-F9</f>
        <v>0</v>
      </c>
      <c r="P9" s="9">
        <f t="shared" ref="P9:P24" ca="1" si="24">MATCH($A9&amp;$B9,INDIRECT(P$2),0)</f>
        <v>4</v>
      </c>
      <c r="Q9" s="2">
        <f t="shared" ref="Q9:X18" ca="1" si="25">IF(Q$3=0,"",INDEX(INDIRECT(Q$1),$P9,Q$3))</f>
        <v>41.17</v>
      </c>
      <c r="R9" s="2">
        <f t="shared" ca="1" si="25"/>
        <v>0</v>
      </c>
      <c r="S9" s="2">
        <f t="shared" ca="1" si="25"/>
        <v>2.16</v>
      </c>
      <c r="T9" s="2">
        <f t="shared" ca="1" si="25"/>
        <v>0</v>
      </c>
      <c r="U9" s="2">
        <f t="shared" ca="1" si="25"/>
        <v>12.59</v>
      </c>
      <c r="V9" s="2">
        <f t="shared" ca="1" si="25"/>
        <v>0</v>
      </c>
      <c r="W9" s="2">
        <f t="shared" ref="W9:W24" ca="1" si="26">IF(TotalSum="No",INDEX(INDIRECT(W$1),$P9,W$3),SUM(Q9:V9))</f>
        <v>55.92</v>
      </c>
      <c r="X9" s="2">
        <f t="shared" ca="1" si="25"/>
        <v>56</v>
      </c>
      <c r="Y9" s="9">
        <f t="shared" ref="Y9:Y24" ca="1" si="27">MATCH($A9&amp;$B9,INDIRECT(Y$2),0)</f>
        <v>4</v>
      </c>
      <c r="Z9" s="2">
        <f t="shared" ref="Z9:AE18" ca="1" si="28">IF(Z$3=0,"",INDEX(INDIRECT(Z$1),$Y9,Z$3))</f>
        <v>41.17</v>
      </c>
      <c r="AA9" s="2">
        <f t="shared" ca="1" si="28"/>
        <v>0</v>
      </c>
      <c r="AB9" s="2">
        <f t="shared" ca="1" si="28"/>
        <v>2.16</v>
      </c>
      <c r="AC9" s="2">
        <f t="shared" ca="1" si="28"/>
        <v>0</v>
      </c>
      <c r="AD9" s="2">
        <f t="shared" ca="1" si="28"/>
        <v>12.59</v>
      </c>
      <c r="AE9" s="2">
        <f t="shared" ca="1" si="28"/>
        <v>0</v>
      </c>
      <c r="AF9" s="2">
        <f t="shared" ref="AF9:AF24" ca="1" si="29">IF(TotalSum="No",INDEX(INDIRECT(AF$1),$Y9,AF$3),SUM(Z9:AE9))</f>
        <v>55.92</v>
      </c>
      <c r="AG9" s="2">
        <f t="shared" ref="AG9:AG24" ca="1" si="30">IF(AG$3=0,"",INDEX(INDIRECT(AG$1),$P9,AG$3))</f>
        <v>56</v>
      </c>
      <c r="AH9" s="9">
        <f t="shared" ref="AH9:AH24" ca="1" si="31">MATCH($A9&amp;$B9,INDIRECT(AH$2),0)</f>
        <v>4</v>
      </c>
      <c r="AI9" s="2">
        <f t="shared" ref="AI9:AN18" ca="1" si="32">IF(AI$3=0,"",INDEX(INDIRECT(AI$1),$AH9,AI$3))</f>
        <v>41.17</v>
      </c>
      <c r="AJ9" s="2">
        <f t="shared" ca="1" si="32"/>
        <v>0</v>
      </c>
      <c r="AK9" s="2">
        <f t="shared" ca="1" si="32"/>
        <v>2.16</v>
      </c>
      <c r="AL9" s="2">
        <f t="shared" ca="1" si="32"/>
        <v>0</v>
      </c>
      <c r="AM9" s="2">
        <f t="shared" ca="1" si="32"/>
        <v>12.59</v>
      </c>
      <c r="AN9" s="2" t="str">
        <f t="shared" ca="1" si="32"/>
        <v/>
      </c>
      <c r="AO9" s="2">
        <f t="shared" ref="AO9:AO24" ca="1" si="33">IF(TotalSum="No",INDEX(INDIRECT(AO$1),$AH9,AO$3),SUM(AI9:AN9))</f>
        <v>55.92</v>
      </c>
      <c r="AP9" s="2">
        <f t="shared" ref="AP9:AP24" ca="1" si="34">IF(AP$3=0,"",INDEX(INDIRECT(AP$1),$P9,AP$3))</f>
        <v>0.118043</v>
      </c>
      <c r="AQ9" s="9">
        <f t="shared" ref="AQ9:AQ24" ca="1" si="35">MATCH($A9&amp;$B9,INDIRECT(AQ$2),0)</f>
        <v>4</v>
      </c>
      <c r="AR9" s="2">
        <f t="shared" ref="AR9:AW18" ca="1" si="36">IF(AR$3=0,"",INDEX(INDIRECT(AR$1),$AQ9,AR$3))</f>
        <v>41.17</v>
      </c>
      <c r="AS9" s="2">
        <f t="shared" ca="1" si="36"/>
        <v>0</v>
      </c>
      <c r="AT9" s="2">
        <f t="shared" ca="1" si="36"/>
        <v>2.16</v>
      </c>
      <c r="AU9" s="2">
        <f t="shared" ca="1" si="36"/>
        <v>0</v>
      </c>
      <c r="AV9" s="2">
        <f t="shared" ca="1" si="36"/>
        <v>12.59</v>
      </c>
      <c r="AW9" s="2" t="str">
        <f t="shared" ca="1" si="36"/>
        <v/>
      </c>
      <c r="AX9" s="2">
        <f t="shared" ref="AX9:AX24" ca="1" si="37">IF(TotalSum="No",INDEX(INDIRECT(AX$1),$AQ9,AX$3),SUM(AR9:AW9))</f>
        <v>55.92</v>
      </c>
      <c r="AY9" s="2">
        <f t="shared" ref="AY9:AY24" ca="1" si="38">IF(AY$3=0,"",INDEX(INDIRECT(AY$1),$P9,AY$3))</f>
        <v>0.118043</v>
      </c>
      <c r="AZ9" t="str">
        <f t="shared" ref="AZ9:AZ24" si="39">A9&amp;B9</f>
        <v>V01R01</v>
      </c>
      <c r="BA9">
        <f>ROW(AZ9)</f>
        <v>9</v>
      </c>
      <c r="BC9" s="2"/>
    </row>
    <row r="10" spans="1:55" x14ac:dyDescent="0.25">
      <c r="A10" t="str">
        <f t="shared" ref="A10:A24" si="40">A9</f>
        <v>V01</v>
      </c>
      <c r="B10" t="s">
        <v>20</v>
      </c>
      <c r="C10" s="3" t="str">
        <f t="shared" si="14"/>
        <v>Zone 02</v>
      </c>
      <c r="D10" t="str">
        <f t="shared" ca="1" si="15"/>
        <v>Pass</v>
      </c>
      <c r="E10" s="2">
        <f t="shared" ca="1" si="16"/>
        <v>40.11</v>
      </c>
      <c r="F10" s="2">
        <f t="shared" ca="1" si="17"/>
        <v>40.11</v>
      </c>
      <c r="G10" s="27">
        <f t="shared" ref="G10:G24" ca="1" si="41">IF(E10=0,0,(F10-E10)/E10)</f>
        <v>0</v>
      </c>
      <c r="H10" s="3" t="str">
        <f t="shared" ca="1" si="18"/>
        <v>Yes</v>
      </c>
      <c r="I10" s="2">
        <f t="shared" ca="1" si="19"/>
        <v>40.11</v>
      </c>
      <c r="J10" s="2">
        <f t="shared" ca="1" si="20"/>
        <v>40.11</v>
      </c>
      <c r="K10" s="2">
        <f t="shared" ca="1" si="21"/>
        <v>40.11</v>
      </c>
      <c r="L10" s="27">
        <f t="shared" ref="L10:L25" ca="1" si="42">IF(I10=0,0,(K10-I10)/I10)</f>
        <v>0</v>
      </c>
      <c r="M10" s="3" t="str">
        <f t="shared" ca="1" si="22"/>
        <v>Yes</v>
      </c>
      <c r="N10" s="3" t="str">
        <f t="shared" si="23"/>
        <v>V01R02</v>
      </c>
      <c r="O10" s="35">
        <f t="shared" ref="O10:O24" ca="1" si="43">K10-F10</f>
        <v>0</v>
      </c>
      <c r="P10" s="9">
        <f t="shared" ca="1" si="24"/>
        <v>5</v>
      </c>
      <c r="Q10" s="2">
        <f t="shared" ca="1" si="25"/>
        <v>25.8</v>
      </c>
      <c r="R10" s="2">
        <f t="shared" ca="1" si="25"/>
        <v>0.56000000000000005</v>
      </c>
      <c r="S10" s="2">
        <f t="shared" ca="1" si="25"/>
        <v>2.21</v>
      </c>
      <c r="T10" s="2">
        <f t="shared" ca="1" si="25"/>
        <v>0</v>
      </c>
      <c r="U10" s="2">
        <f t="shared" ca="1" si="25"/>
        <v>11.54</v>
      </c>
      <c r="V10" s="2">
        <f t="shared" ca="1" si="25"/>
        <v>0</v>
      </c>
      <c r="W10" s="2">
        <f t="shared" ca="1" si="26"/>
        <v>40.11</v>
      </c>
      <c r="X10" s="2">
        <f t="shared" ca="1" si="25"/>
        <v>47.5</v>
      </c>
      <c r="Y10" s="9">
        <f t="shared" ca="1" si="27"/>
        <v>5</v>
      </c>
      <c r="Z10" s="2">
        <f t="shared" ca="1" si="28"/>
        <v>25.8</v>
      </c>
      <c r="AA10" s="2">
        <f t="shared" ca="1" si="28"/>
        <v>0.56000000000000005</v>
      </c>
      <c r="AB10" s="2">
        <f t="shared" ca="1" si="28"/>
        <v>2.21</v>
      </c>
      <c r="AC10" s="2">
        <f t="shared" ca="1" si="28"/>
        <v>0</v>
      </c>
      <c r="AD10" s="2">
        <f t="shared" ca="1" si="28"/>
        <v>11.54</v>
      </c>
      <c r="AE10" s="2">
        <f t="shared" ca="1" si="28"/>
        <v>0</v>
      </c>
      <c r="AF10" s="2">
        <f t="shared" ca="1" si="29"/>
        <v>40.11</v>
      </c>
      <c r="AG10" s="2">
        <f t="shared" ca="1" si="30"/>
        <v>47.5</v>
      </c>
      <c r="AH10" s="9">
        <f t="shared" ca="1" si="31"/>
        <v>5</v>
      </c>
      <c r="AI10" s="2">
        <f t="shared" ca="1" si="32"/>
        <v>25.8</v>
      </c>
      <c r="AJ10" s="2">
        <f t="shared" ca="1" si="32"/>
        <v>0.56000000000000005</v>
      </c>
      <c r="AK10" s="2">
        <f t="shared" ca="1" si="32"/>
        <v>2.21</v>
      </c>
      <c r="AL10" s="2">
        <f t="shared" ca="1" si="32"/>
        <v>0</v>
      </c>
      <c r="AM10" s="2">
        <f t="shared" ca="1" si="32"/>
        <v>11.54</v>
      </c>
      <c r="AN10" s="2" t="str">
        <f t="shared" ca="1" si="32"/>
        <v/>
      </c>
      <c r="AO10" s="2">
        <f t="shared" ca="1" si="33"/>
        <v>40.11</v>
      </c>
      <c r="AP10" s="2">
        <f t="shared" ca="1" si="34"/>
        <v>0.118043</v>
      </c>
      <c r="AQ10" s="9">
        <f t="shared" ca="1" si="35"/>
        <v>5</v>
      </c>
      <c r="AR10" s="2">
        <f t="shared" ca="1" si="36"/>
        <v>25.8</v>
      </c>
      <c r="AS10" s="2">
        <f t="shared" ca="1" si="36"/>
        <v>0.56000000000000005</v>
      </c>
      <c r="AT10" s="2">
        <f t="shared" ca="1" si="36"/>
        <v>2.21</v>
      </c>
      <c r="AU10" s="2">
        <f t="shared" ca="1" si="36"/>
        <v>0</v>
      </c>
      <c r="AV10" s="2">
        <f t="shared" ca="1" si="36"/>
        <v>11.54</v>
      </c>
      <c r="AW10" s="2" t="str">
        <f t="shared" ca="1" si="36"/>
        <v/>
      </c>
      <c r="AX10" s="2">
        <f t="shared" ca="1" si="37"/>
        <v>40.11</v>
      </c>
      <c r="AY10" s="2">
        <f t="shared" ca="1" si="38"/>
        <v>0.118043</v>
      </c>
      <c r="AZ10" t="str">
        <f t="shared" si="39"/>
        <v>V01R02</v>
      </c>
      <c r="BA10">
        <f t="shared" ref="BA10:BA24" si="44">ROW(AZ10)</f>
        <v>10</v>
      </c>
    </row>
    <row r="11" spans="1:55" x14ac:dyDescent="0.25">
      <c r="A11" t="str">
        <f t="shared" si="40"/>
        <v>V01</v>
      </c>
      <c r="B11" t="s">
        <v>21</v>
      </c>
      <c r="C11" s="3" t="str">
        <f t="shared" si="14"/>
        <v>Zone 03</v>
      </c>
      <c r="D11" t="str">
        <f t="shared" ca="1" si="15"/>
        <v>Pass</v>
      </c>
      <c r="E11" s="2">
        <f t="shared" ca="1" si="16"/>
        <v>32.56</v>
      </c>
      <c r="F11" s="2">
        <f t="shared" ca="1" si="17"/>
        <v>32.56</v>
      </c>
      <c r="G11" s="27">
        <f t="shared" ca="1" si="41"/>
        <v>0</v>
      </c>
      <c r="H11" s="3" t="str">
        <f t="shared" ca="1" si="18"/>
        <v>Yes</v>
      </c>
      <c r="I11" s="2">
        <f t="shared" ca="1" si="19"/>
        <v>32.56</v>
      </c>
      <c r="J11" s="2">
        <f t="shared" ca="1" si="20"/>
        <v>32.56</v>
      </c>
      <c r="K11" s="2">
        <f t="shared" ca="1" si="21"/>
        <v>32.56</v>
      </c>
      <c r="L11" s="27">
        <f t="shared" ca="1" si="42"/>
        <v>0</v>
      </c>
      <c r="M11" s="3" t="str">
        <f t="shared" ca="1" si="22"/>
        <v>Yes</v>
      </c>
      <c r="N11" s="3" t="str">
        <f t="shared" si="23"/>
        <v>V01R03</v>
      </c>
      <c r="O11" s="35">
        <f t="shared" ca="1" si="43"/>
        <v>0</v>
      </c>
      <c r="P11" s="9">
        <f t="shared" ca="1" si="24"/>
        <v>6</v>
      </c>
      <c r="Q11" s="2">
        <f t="shared" ca="1" si="25"/>
        <v>18.829999999999998</v>
      </c>
      <c r="R11" s="2">
        <f t="shared" ca="1" si="25"/>
        <v>0</v>
      </c>
      <c r="S11" s="2">
        <f t="shared" ca="1" si="25"/>
        <v>2.17</v>
      </c>
      <c r="T11" s="2">
        <f t="shared" ca="1" si="25"/>
        <v>0</v>
      </c>
      <c r="U11" s="2">
        <f t="shared" ca="1" si="25"/>
        <v>11.56</v>
      </c>
      <c r="V11" s="2">
        <f t="shared" ca="1" si="25"/>
        <v>0</v>
      </c>
      <c r="W11" s="2">
        <f t="shared" ca="1" si="26"/>
        <v>32.56</v>
      </c>
      <c r="X11" s="2">
        <f t="shared" ca="1" si="25"/>
        <v>47.7</v>
      </c>
      <c r="Y11" s="9">
        <f t="shared" ca="1" si="27"/>
        <v>6</v>
      </c>
      <c r="Z11" s="2">
        <f t="shared" ca="1" si="28"/>
        <v>18.829999999999998</v>
      </c>
      <c r="AA11" s="2">
        <f t="shared" ca="1" si="28"/>
        <v>0</v>
      </c>
      <c r="AB11" s="2">
        <f t="shared" ca="1" si="28"/>
        <v>2.17</v>
      </c>
      <c r="AC11" s="2">
        <f t="shared" ca="1" si="28"/>
        <v>0</v>
      </c>
      <c r="AD11" s="2">
        <f t="shared" ca="1" si="28"/>
        <v>11.56</v>
      </c>
      <c r="AE11" s="2">
        <f t="shared" ca="1" si="28"/>
        <v>0</v>
      </c>
      <c r="AF11" s="2">
        <f t="shared" ca="1" si="29"/>
        <v>32.56</v>
      </c>
      <c r="AG11" s="2">
        <f t="shared" ca="1" si="30"/>
        <v>47.7</v>
      </c>
      <c r="AH11" s="9">
        <f t="shared" ca="1" si="31"/>
        <v>6</v>
      </c>
      <c r="AI11" s="2">
        <f t="shared" ca="1" si="32"/>
        <v>18.829999999999998</v>
      </c>
      <c r="AJ11" s="2">
        <f t="shared" ca="1" si="32"/>
        <v>0</v>
      </c>
      <c r="AK11" s="2">
        <f t="shared" ca="1" si="32"/>
        <v>2.17</v>
      </c>
      <c r="AL11" s="2">
        <f t="shared" ca="1" si="32"/>
        <v>0</v>
      </c>
      <c r="AM11" s="2">
        <f t="shared" ca="1" si="32"/>
        <v>11.56</v>
      </c>
      <c r="AN11" s="2" t="str">
        <f t="shared" ca="1" si="32"/>
        <v/>
      </c>
      <c r="AO11" s="2">
        <f t="shared" ca="1" si="33"/>
        <v>32.56</v>
      </c>
      <c r="AP11" s="2">
        <f t="shared" ca="1" si="34"/>
        <v>0.118043</v>
      </c>
      <c r="AQ11" s="9">
        <f t="shared" ca="1" si="35"/>
        <v>6</v>
      </c>
      <c r="AR11" s="2">
        <f t="shared" ca="1" si="36"/>
        <v>18.829999999999998</v>
      </c>
      <c r="AS11" s="2">
        <f t="shared" ca="1" si="36"/>
        <v>0</v>
      </c>
      <c r="AT11" s="2">
        <f t="shared" ca="1" si="36"/>
        <v>2.17</v>
      </c>
      <c r="AU11" s="2">
        <f t="shared" ca="1" si="36"/>
        <v>0</v>
      </c>
      <c r="AV11" s="2">
        <f t="shared" ca="1" si="36"/>
        <v>11.56</v>
      </c>
      <c r="AW11" s="2" t="str">
        <f t="shared" ca="1" si="36"/>
        <v/>
      </c>
      <c r="AX11" s="2">
        <f t="shared" ca="1" si="37"/>
        <v>32.56</v>
      </c>
      <c r="AY11" s="2">
        <f t="shared" ca="1" si="38"/>
        <v>0.118043</v>
      </c>
      <c r="AZ11" t="str">
        <f t="shared" si="39"/>
        <v>V01R03</v>
      </c>
      <c r="BA11">
        <f t="shared" si="44"/>
        <v>11</v>
      </c>
    </row>
    <row r="12" spans="1:55" x14ac:dyDescent="0.25">
      <c r="A12" t="str">
        <f t="shared" si="40"/>
        <v>V01</v>
      </c>
      <c r="B12" t="s">
        <v>22</v>
      </c>
      <c r="C12" s="3" t="str">
        <f t="shared" si="14"/>
        <v>Zone 04</v>
      </c>
      <c r="D12" t="str">
        <f t="shared" ca="1" si="15"/>
        <v>Pass</v>
      </c>
      <c r="E12" s="2">
        <f t="shared" ca="1" si="16"/>
        <v>32.020000000000003</v>
      </c>
      <c r="F12" s="2">
        <f t="shared" ca="1" si="17"/>
        <v>32.020000000000003</v>
      </c>
      <c r="G12" s="27">
        <f t="shared" ca="1" si="41"/>
        <v>0</v>
      </c>
      <c r="H12" s="3" t="str">
        <f t="shared" ca="1" si="18"/>
        <v>Yes</v>
      </c>
      <c r="I12" s="2">
        <f t="shared" ca="1" si="19"/>
        <v>32.020000000000003</v>
      </c>
      <c r="J12" s="2">
        <f t="shared" ca="1" si="20"/>
        <v>32.020000000000003</v>
      </c>
      <c r="K12" s="2">
        <f t="shared" ca="1" si="21"/>
        <v>32.020000000000003</v>
      </c>
      <c r="L12" s="27">
        <f t="shared" ca="1" si="42"/>
        <v>0</v>
      </c>
      <c r="M12" s="3" t="str">
        <f t="shared" ca="1" si="22"/>
        <v>Yes</v>
      </c>
      <c r="N12" s="3" t="str">
        <f t="shared" si="23"/>
        <v>V01R04</v>
      </c>
      <c r="O12" s="35">
        <f t="shared" ca="1" si="43"/>
        <v>0</v>
      </c>
      <c r="P12" s="9">
        <f t="shared" ca="1" si="24"/>
        <v>7</v>
      </c>
      <c r="Q12" s="2">
        <f t="shared" ca="1" si="25"/>
        <v>18.190000000000001</v>
      </c>
      <c r="R12" s="2">
        <f t="shared" ca="1" si="25"/>
        <v>0.49</v>
      </c>
      <c r="S12" s="2">
        <f t="shared" ca="1" si="25"/>
        <v>2.2200000000000002</v>
      </c>
      <c r="T12" s="2">
        <f t="shared" ca="1" si="25"/>
        <v>0</v>
      </c>
      <c r="U12" s="2">
        <f t="shared" ca="1" si="25"/>
        <v>11.12</v>
      </c>
      <c r="V12" s="2">
        <f t="shared" ca="1" si="25"/>
        <v>0</v>
      </c>
      <c r="W12" s="2">
        <f t="shared" ca="1" si="26"/>
        <v>32.020000000000003</v>
      </c>
      <c r="X12" s="2">
        <f t="shared" ca="1" si="25"/>
        <v>44.6</v>
      </c>
      <c r="Y12" s="9">
        <f t="shared" ca="1" si="27"/>
        <v>7</v>
      </c>
      <c r="Z12" s="2">
        <f t="shared" ca="1" si="28"/>
        <v>18.190000000000001</v>
      </c>
      <c r="AA12" s="2">
        <f t="shared" ca="1" si="28"/>
        <v>0.49</v>
      </c>
      <c r="AB12" s="2">
        <f t="shared" ca="1" si="28"/>
        <v>2.2200000000000002</v>
      </c>
      <c r="AC12" s="2">
        <f t="shared" ca="1" si="28"/>
        <v>0</v>
      </c>
      <c r="AD12" s="2">
        <f t="shared" ca="1" si="28"/>
        <v>11.12</v>
      </c>
      <c r="AE12" s="2">
        <f t="shared" ca="1" si="28"/>
        <v>0</v>
      </c>
      <c r="AF12" s="2">
        <f t="shared" ca="1" si="29"/>
        <v>32.020000000000003</v>
      </c>
      <c r="AG12" s="2">
        <f t="shared" ca="1" si="30"/>
        <v>44.6</v>
      </c>
      <c r="AH12" s="9">
        <f t="shared" ca="1" si="31"/>
        <v>7</v>
      </c>
      <c r="AI12" s="2">
        <f t="shared" ca="1" si="32"/>
        <v>18.190000000000001</v>
      </c>
      <c r="AJ12" s="2">
        <f t="shared" ca="1" si="32"/>
        <v>0.49</v>
      </c>
      <c r="AK12" s="2">
        <f t="shared" ca="1" si="32"/>
        <v>2.2200000000000002</v>
      </c>
      <c r="AL12" s="2">
        <f t="shared" ca="1" si="32"/>
        <v>0</v>
      </c>
      <c r="AM12" s="2">
        <f t="shared" ca="1" si="32"/>
        <v>11.12</v>
      </c>
      <c r="AN12" s="2" t="str">
        <f t="shared" ca="1" si="32"/>
        <v/>
      </c>
      <c r="AO12" s="2">
        <f t="shared" ca="1" si="33"/>
        <v>32.020000000000003</v>
      </c>
      <c r="AP12" s="2">
        <f t="shared" ca="1" si="34"/>
        <v>0.118043</v>
      </c>
      <c r="AQ12" s="9">
        <f t="shared" ca="1" si="35"/>
        <v>7</v>
      </c>
      <c r="AR12" s="2">
        <f t="shared" ca="1" si="36"/>
        <v>18.190000000000001</v>
      </c>
      <c r="AS12" s="2">
        <f t="shared" ca="1" si="36"/>
        <v>0.49</v>
      </c>
      <c r="AT12" s="2">
        <f t="shared" ca="1" si="36"/>
        <v>2.2200000000000002</v>
      </c>
      <c r="AU12" s="2">
        <f t="shared" ca="1" si="36"/>
        <v>0</v>
      </c>
      <c r="AV12" s="2">
        <f t="shared" ca="1" si="36"/>
        <v>11.12</v>
      </c>
      <c r="AW12" s="2" t="str">
        <f t="shared" ca="1" si="36"/>
        <v/>
      </c>
      <c r="AX12" s="2">
        <f t="shared" ca="1" si="37"/>
        <v>32.020000000000003</v>
      </c>
      <c r="AY12" s="2">
        <f t="shared" ca="1" si="38"/>
        <v>0.118043</v>
      </c>
      <c r="AZ12" t="str">
        <f t="shared" si="39"/>
        <v>V01R04</v>
      </c>
      <c r="BA12">
        <f t="shared" si="44"/>
        <v>12</v>
      </c>
    </row>
    <row r="13" spans="1:55" x14ac:dyDescent="0.25">
      <c r="A13" t="str">
        <f t="shared" si="40"/>
        <v>V01</v>
      </c>
      <c r="B13" t="s">
        <v>23</v>
      </c>
      <c r="C13" s="3" t="str">
        <f t="shared" si="14"/>
        <v>Zone 05</v>
      </c>
      <c r="D13" t="str">
        <f t="shared" ca="1" si="15"/>
        <v>Pass</v>
      </c>
      <c r="E13" s="2">
        <f t="shared" ca="1" si="16"/>
        <v>30.92</v>
      </c>
      <c r="F13" s="2">
        <f t="shared" ca="1" si="17"/>
        <v>30.92</v>
      </c>
      <c r="G13" s="27">
        <f t="shared" ca="1" si="41"/>
        <v>0</v>
      </c>
      <c r="H13" s="3" t="str">
        <f t="shared" ca="1" si="18"/>
        <v>Yes</v>
      </c>
      <c r="I13" s="2">
        <f t="shared" ca="1" si="19"/>
        <v>30.92</v>
      </c>
      <c r="J13" s="2">
        <f t="shared" ca="1" si="20"/>
        <v>30.92</v>
      </c>
      <c r="K13" s="2">
        <f t="shared" ca="1" si="21"/>
        <v>30.92</v>
      </c>
      <c r="L13" s="27">
        <f t="shared" ca="1" si="42"/>
        <v>0</v>
      </c>
      <c r="M13" s="3" t="str">
        <f t="shared" ca="1" si="22"/>
        <v>Yes</v>
      </c>
      <c r="N13" s="3" t="str">
        <f t="shared" si="23"/>
        <v>V01R05</v>
      </c>
      <c r="O13" s="35">
        <f t="shared" ca="1" si="43"/>
        <v>0</v>
      </c>
      <c r="P13" s="9">
        <f t="shared" ca="1" si="24"/>
        <v>8</v>
      </c>
      <c r="Q13" s="2">
        <f t="shared" ca="1" si="25"/>
        <v>16.97</v>
      </c>
      <c r="R13" s="2">
        <f t="shared" ca="1" si="25"/>
        <v>0</v>
      </c>
      <c r="S13" s="2">
        <f t="shared" ca="1" si="25"/>
        <v>2.19</v>
      </c>
      <c r="T13" s="2">
        <f t="shared" ca="1" si="25"/>
        <v>0</v>
      </c>
      <c r="U13" s="2">
        <f t="shared" ca="1" si="25"/>
        <v>11.76</v>
      </c>
      <c r="V13" s="2">
        <f t="shared" ca="1" si="25"/>
        <v>0</v>
      </c>
      <c r="W13" s="2">
        <f t="shared" ca="1" si="26"/>
        <v>30.92</v>
      </c>
      <c r="X13" s="2">
        <f t="shared" ca="1" si="25"/>
        <v>45.9</v>
      </c>
      <c r="Y13" s="9">
        <f t="shared" ca="1" si="27"/>
        <v>8</v>
      </c>
      <c r="Z13" s="2">
        <f t="shared" ca="1" si="28"/>
        <v>16.97</v>
      </c>
      <c r="AA13" s="2">
        <f t="shared" ca="1" si="28"/>
        <v>0</v>
      </c>
      <c r="AB13" s="2">
        <f t="shared" ca="1" si="28"/>
        <v>2.19</v>
      </c>
      <c r="AC13" s="2">
        <f t="shared" ca="1" si="28"/>
        <v>0</v>
      </c>
      <c r="AD13" s="2">
        <f t="shared" ca="1" si="28"/>
        <v>11.76</v>
      </c>
      <c r="AE13" s="2">
        <f t="shared" ca="1" si="28"/>
        <v>0</v>
      </c>
      <c r="AF13" s="2">
        <f t="shared" ca="1" si="29"/>
        <v>30.92</v>
      </c>
      <c r="AG13" s="2">
        <f t="shared" ca="1" si="30"/>
        <v>45.9</v>
      </c>
      <c r="AH13" s="9">
        <f t="shared" ca="1" si="31"/>
        <v>8</v>
      </c>
      <c r="AI13" s="2">
        <f t="shared" ca="1" si="32"/>
        <v>16.97</v>
      </c>
      <c r="AJ13" s="2">
        <f t="shared" ca="1" si="32"/>
        <v>0</v>
      </c>
      <c r="AK13" s="2">
        <f t="shared" ca="1" si="32"/>
        <v>2.19</v>
      </c>
      <c r="AL13" s="2">
        <f t="shared" ca="1" si="32"/>
        <v>0</v>
      </c>
      <c r="AM13" s="2">
        <f t="shared" ca="1" si="32"/>
        <v>11.76</v>
      </c>
      <c r="AN13" s="2" t="str">
        <f t="shared" ca="1" si="32"/>
        <v/>
      </c>
      <c r="AO13" s="2">
        <f t="shared" ca="1" si="33"/>
        <v>30.92</v>
      </c>
      <c r="AP13" s="2">
        <f t="shared" ca="1" si="34"/>
        <v>0.118043</v>
      </c>
      <c r="AQ13" s="9">
        <f t="shared" ca="1" si="35"/>
        <v>8</v>
      </c>
      <c r="AR13" s="2">
        <f t="shared" ca="1" si="36"/>
        <v>16.97</v>
      </c>
      <c r="AS13" s="2">
        <f t="shared" ca="1" si="36"/>
        <v>0</v>
      </c>
      <c r="AT13" s="2">
        <f t="shared" ca="1" si="36"/>
        <v>2.19</v>
      </c>
      <c r="AU13" s="2">
        <f t="shared" ca="1" si="36"/>
        <v>0</v>
      </c>
      <c r="AV13" s="2">
        <f t="shared" ca="1" si="36"/>
        <v>11.76</v>
      </c>
      <c r="AW13" s="2" t="str">
        <f t="shared" ca="1" si="36"/>
        <v/>
      </c>
      <c r="AX13" s="2">
        <f t="shared" ca="1" si="37"/>
        <v>30.92</v>
      </c>
      <c r="AY13" s="2">
        <f t="shared" ca="1" si="38"/>
        <v>0.118043</v>
      </c>
      <c r="AZ13" t="str">
        <f t="shared" si="39"/>
        <v>V01R05</v>
      </c>
      <c r="BA13">
        <f t="shared" si="44"/>
        <v>13</v>
      </c>
    </row>
    <row r="14" spans="1:55" x14ac:dyDescent="0.25">
      <c r="A14" t="str">
        <f t="shared" si="40"/>
        <v>V01</v>
      </c>
      <c r="B14" t="s">
        <v>24</v>
      </c>
      <c r="C14" s="3" t="str">
        <f t="shared" si="14"/>
        <v>Zone 06</v>
      </c>
      <c r="D14" t="str">
        <f t="shared" ca="1" si="15"/>
        <v>Pass</v>
      </c>
      <c r="E14" s="2">
        <f t="shared" ca="1" si="16"/>
        <v>23.8</v>
      </c>
      <c r="F14" s="2">
        <f t="shared" ca="1" si="17"/>
        <v>23.8</v>
      </c>
      <c r="G14" s="27">
        <f t="shared" ca="1" si="41"/>
        <v>0</v>
      </c>
      <c r="H14" s="3" t="str">
        <f t="shared" ca="1" si="18"/>
        <v>Yes</v>
      </c>
      <c r="I14" s="2">
        <f t="shared" ca="1" si="19"/>
        <v>23.8</v>
      </c>
      <c r="J14" s="2">
        <f t="shared" ca="1" si="20"/>
        <v>23.8</v>
      </c>
      <c r="K14" s="2">
        <f t="shared" ca="1" si="21"/>
        <v>23.8</v>
      </c>
      <c r="L14" s="27">
        <f t="shared" ca="1" si="42"/>
        <v>0</v>
      </c>
      <c r="M14" s="3" t="str">
        <f t="shared" ca="1" si="22"/>
        <v>Yes</v>
      </c>
      <c r="N14" s="3" t="str">
        <f t="shared" si="23"/>
        <v>V01R06</v>
      </c>
      <c r="O14" s="35">
        <f t="shared" ca="1" si="43"/>
        <v>0</v>
      </c>
      <c r="P14" s="9">
        <f t="shared" ca="1" si="24"/>
        <v>9</v>
      </c>
      <c r="Q14" s="2">
        <f t="shared" ca="1" si="25"/>
        <v>8.31</v>
      </c>
      <c r="R14" s="2">
        <f t="shared" ca="1" si="25"/>
        <v>2.61</v>
      </c>
      <c r="S14" s="2">
        <f t="shared" ca="1" si="25"/>
        <v>2.19</v>
      </c>
      <c r="T14" s="2">
        <f t="shared" ca="1" si="25"/>
        <v>0</v>
      </c>
      <c r="U14" s="2">
        <f t="shared" ca="1" si="25"/>
        <v>10.69</v>
      </c>
      <c r="V14" s="2">
        <f t="shared" ca="1" si="25"/>
        <v>0</v>
      </c>
      <c r="W14" s="2">
        <f t="shared" ca="1" si="26"/>
        <v>23.8</v>
      </c>
      <c r="X14" s="2">
        <f t="shared" ca="1" si="25"/>
        <v>50.3</v>
      </c>
      <c r="Y14" s="9">
        <f t="shared" ca="1" si="27"/>
        <v>9</v>
      </c>
      <c r="Z14" s="2">
        <f t="shared" ca="1" si="28"/>
        <v>8.31</v>
      </c>
      <c r="AA14" s="2">
        <f t="shared" ca="1" si="28"/>
        <v>2.61</v>
      </c>
      <c r="AB14" s="2">
        <f t="shared" ca="1" si="28"/>
        <v>2.19</v>
      </c>
      <c r="AC14" s="2">
        <f t="shared" ca="1" si="28"/>
        <v>0</v>
      </c>
      <c r="AD14" s="2">
        <f t="shared" ca="1" si="28"/>
        <v>10.69</v>
      </c>
      <c r="AE14" s="2">
        <f t="shared" ca="1" si="28"/>
        <v>0</v>
      </c>
      <c r="AF14" s="2">
        <f t="shared" ca="1" si="29"/>
        <v>23.8</v>
      </c>
      <c r="AG14" s="2">
        <f t="shared" ca="1" si="30"/>
        <v>50.3</v>
      </c>
      <c r="AH14" s="9">
        <f t="shared" ca="1" si="31"/>
        <v>9</v>
      </c>
      <c r="AI14" s="2">
        <f t="shared" ca="1" si="32"/>
        <v>8.31</v>
      </c>
      <c r="AJ14" s="2">
        <f t="shared" ca="1" si="32"/>
        <v>2.61</v>
      </c>
      <c r="AK14" s="2">
        <f t="shared" ca="1" si="32"/>
        <v>2.19</v>
      </c>
      <c r="AL14" s="2">
        <f t="shared" ca="1" si="32"/>
        <v>0</v>
      </c>
      <c r="AM14" s="2">
        <f t="shared" ca="1" si="32"/>
        <v>10.69</v>
      </c>
      <c r="AN14" s="2" t="str">
        <f t="shared" ca="1" si="32"/>
        <v/>
      </c>
      <c r="AO14" s="2">
        <f t="shared" ca="1" si="33"/>
        <v>23.8</v>
      </c>
      <c r="AP14" s="2">
        <f t="shared" ca="1" si="34"/>
        <v>0.118043</v>
      </c>
      <c r="AQ14" s="9">
        <f t="shared" ca="1" si="35"/>
        <v>9</v>
      </c>
      <c r="AR14" s="2">
        <f t="shared" ca="1" si="36"/>
        <v>8.31</v>
      </c>
      <c r="AS14" s="2">
        <f t="shared" ca="1" si="36"/>
        <v>2.61</v>
      </c>
      <c r="AT14" s="2">
        <f t="shared" ca="1" si="36"/>
        <v>2.19</v>
      </c>
      <c r="AU14" s="2">
        <f t="shared" ca="1" si="36"/>
        <v>0</v>
      </c>
      <c r="AV14" s="2">
        <f t="shared" ca="1" si="36"/>
        <v>10.69</v>
      </c>
      <c r="AW14" s="2" t="str">
        <f t="shared" ca="1" si="36"/>
        <v/>
      </c>
      <c r="AX14" s="2">
        <f t="shared" ca="1" si="37"/>
        <v>23.8</v>
      </c>
      <c r="AY14" s="2">
        <f t="shared" ca="1" si="38"/>
        <v>0.118043</v>
      </c>
      <c r="AZ14" t="str">
        <f t="shared" si="39"/>
        <v>V01R06</v>
      </c>
      <c r="BA14">
        <f t="shared" si="44"/>
        <v>14</v>
      </c>
    </row>
    <row r="15" spans="1:55" x14ac:dyDescent="0.25">
      <c r="A15" t="str">
        <f t="shared" si="40"/>
        <v>V01</v>
      </c>
      <c r="B15" t="s">
        <v>25</v>
      </c>
      <c r="C15" s="3" t="str">
        <f t="shared" si="14"/>
        <v>Zone 07</v>
      </c>
      <c r="D15" t="str">
        <f t="shared" ca="1" si="15"/>
        <v>Pass</v>
      </c>
      <c r="E15" s="2">
        <f t="shared" ca="1" si="16"/>
        <v>15.9</v>
      </c>
      <c r="F15" s="2">
        <f t="shared" ca="1" si="17"/>
        <v>15.9</v>
      </c>
      <c r="G15" s="27">
        <f t="shared" ca="1" si="41"/>
        <v>0</v>
      </c>
      <c r="H15" s="3" t="str">
        <f t="shared" ca="1" si="18"/>
        <v>Yes</v>
      </c>
      <c r="I15" s="2">
        <f t="shared" ca="1" si="19"/>
        <v>15.9</v>
      </c>
      <c r="J15" s="2">
        <f t="shared" ca="1" si="20"/>
        <v>15.9</v>
      </c>
      <c r="K15" s="2">
        <f t="shared" ca="1" si="21"/>
        <v>15.9</v>
      </c>
      <c r="L15" s="27">
        <f t="shared" ca="1" si="42"/>
        <v>0</v>
      </c>
      <c r="M15" s="3" t="str">
        <f t="shared" ca="1" si="22"/>
        <v>Yes</v>
      </c>
      <c r="N15" s="3" t="str">
        <f t="shared" si="23"/>
        <v>V01R07</v>
      </c>
      <c r="O15" s="35">
        <f t="shared" ca="1" si="43"/>
        <v>0</v>
      </c>
      <c r="P15" s="9">
        <f t="shared" ca="1" si="24"/>
        <v>10</v>
      </c>
      <c r="Q15" s="2">
        <f t="shared" ca="1" si="25"/>
        <v>3</v>
      </c>
      <c r="R15" s="2">
        <f t="shared" ca="1" si="25"/>
        <v>0.22</v>
      </c>
      <c r="S15" s="2">
        <f t="shared" ca="1" si="25"/>
        <v>2.2799999999999998</v>
      </c>
      <c r="T15" s="2">
        <f t="shared" ca="1" si="25"/>
        <v>0</v>
      </c>
      <c r="U15" s="2">
        <f t="shared" ca="1" si="25"/>
        <v>10.4</v>
      </c>
      <c r="V15" s="2">
        <f t="shared" ca="1" si="25"/>
        <v>0</v>
      </c>
      <c r="W15" s="2">
        <f t="shared" ca="1" si="26"/>
        <v>15.9</v>
      </c>
      <c r="X15" s="2">
        <f t="shared" ca="1" si="25"/>
        <v>49.5</v>
      </c>
      <c r="Y15" s="9">
        <f t="shared" ca="1" si="27"/>
        <v>10</v>
      </c>
      <c r="Z15" s="2">
        <f t="shared" ca="1" si="28"/>
        <v>3</v>
      </c>
      <c r="AA15" s="2">
        <f t="shared" ca="1" si="28"/>
        <v>0.22</v>
      </c>
      <c r="AB15" s="2">
        <f t="shared" ca="1" si="28"/>
        <v>2.2799999999999998</v>
      </c>
      <c r="AC15" s="2">
        <f t="shared" ca="1" si="28"/>
        <v>0</v>
      </c>
      <c r="AD15" s="2">
        <f t="shared" ca="1" si="28"/>
        <v>10.4</v>
      </c>
      <c r="AE15" s="2">
        <f t="shared" ca="1" si="28"/>
        <v>0</v>
      </c>
      <c r="AF15" s="2">
        <f t="shared" ca="1" si="29"/>
        <v>15.9</v>
      </c>
      <c r="AG15" s="2">
        <f t="shared" ca="1" si="30"/>
        <v>49.5</v>
      </c>
      <c r="AH15" s="9">
        <f t="shared" ca="1" si="31"/>
        <v>10</v>
      </c>
      <c r="AI15" s="2">
        <f t="shared" ca="1" si="32"/>
        <v>3</v>
      </c>
      <c r="AJ15" s="2">
        <f t="shared" ca="1" si="32"/>
        <v>0.22</v>
      </c>
      <c r="AK15" s="2">
        <f t="shared" ca="1" si="32"/>
        <v>2.2799999999999998</v>
      </c>
      <c r="AL15" s="2">
        <f t="shared" ca="1" si="32"/>
        <v>0</v>
      </c>
      <c r="AM15" s="2">
        <f t="shared" ca="1" si="32"/>
        <v>10.4</v>
      </c>
      <c r="AN15" s="2" t="str">
        <f t="shared" ca="1" si="32"/>
        <v/>
      </c>
      <c r="AO15" s="2">
        <f t="shared" ca="1" si="33"/>
        <v>15.9</v>
      </c>
      <c r="AP15" s="2">
        <f t="shared" ca="1" si="34"/>
        <v>0.118043</v>
      </c>
      <c r="AQ15" s="9">
        <f t="shared" ca="1" si="35"/>
        <v>10</v>
      </c>
      <c r="AR15" s="2">
        <f t="shared" ca="1" si="36"/>
        <v>3</v>
      </c>
      <c r="AS15" s="2">
        <f t="shared" ca="1" si="36"/>
        <v>0.22</v>
      </c>
      <c r="AT15" s="2">
        <f t="shared" ca="1" si="36"/>
        <v>2.2799999999999998</v>
      </c>
      <c r="AU15" s="2">
        <f t="shared" ca="1" si="36"/>
        <v>0</v>
      </c>
      <c r="AV15" s="2">
        <f t="shared" ca="1" si="36"/>
        <v>10.4</v>
      </c>
      <c r="AW15" s="2" t="str">
        <f t="shared" ca="1" si="36"/>
        <v/>
      </c>
      <c r="AX15" s="2">
        <f t="shared" ca="1" si="37"/>
        <v>15.9</v>
      </c>
      <c r="AY15" s="2">
        <f t="shared" ca="1" si="38"/>
        <v>0.118043</v>
      </c>
      <c r="AZ15" t="str">
        <f t="shared" si="39"/>
        <v>V01R07</v>
      </c>
      <c r="BA15">
        <f t="shared" si="44"/>
        <v>15</v>
      </c>
    </row>
    <row r="16" spans="1:55" x14ac:dyDescent="0.25">
      <c r="A16" t="str">
        <f t="shared" si="40"/>
        <v>V01</v>
      </c>
      <c r="B16" t="s">
        <v>26</v>
      </c>
      <c r="C16" s="3" t="str">
        <f t="shared" si="14"/>
        <v>Zone 08</v>
      </c>
      <c r="D16" t="str">
        <f t="shared" ca="1" si="15"/>
        <v>Pass</v>
      </c>
      <c r="E16" s="2">
        <f t="shared" ca="1" si="16"/>
        <v>24.62</v>
      </c>
      <c r="F16" s="2">
        <f t="shared" ca="1" si="17"/>
        <v>24.62</v>
      </c>
      <c r="G16" s="27">
        <f t="shared" ca="1" si="41"/>
        <v>0</v>
      </c>
      <c r="H16" s="3" t="str">
        <f t="shared" ca="1" si="18"/>
        <v>Yes</v>
      </c>
      <c r="I16" s="2">
        <f t="shared" ca="1" si="19"/>
        <v>24.62</v>
      </c>
      <c r="J16" s="2">
        <f t="shared" ca="1" si="20"/>
        <v>24.62</v>
      </c>
      <c r="K16" s="2">
        <f t="shared" ca="1" si="21"/>
        <v>24.62</v>
      </c>
      <c r="L16" s="27">
        <f t="shared" ca="1" si="42"/>
        <v>0</v>
      </c>
      <c r="M16" s="3" t="str">
        <f t="shared" ca="1" si="22"/>
        <v>Yes</v>
      </c>
      <c r="N16" s="3" t="str">
        <f t="shared" si="23"/>
        <v>V01R08</v>
      </c>
      <c r="O16" s="35">
        <f t="shared" ca="1" si="43"/>
        <v>0</v>
      </c>
      <c r="P16" s="9">
        <f t="shared" ca="1" si="24"/>
        <v>11</v>
      </c>
      <c r="Q16" s="2">
        <f t="shared" ca="1" si="25"/>
        <v>4.38</v>
      </c>
      <c r="R16" s="2">
        <f t="shared" ca="1" si="25"/>
        <v>7.67</v>
      </c>
      <c r="S16" s="2">
        <f t="shared" ca="1" si="25"/>
        <v>2.25</v>
      </c>
      <c r="T16" s="2">
        <f t="shared" ca="1" si="25"/>
        <v>0</v>
      </c>
      <c r="U16" s="2">
        <f t="shared" ca="1" si="25"/>
        <v>10.32</v>
      </c>
      <c r="V16" s="2">
        <f t="shared" ca="1" si="25"/>
        <v>0</v>
      </c>
      <c r="W16" s="2">
        <f t="shared" ca="1" si="26"/>
        <v>24.62</v>
      </c>
      <c r="X16" s="2">
        <f t="shared" ca="1" si="25"/>
        <v>46</v>
      </c>
      <c r="Y16" s="9">
        <f t="shared" ca="1" si="27"/>
        <v>11</v>
      </c>
      <c r="Z16" s="2">
        <f t="shared" ca="1" si="28"/>
        <v>4.38</v>
      </c>
      <c r="AA16" s="2">
        <f t="shared" ca="1" si="28"/>
        <v>7.67</v>
      </c>
      <c r="AB16" s="2">
        <f t="shared" ca="1" si="28"/>
        <v>2.25</v>
      </c>
      <c r="AC16" s="2">
        <f t="shared" ca="1" si="28"/>
        <v>0</v>
      </c>
      <c r="AD16" s="2">
        <f t="shared" ca="1" si="28"/>
        <v>10.32</v>
      </c>
      <c r="AE16" s="2">
        <f t="shared" ca="1" si="28"/>
        <v>0</v>
      </c>
      <c r="AF16" s="2">
        <f t="shared" ca="1" si="29"/>
        <v>24.62</v>
      </c>
      <c r="AG16" s="2">
        <f t="shared" ca="1" si="30"/>
        <v>46</v>
      </c>
      <c r="AH16" s="9">
        <f t="shared" ca="1" si="31"/>
        <v>11</v>
      </c>
      <c r="AI16" s="2">
        <f t="shared" ca="1" si="32"/>
        <v>4.38</v>
      </c>
      <c r="AJ16" s="2">
        <f t="shared" ca="1" si="32"/>
        <v>7.67</v>
      </c>
      <c r="AK16" s="2">
        <f t="shared" ca="1" si="32"/>
        <v>2.25</v>
      </c>
      <c r="AL16" s="2">
        <f t="shared" ca="1" si="32"/>
        <v>0</v>
      </c>
      <c r="AM16" s="2">
        <f t="shared" ca="1" si="32"/>
        <v>10.32</v>
      </c>
      <c r="AN16" s="2" t="str">
        <f t="shared" ca="1" si="32"/>
        <v/>
      </c>
      <c r="AO16" s="2">
        <f t="shared" ca="1" si="33"/>
        <v>24.62</v>
      </c>
      <c r="AP16" s="2">
        <f t="shared" ca="1" si="34"/>
        <v>0.118043</v>
      </c>
      <c r="AQ16" s="9">
        <f t="shared" ca="1" si="35"/>
        <v>11</v>
      </c>
      <c r="AR16" s="2">
        <f t="shared" ca="1" si="36"/>
        <v>4.38</v>
      </c>
      <c r="AS16" s="2">
        <f t="shared" ca="1" si="36"/>
        <v>7.67</v>
      </c>
      <c r="AT16" s="2">
        <f t="shared" ca="1" si="36"/>
        <v>2.25</v>
      </c>
      <c r="AU16" s="2">
        <f t="shared" ca="1" si="36"/>
        <v>0</v>
      </c>
      <c r="AV16" s="2">
        <f t="shared" ca="1" si="36"/>
        <v>10.32</v>
      </c>
      <c r="AW16" s="2" t="str">
        <f t="shared" ca="1" si="36"/>
        <v/>
      </c>
      <c r="AX16" s="2">
        <f t="shared" ca="1" si="37"/>
        <v>24.62</v>
      </c>
      <c r="AY16" s="2">
        <f t="shared" ca="1" si="38"/>
        <v>0.118043</v>
      </c>
      <c r="AZ16" t="str">
        <f t="shared" si="39"/>
        <v>V01R08</v>
      </c>
      <c r="BA16">
        <f t="shared" si="44"/>
        <v>16</v>
      </c>
    </row>
    <row r="17" spans="1:53" x14ac:dyDescent="0.25">
      <c r="A17" t="str">
        <f t="shared" si="40"/>
        <v>V01</v>
      </c>
      <c r="B17" t="s">
        <v>27</v>
      </c>
      <c r="C17" s="3" t="str">
        <f t="shared" si="14"/>
        <v>Zone 09</v>
      </c>
      <c r="D17" t="str">
        <f t="shared" ca="1" si="15"/>
        <v>Pass</v>
      </c>
      <c r="E17" s="2">
        <f t="shared" ca="1" si="16"/>
        <v>38.85</v>
      </c>
      <c r="F17" s="2">
        <f t="shared" ca="1" si="17"/>
        <v>38.85</v>
      </c>
      <c r="G17" s="27">
        <f t="shared" ca="1" si="41"/>
        <v>0</v>
      </c>
      <c r="H17" s="3" t="str">
        <f t="shared" ca="1" si="18"/>
        <v>Yes</v>
      </c>
      <c r="I17" s="2">
        <f t="shared" ca="1" si="19"/>
        <v>38.85</v>
      </c>
      <c r="J17" s="2">
        <f t="shared" ca="1" si="20"/>
        <v>38.85</v>
      </c>
      <c r="K17" s="2">
        <f t="shared" ca="1" si="21"/>
        <v>38.85</v>
      </c>
      <c r="L17" s="27">
        <f t="shared" ca="1" si="42"/>
        <v>0</v>
      </c>
      <c r="M17" s="3" t="str">
        <f t="shared" ca="1" si="22"/>
        <v>Yes</v>
      </c>
      <c r="N17" s="3" t="str">
        <f t="shared" si="23"/>
        <v>V01R09</v>
      </c>
      <c r="O17" s="35">
        <f t="shared" ca="1" si="43"/>
        <v>0</v>
      </c>
      <c r="P17" s="9">
        <f t="shared" ca="1" si="24"/>
        <v>12</v>
      </c>
      <c r="Q17" s="2">
        <f t="shared" ca="1" si="25"/>
        <v>6.58</v>
      </c>
      <c r="R17" s="2">
        <f t="shared" ca="1" si="25"/>
        <v>19.73</v>
      </c>
      <c r="S17" s="2">
        <f t="shared" ca="1" si="25"/>
        <v>2.21</v>
      </c>
      <c r="T17" s="2">
        <f t="shared" ca="1" si="25"/>
        <v>0</v>
      </c>
      <c r="U17" s="2">
        <f t="shared" ca="1" si="25"/>
        <v>10.33</v>
      </c>
      <c r="V17" s="2">
        <f t="shared" ca="1" si="25"/>
        <v>0</v>
      </c>
      <c r="W17" s="2">
        <f t="shared" ca="1" si="26"/>
        <v>38.85</v>
      </c>
      <c r="X17" s="2">
        <f t="shared" ca="1" si="25"/>
        <v>47.6</v>
      </c>
      <c r="Y17" s="9">
        <f t="shared" ca="1" si="27"/>
        <v>12</v>
      </c>
      <c r="Z17" s="2">
        <f t="shared" ca="1" si="28"/>
        <v>6.58</v>
      </c>
      <c r="AA17" s="2">
        <f t="shared" ca="1" si="28"/>
        <v>19.73</v>
      </c>
      <c r="AB17" s="2">
        <f t="shared" ca="1" si="28"/>
        <v>2.21</v>
      </c>
      <c r="AC17" s="2">
        <f t="shared" ca="1" si="28"/>
        <v>0</v>
      </c>
      <c r="AD17" s="2">
        <f t="shared" ca="1" si="28"/>
        <v>10.33</v>
      </c>
      <c r="AE17" s="2">
        <f t="shared" ca="1" si="28"/>
        <v>0</v>
      </c>
      <c r="AF17" s="2">
        <f t="shared" ca="1" si="29"/>
        <v>38.85</v>
      </c>
      <c r="AG17" s="2">
        <f t="shared" ca="1" si="30"/>
        <v>47.6</v>
      </c>
      <c r="AH17" s="9">
        <f t="shared" ca="1" si="31"/>
        <v>12</v>
      </c>
      <c r="AI17" s="2">
        <f t="shared" ca="1" si="32"/>
        <v>6.58</v>
      </c>
      <c r="AJ17" s="2">
        <f t="shared" ca="1" si="32"/>
        <v>19.73</v>
      </c>
      <c r="AK17" s="2">
        <f t="shared" ca="1" si="32"/>
        <v>2.21</v>
      </c>
      <c r="AL17" s="2">
        <f t="shared" ca="1" si="32"/>
        <v>0</v>
      </c>
      <c r="AM17" s="2">
        <f t="shared" ca="1" si="32"/>
        <v>10.33</v>
      </c>
      <c r="AN17" s="2" t="str">
        <f t="shared" ca="1" si="32"/>
        <v/>
      </c>
      <c r="AO17" s="2">
        <f t="shared" ca="1" si="33"/>
        <v>38.85</v>
      </c>
      <c r="AP17" s="2">
        <f t="shared" ca="1" si="34"/>
        <v>0.118043</v>
      </c>
      <c r="AQ17" s="9">
        <f t="shared" ca="1" si="35"/>
        <v>12</v>
      </c>
      <c r="AR17" s="2">
        <f t="shared" ca="1" si="36"/>
        <v>6.58</v>
      </c>
      <c r="AS17" s="2">
        <f t="shared" ca="1" si="36"/>
        <v>19.73</v>
      </c>
      <c r="AT17" s="2">
        <f t="shared" ca="1" si="36"/>
        <v>2.21</v>
      </c>
      <c r="AU17" s="2">
        <f t="shared" ca="1" si="36"/>
        <v>0</v>
      </c>
      <c r="AV17" s="2">
        <f t="shared" ca="1" si="36"/>
        <v>10.33</v>
      </c>
      <c r="AW17" s="2" t="str">
        <f t="shared" ca="1" si="36"/>
        <v/>
      </c>
      <c r="AX17" s="2">
        <f t="shared" ca="1" si="37"/>
        <v>38.85</v>
      </c>
      <c r="AY17" s="2">
        <f t="shared" ca="1" si="38"/>
        <v>0.118043</v>
      </c>
      <c r="AZ17" t="str">
        <f t="shared" si="39"/>
        <v>V01R09</v>
      </c>
      <c r="BA17">
        <f t="shared" si="44"/>
        <v>17</v>
      </c>
    </row>
    <row r="18" spans="1:53" x14ac:dyDescent="0.25">
      <c r="A18" t="str">
        <f t="shared" si="40"/>
        <v>V01</v>
      </c>
      <c r="B18" t="s">
        <v>28</v>
      </c>
      <c r="C18" s="3" t="str">
        <f t="shared" si="14"/>
        <v>Zone 10</v>
      </c>
      <c r="D18" t="str">
        <f t="shared" ca="1" si="15"/>
        <v>Pass</v>
      </c>
      <c r="E18" s="2">
        <f t="shared" ca="1" si="16"/>
        <v>40.520000000000003</v>
      </c>
      <c r="F18" s="2">
        <f t="shared" ca="1" si="17"/>
        <v>40.520000000000003</v>
      </c>
      <c r="G18" s="27">
        <f t="shared" ca="1" si="41"/>
        <v>0</v>
      </c>
      <c r="H18" s="3" t="str">
        <f t="shared" ca="1" si="18"/>
        <v>Yes</v>
      </c>
      <c r="I18" s="2">
        <f t="shared" ca="1" si="19"/>
        <v>40.520000000000003</v>
      </c>
      <c r="J18" s="2">
        <f t="shared" ca="1" si="20"/>
        <v>40.520000000000003</v>
      </c>
      <c r="K18" s="2">
        <f t="shared" ca="1" si="21"/>
        <v>40.520000000000003</v>
      </c>
      <c r="L18" s="27">
        <f t="shared" ca="1" si="42"/>
        <v>0</v>
      </c>
      <c r="M18" s="3" t="str">
        <f t="shared" ca="1" si="22"/>
        <v>Yes</v>
      </c>
      <c r="N18" s="3" t="str">
        <f t="shared" si="23"/>
        <v>V01R10</v>
      </c>
      <c r="O18" s="35">
        <f t="shared" ca="1" si="43"/>
        <v>0</v>
      </c>
      <c r="P18" s="9">
        <f t="shared" ca="1" si="24"/>
        <v>13</v>
      </c>
      <c r="Q18" s="2">
        <f t="shared" ca="1" si="25"/>
        <v>7.64</v>
      </c>
      <c r="R18" s="2">
        <f t="shared" ca="1" si="25"/>
        <v>20.420000000000002</v>
      </c>
      <c r="S18" s="2">
        <f t="shared" ca="1" si="25"/>
        <v>2.19</v>
      </c>
      <c r="T18" s="2">
        <f t="shared" ca="1" si="25"/>
        <v>0</v>
      </c>
      <c r="U18" s="2">
        <f t="shared" ca="1" si="25"/>
        <v>10.27</v>
      </c>
      <c r="V18" s="2">
        <f t="shared" ca="1" si="25"/>
        <v>0</v>
      </c>
      <c r="W18" s="2">
        <f t="shared" ca="1" si="26"/>
        <v>40.520000000000003</v>
      </c>
      <c r="X18" s="2">
        <f t="shared" ca="1" si="25"/>
        <v>46.6</v>
      </c>
      <c r="Y18" s="9">
        <f t="shared" ca="1" si="27"/>
        <v>13</v>
      </c>
      <c r="Z18" s="2">
        <f t="shared" ca="1" si="28"/>
        <v>7.64</v>
      </c>
      <c r="AA18" s="2">
        <f t="shared" ca="1" si="28"/>
        <v>20.420000000000002</v>
      </c>
      <c r="AB18" s="2">
        <f t="shared" ca="1" si="28"/>
        <v>2.19</v>
      </c>
      <c r="AC18" s="2">
        <f t="shared" ca="1" si="28"/>
        <v>0</v>
      </c>
      <c r="AD18" s="2">
        <f t="shared" ca="1" si="28"/>
        <v>10.27</v>
      </c>
      <c r="AE18" s="2">
        <f t="shared" ca="1" si="28"/>
        <v>0</v>
      </c>
      <c r="AF18" s="2">
        <f t="shared" ca="1" si="29"/>
        <v>40.520000000000003</v>
      </c>
      <c r="AG18" s="2">
        <f t="shared" ca="1" si="30"/>
        <v>46.6</v>
      </c>
      <c r="AH18" s="9">
        <f t="shared" ca="1" si="31"/>
        <v>13</v>
      </c>
      <c r="AI18" s="2">
        <f t="shared" ca="1" si="32"/>
        <v>7.64</v>
      </c>
      <c r="AJ18" s="2">
        <f t="shared" ca="1" si="32"/>
        <v>20.420000000000002</v>
      </c>
      <c r="AK18" s="2">
        <f t="shared" ca="1" si="32"/>
        <v>2.19</v>
      </c>
      <c r="AL18" s="2">
        <f t="shared" ca="1" si="32"/>
        <v>0</v>
      </c>
      <c r="AM18" s="2">
        <f t="shared" ca="1" si="32"/>
        <v>10.27</v>
      </c>
      <c r="AN18" s="2" t="str">
        <f t="shared" ca="1" si="32"/>
        <v/>
      </c>
      <c r="AO18" s="2">
        <f t="shared" ca="1" si="33"/>
        <v>40.520000000000003</v>
      </c>
      <c r="AP18" s="2">
        <f t="shared" ca="1" si="34"/>
        <v>0.118043</v>
      </c>
      <c r="AQ18" s="9">
        <f t="shared" ca="1" si="35"/>
        <v>13</v>
      </c>
      <c r="AR18" s="2">
        <f t="shared" ca="1" si="36"/>
        <v>7.64</v>
      </c>
      <c r="AS18" s="2">
        <f t="shared" ca="1" si="36"/>
        <v>20.420000000000002</v>
      </c>
      <c r="AT18" s="2">
        <f t="shared" ca="1" si="36"/>
        <v>2.19</v>
      </c>
      <c r="AU18" s="2">
        <f t="shared" ca="1" si="36"/>
        <v>0</v>
      </c>
      <c r="AV18" s="2">
        <f t="shared" ca="1" si="36"/>
        <v>10.27</v>
      </c>
      <c r="AW18" s="2" t="str">
        <f t="shared" ca="1" si="36"/>
        <v/>
      </c>
      <c r="AX18" s="2">
        <f t="shared" ca="1" si="37"/>
        <v>40.520000000000003</v>
      </c>
      <c r="AY18" s="2">
        <f t="shared" ca="1" si="38"/>
        <v>0.118043</v>
      </c>
      <c r="AZ18" t="str">
        <f t="shared" si="39"/>
        <v>V01R10</v>
      </c>
      <c r="BA18">
        <f t="shared" si="44"/>
        <v>18</v>
      </c>
    </row>
    <row r="19" spans="1:53" x14ac:dyDescent="0.25">
      <c r="A19" t="str">
        <f t="shared" si="40"/>
        <v>V01</v>
      </c>
      <c r="B19" t="s">
        <v>29</v>
      </c>
      <c r="C19" s="3" t="str">
        <f t="shared" si="14"/>
        <v>Zone 11</v>
      </c>
      <c r="D19" t="str">
        <f t="shared" ca="1" si="15"/>
        <v>Pass</v>
      </c>
      <c r="E19" s="2">
        <f t="shared" ca="1" si="16"/>
        <v>67.19</v>
      </c>
      <c r="F19" s="2">
        <f t="shared" ca="1" si="17"/>
        <v>67.19</v>
      </c>
      <c r="G19" s="27">
        <f t="shared" ca="1" si="41"/>
        <v>0</v>
      </c>
      <c r="H19" s="3" t="str">
        <f t="shared" ca="1" si="18"/>
        <v>Yes</v>
      </c>
      <c r="I19" s="2">
        <f t="shared" ca="1" si="19"/>
        <v>67.19</v>
      </c>
      <c r="J19" s="2">
        <f t="shared" ca="1" si="20"/>
        <v>67.19</v>
      </c>
      <c r="K19" s="2">
        <f t="shared" ca="1" si="21"/>
        <v>67.19</v>
      </c>
      <c r="L19" s="27">
        <f t="shared" ca="1" si="42"/>
        <v>0</v>
      </c>
      <c r="M19" s="3" t="str">
        <f t="shared" ca="1" si="22"/>
        <v>Yes</v>
      </c>
      <c r="N19" s="3" t="str">
        <f t="shared" si="23"/>
        <v>V01R11</v>
      </c>
      <c r="O19" s="35">
        <f t="shared" ca="1" si="43"/>
        <v>0</v>
      </c>
      <c r="P19" s="9">
        <f t="shared" ca="1" si="24"/>
        <v>14</v>
      </c>
      <c r="Q19" s="2">
        <f t="shared" ref="Q19:X24" ca="1" si="45">IF(Q$3=0,"",INDEX(INDIRECT(Q$1),$P19,Q$3))</f>
        <v>20.61</v>
      </c>
      <c r="R19" s="2">
        <f t="shared" ca="1" si="45"/>
        <v>33.880000000000003</v>
      </c>
      <c r="S19" s="2">
        <f t="shared" ca="1" si="45"/>
        <v>2.19</v>
      </c>
      <c r="T19" s="2">
        <f t="shared" ca="1" si="45"/>
        <v>0</v>
      </c>
      <c r="U19" s="2">
        <f t="shared" ca="1" si="45"/>
        <v>10.51</v>
      </c>
      <c r="V19" s="2">
        <f t="shared" ca="1" si="45"/>
        <v>0</v>
      </c>
      <c r="W19" s="2">
        <f t="shared" ca="1" si="26"/>
        <v>67.19</v>
      </c>
      <c r="X19" s="2">
        <f t="shared" ca="1" si="45"/>
        <v>45.2</v>
      </c>
      <c r="Y19" s="9">
        <f t="shared" ca="1" si="27"/>
        <v>14</v>
      </c>
      <c r="Z19" s="2">
        <f t="shared" ref="Z19:AE24" ca="1" si="46">IF(Z$3=0,"",INDEX(INDIRECT(Z$1),$Y19,Z$3))</f>
        <v>20.61</v>
      </c>
      <c r="AA19" s="2">
        <f t="shared" ca="1" si="46"/>
        <v>33.880000000000003</v>
      </c>
      <c r="AB19" s="2">
        <f t="shared" ca="1" si="46"/>
        <v>2.19</v>
      </c>
      <c r="AC19" s="2">
        <f t="shared" ca="1" si="46"/>
        <v>0</v>
      </c>
      <c r="AD19" s="2">
        <f t="shared" ca="1" si="46"/>
        <v>10.51</v>
      </c>
      <c r="AE19" s="2">
        <f t="shared" ca="1" si="46"/>
        <v>0</v>
      </c>
      <c r="AF19" s="2">
        <f t="shared" ca="1" si="29"/>
        <v>67.19</v>
      </c>
      <c r="AG19" s="2">
        <f t="shared" ca="1" si="30"/>
        <v>45.2</v>
      </c>
      <c r="AH19" s="9">
        <f t="shared" ca="1" si="31"/>
        <v>14</v>
      </c>
      <c r="AI19" s="2">
        <f t="shared" ref="AI19:AN24" ca="1" si="47">IF(AI$3=0,"",INDEX(INDIRECT(AI$1),$AH19,AI$3))</f>
        <v>20.61</v>
      </c>
      <c r="AJ19" s="2">
        <f t="shared" ca="1" si="47"/>
        <v>33.880000000000003</v>
      </c>
      <c r="AK19" s="2">
        <f t="shared" ca="1" si="47"/>
        <v>2.19</v>
      </c>
      <c r="AL19" s="2">
        <f t="shared" ca="1" si="47"/>
        <v>0</v>
      </c>
      <c r="AM19" s="2">
        <f t="shared" ca="1" si="47"/>
        <v>10.51</v>
      </c>
      <c r="AN19" s="2" t="str">
        <f t="shared" ca="1" si="47"/>
        <v/>
      </c>
      <c r="AO19" s="2">
        <f t="shared" ca="1" si="33"/>
        <v>67.19</v>
      </c>
      <c r="AP19" s="2">
        <f t="shared" ca="1" si="34"/>
        <v>0.118043</v>
      </c>
      <c r="AQ19" s="9">
        <f t="shared" ca="1" si="35"/>
        <v>14</v>
      </c>
      <c r="AR19" s="2">
        <f t="shared" ref="AR19:AW24" ca="1" si="48">IF(AR$3=0,"",INDEX(INDIRECT(AR$1),$AQ19,AR$3))</f>
        <v>20.61</v>
      </c>
      <c r="AS19" s="2">
        <f t="shared" ca="1" si="48"/>
        <v>33.880000000000003</v>
      </c>
      <c r="AT19" s="2">
        <f t="shared" ca="1" si="48"/>
        <v>2.19</v>
      </c>
      <c r="AU19" s="2">
        <f t="shared" ca="1" si="48"/>
        <v>0</v>
      </c>
      <c r="AV19" s="2">
        <f t="shared" ca="1" si="48"/>
        <v>10.51</v>
      </c>
      <c r="AW19" s="2" t="str">
        <f t="shared" ca="1" si="48"/>
        <v/>
      </c>
      <c r="AX19" s="2">
        <f t="shared" ca="1" si="37"/>
        <v>67.19</v>
      </c>
      <c r="AY19" s="2">
        <f t="shared" ca="1" si="38"/>
        <v>0.118043</v>
      </c>
      <c r="AZ19" t="str">
        <f t="shared" si="39"/>
        <v>V01R11</v>
      </c>
      <c r="BA19">
        <f t="shared" si="44"/>
        <v>19</v>
      </c>
    </row>
    <row r="20" spans="1:53" x14ac:dyDescent="0.25">
      <c r="A20" t="str">
        <f t="shared" si="40"/>
        <v>V01</v>
      </c>
      <c r="B20" t="s">
        <v>30</v>
      </c>
      <c r="C20" s="3" t="str">
        <f t="shared" si="14"/>
        <v>Zone 12</v>
      </c>
      <c r="D20" t="str">
        <f t="shared" ca="1" si="15"/>
        <v>Pass</v>
      </c>
      <c r="E20" s="2">
        <f t="shared" ca="1" si="16"/>
        <v>50.52</v>
      </c>
      <c r="F20" s="2">
        <f t="shared" ca="1" si="17"/>
        <v>50.52</v>
      </c>
      <c r="G20" s="27">
        <f t="shared" ca="1" si="41"/>
        <v>0</v>
      </c>
      <c r="H20" s="3" t="str">
        <f t="shared" ca="1" si="18"/>
        <v>Yes</v>
      </c>
      <c r="I20" s="2">
        <f t="shared" ca="1" si="19"/>
        <v>50.52</v>
      </c>
      <c r="J20" s="2">
        <f t="shared" ca="1" si="20"/>
        <v>50.52</v>
      </c>
      <c r="K20" s="2">
        <f t="shared" ca="1" si="21"/>
        <v>50.52</v>
      </c>
      <c r="L20" s="27">
        <f t="shared" ca="1" si="42"/>
        <v>0</v>
      </c>
      <c r="M20" s="3" t="str">
        <f t="shared" ca="1" si="22"/>
        <v>Yes</v>
      </c>
      <c r="N20" s="3" t="str">
        <f t="shared" si="23"/>
        <v>V01R12</v>
      </c>
      <c r="O20" s="35">
        <f t="shared" ca="1" si="43"/>
        <v>0</v>
      </c>
      <c r="P20" s="9">
        <f t="shared" ca="1" si="24"/>
        <v>15</v>
      </c>
      <c r="Q20" s="2">
        <f t="shared" ca="1" si="45"/>
        <v>21.84</v>
      </c>
      <c r="R20" s="2">
        <f t="shared" ca="1" si="45"/>
        <v>15.57</v>
      </c>
      <c r="S20" s="2">
        <f t="shared" ca="1" si="45"/>
        <v>2.19</v>
      </c>
      <c r="T20" s="2">
        <f t="shared" ca="1" si="45"/>
        <v>0</v>
      </c>
      <c r="U20" s="2">
        <f t="shared" ca="1" si="45"/>
        <v>10.92</v>
      </c>
      <c r="V20" s="2">
        <f t="shared" ca="1" si="45"/>
        <v>0</v>
      </c>
      <c r="W20" s="2">
        <f t="shared" ca="1" si="26"/>
        <v>50.52</v>
      </c>
      <c r="X20" s="2">
        <f t="shared" ca="1" si="45"/>
        <v>45</v>
      </c>
      <c r="Y20" s="9">
        <f t="shared" ca="1" si="27"/>
        <v>15</v>
      </c>
      <c r="Z20" s="2">
        <f t="shared" ca="1" si="46"/>
        <v>21.84</v>
      </c>
      <c r="AA20" s="2">
        <f t="shared" ca="1" si="46"/>
        <v>15.57</v>
      </c>
      <c r="AB20" s="2">
        <f t="shared" ca="1" si="46"/>
        <v>2.19</v>
      </c>
      <c r="AC20" s="2">
        <f t="shared" ca="1" si="46"/>
        <v>0</v>
      </c>
      <c r="AD20" s="2">
        <f t="shared" ca="1" si="46"/>
        <v>10.92</v>
      </c>
      <c r="AE20" s="2">
        <f t="shared" ca="1" si="46"/>
        <v>0</v>
      </c>
      <c r="AF20" s="2">
        <f t="shared" ca="1" si="29"/>
        <v>50.52</v>
      </c>
      <c r="AG20" s="2">
        <f t="shared" ca="1" si="30"/>
        <v>45</v>
      </c>
      <c r="AH20" s="9">
        <f t="shared" ca="1" si="31"/>
        <v>15</v>
      </c>
      <c r="AI20" s="2">
        <f t="shared" ca="1" si="47"/>
        <v>21.84</v>
      </c>
      <c r="AJ20" s="2">
        <f t="shared" ca="1" si="47"/>
        <v>15.57</v>
      </c>
      <c r="AK20" s="2">
        <f t="shared" ca="1" si="47"/>
        <v>2.19</v>
      </c>
      <c r="AL20" s="2">
        <f t="shared" ca="1" si="47"/>
        <v>0</v>
      </c>
      <c r="AM20" s="2">
        <f t="shared" ca="1" si="47"/>
        <v>10.92</v>
      </c>
      <c r="AN20" s="2" t="str">
        <f t="shared" ca="1" si="47"/>
        <v/>
      </c>
      <c r="AO20" s="2">
        <f t="shared" ca="1" si="33"/>
        <v>50.52</v>
      </c>
      <c r="AP20" s="2">
        <f t="shared" ca="1" si="34"/>
        <v>0.118043</v>
      </c>
      <c r="AQ20" s="9">
        <f t="shared" ca="1" si="35"/>
        <v>15</v>
      </c>
      <c r="AR20" s="2">
        <f t="shared" ca="1" si="48"/>
        <v>21.84</v>
      </c>
      <c r="AS20" s="2">
        <f t="shared" ca="1" si="48"/>
        <v>15.57</v>
      </c>
      <c r="AT20" s="2">
        <f t="shared" ca="1" si="48"/>
        <v>2.19</v>
      </c>
      <c r="AU20" s="2">
        <f t="shared" ca="1" si="48"/>
        <v>0</v>
      </c>
      <c r="AV20" s="2">
        <f t="shared" ca="1" si="48"/>
        <v>10.92</v>
      </c>
      <c r="AW20" s="2" t="str">
        <f t="shared" ca="1" si="48"/>
        <v/>
      </c>
      <c r="AX20" s="2">
        <f t="shared" ca="1" si="37"/>
        <v>50.52</v>
      </c>
      <c r="AY20" s="2">
        <f t="shared" ca="1" si="38"/>
        <v>0.118043</v>
      </c>
      <c r="AZ20" t="str">
        <f t="shared" si="39"/>
        <v>V01R12</v>
      </c>
      <c r="BA20">
        <f t="shared" si="44"/>
        <v>20</v>
      </c>
    </row>
    <row r="21" spans="1:53" x14ac:dyDescent="0.25">
      <c r="A21" t="str">
        <f t="shared" si="40"/>
        <v>V01</v>
      </c>
      <c r="B21" t="s">
        <v>31</v>
      </c>
      <c r="C21" s="3" t="str">
        <f t="shared" si="14"/>
        <v>Zone 13</v>
      </c>
      <c r="D21" t="str">
        <f t="shared" ca="1" si="15"/>
        <v>Pass</v>
      </c>
      <c r="E21" s="2">
        <f t="shared" ca="1" si="16"/>
        <v>69.05</v>
      </c>
      <c r="F21" s="2">
        <f t="shared" ca="1" si="17"/>
        <v>69.05</v>
      </c>
      <c r="G21" s="27">
        <f t="shared" ca="1" si="41"/>
        <v>0</v>
      </c>
      <c r="H21" s="3" t="str">
        <f t="shared" ca="1" si="18"/>
        <v>Yes</v>
      </c>
      <c r="I21" s="2">
        <f t="shared" ca="1" si="19"/>
        <v>69.05</v>
      </c>
      <c r="J21" s="2">
        <f t="shared" ca="1" si="20"/>
        <v>69.05</v>
      </c>
      <c r="K21" s="2">
        <f t="shared" ca="1" si="21"/>
        <v>69.05</v>
      </c>
      <c r="L21" s="27">
        <f t="shared" ca="1" si="42"/>
        <v>0</v>
      </c>
      <c r="M21" s="3" t="str">
        <f t="shared" ca="1" si="22"/>
        <v>Yes</v>
      </c>
      <c r="N21" s="3" t="str">
        <f t="shared" si="23"/>
        <v>V01R13</v>
      </c>
      <c r="O21" s="35">
        <f t="shared" ca="1" si="43"/>
        <v>0</v>
      </c>
      <c r="P21" s="9">
        <f t="shared" ca="1" si="24"/>
        <v>16</v>
      </c>
      <c r="Q21" s="2">
        <f t="shared" ca="1" si="45"/>
        <v>18.2</v>
      </c>
      <c r="R21" s="2">
        <f t="shared" ca="1" si="45"/>
        <v>38.26</v>
      </c>
      <c r="S21" s="2">
        <f t="shared" ca="1" si="45"/>
        <v>2.2599999999999998</v>
      </c>
      <c r="T21" s="2">
        <f t="shared" ca="1" si="45"/>
        <v>0</v>
      </c>
      <c r="U21" s="2">
        <f t="shared" ca="1" si="45"/>
        <v>10.33</v>
      </c>
      <c r="V21" s="2">
        <f t="shared" ca="1" si="45"/>
        <v>0</v>
      </c>
      <c r="W21" s="2">
        <f t="shared" ca="1" si="26"/>
        <v>69.05</v>
      </c>
      <c r="X21" s="2">
        <f t="shared" ca="1" si="45"/>
        <v>46.6</v>
      </c>
      <c r="Y21" s="9">
        <f t="shared" ca="1" si="27"/>
        <v>16</v>
      </c>
      <c r="Z21" s="2">
        <f t="shared" ca="1" si="46"/>
        <v>18.2</v>
      </c>
      <c r="AA21" s="2">
        <f t="shared" ca="1" si="46"/>
        <v>38.26</v>
      </c>
      <c r="AB21" s="2">
        <f t="shared" ca="1" si="46"/>
        <v>2.2599999999999998</v>
      </c>
      <c r="AC21" s="2">
        <f t="shared" ca="1" si="46"/>
        <v>0</v>
      </c>
      <c r="AD21" s="2">
        <f t="shared" ca="1" si="46"/>
        <v>10.33</v>
      </c>
      <c r="AE21" s="2">
        <f t="shared" ca="1" si="46"/>
        <v>0</v>
      </c>
      <c r="AF21" s="2">
        <f t="shared" ca="1" si="29"/>
        <v>69.05</v>
      </c>
      <c r="AG21" s="2">
        <f t="shared" ca="1" si="30"/>
        <v>46.6</v>
      </c>
      <c r="AH21" s="9">
        <f t="shared" ca="1" si="31"/>
        <v>16</v>
      </c>
      <c r="AI21" s="2">
        <f t="shared" ca="1" si="47"/>
        <v>18.2</v>
      </c>
      <c r="AJ21" s="2">
        <f t="shared" ca="1" si="47"/>
        <v>38.26</v>
      </c>
      <c r="AK21" s="2">
        <f t="shared" ca="1" si="47"/>
        <v>2.2599999999999998</v>
      </c>
      <c r="AL21" s="2">
        <f t="shared" ca="1" si="47"/>
        <v>0</v>
      </c>
      <c r="AM21" s="2">
        <f t="shared" ca="1" si="47"/>
        <v>10.33</v>
      </c>
      <c r="AN21" s="2" t="str">
        <f t="shared" ca="1" si="47"/>
        <v/>
      </c>
      <c r="AO21" s="2">
        <f t="shared" ca="1" si="33"/>
        <v>69.05</v>
      </c>
      <c r="AP21" s="2">
        <f t="shared" ca="1" si="34"/>
        <v>0.118043</v>
      </c>
      <c r="AQ21" s="9">
        <f t="shared" ca="1" si="35"/>
        <v>16</v>
      </c>
      <c r="AR21" s="2">
        <f t="shared" ca="1" si="48"/>
        <v>18.2</v>
      </c>
      <c r="AS21" s="2">
        <f t="shared" ca="1" si="48"/>
        <v>38.26</v>
      </c>
      <c r="AT21" s="2">
        <f t="shared" ca="1" si="48"/>
        <v>2.2599999999999998</v>
      </c>
      <c r="AU21" s="2">
        <f t="shared" ca="1" si="48"/>
        <v>0</v>
      </c>
      <c r="AV21" s="2">
        <f t="shared" ca="1" si="48"/>
        <v>10.33</v>
      </c>
      <c r="AW21" s="2" t="str">
        <f t="shared" ca="1" si="48"/>
        <v/>
      </c>
      <c r="AX21" s="2">
        <f t="shared" ca="1" si="37"/>
        <v>69.05</v>
      </c>
      <c r="AY21" s="2">
        <f t="shared" ca="1" si="38"/>
        <v>0.118043</v>
      </c>
      <c r="AZ21" t="str">
        <f t="shared" si="39"/>
        <v>V01R13</v>
      </c>
      <c r="BA21">
        <f t="shared" si="44"/>
        <v>21</v>
      </c>
    </row>
    <row r="22" spans="1:53" x14ac:dyDescent="0.25">
      <c r="A22" t="str">
        <f t="shared" si="40"/>
        <v>V01</v>
      </c>
      <c r="B22" t="s">
        <v>32</v>
      </c>
      <c r="C22" s="3" t="str">
        <f t="shared" si="14"/>
        <v>Zone 14</v>
      </c>
      <c r="D22" t="str">
        <f t="shared" ca="1" si="15"/>
        <v>Pass</v>
      </c>
      <c r="E22" s="2">
        <f t="shared" ca="1" si="16"/>
        <v>64.38</v>
      </c>
      <c r="F22" s="2">
        <f t="shared" ca="1" si="17"/>
        <v>64.38</v>
      </c>
      <c r="G22" s="27">
        <f t="shared" ca="1" si="41"/>
        <v>0</v>
      </c>
      <c r="H22" s="3" t="str">
        <f t="shared" ca="1" si="18"/>
        <v>Yes</v>
      </c>
      <c r="I22" s="2">
        <f t="shared" ca="1" si="19"/>
        <v>64.38</v>
      </c>
      <c r="J22" s="2">
        <f t="shared" ca="1" si="20"/>
        <v>64.38</v>
      </c>
      <c r="K22" s="2">
        <f t="shared" ca="1" si="21"/>
        <v>64.38</v>
      </c>
      <c r="L22" s="27">
        <f t="shared" ca="1" si="42"/>
        <v>0</v>
      </c>
      <c r="M22" s="3" t="str">
        <f t="shared" ca="1" si="22"/>
        <v>Yes</v>
      </c>
      <c r="N22" s="3" t="str">
        <f t="shared" si="23"/>
        <v>V01R14</v>
      </c>
      <c r="O22" s="35">
        <f t="shared" ca="1" si="43"/>
        <v>0</v>
      </c>
      <c r="P22" s="9">
        <f t="shared" ca="1" si="24"/>
        <v>17</v>
      </c>
      <c r="Q22" s="2">
        <f t="shared" ca="1" si="45"/>
        <v>19.82</v>
      </c>
      <c r="R22" s="2">
        <f t="shared" ca="1" si="45"/>
        <v>31.9</v>
      </c>
      <c r="S22" s="2">
        <f t="shared" ca="1" si="45"/>
        <v>2.0499999999999998</v>
      </c>
      <c r="T22" s="2">
        <f t="shared" ca="1" si="45"/>
        <v>0</v>
      </c>
      <c r="U22" s="2">
        <f t="shared" ca="1" si="45"/>
        <v>10.61</v>
      </c>
      <c r="V22" s="2">
        <f t="shared" ca="1" si="45"/>
        <v>0</v>
      </c>
      <c r="W22" s="2">
        <f t="shared" ca="1" si="26"/>
        <v>64.38</v>
      </c>
      <c r="X22" s="2">
        <f t="shared" ca="1" si="45"/>
        <v>46.6</v>
      </c>
      <c r="Y22" s="9">
        <f t="shared" ca="1" si="27"/>
        <v>17</v>
      </c>
      <c r="Z22" s="2">
        <f t="shared" ca="1" si="46"/>
        <v>19.82</v>
      </c>
      <c r="AA22" s="2">
        <f t="shared" ca="1" si="46"/>
        <v>31.9</v>
      </c>
      <c r="AB22" s="2">
        <f t="shared" ca="1" si="46"/>
        <v>2.0499999999999998</v>
      </c>
      <c r="AC22" s="2">
        <f t="shared" ca="1" si="46"/>
        <v>0</v>
      </c>
      <c r="AD22" s="2">
        <f t="shared" ca="1" si="46"/>
        <v>10.61</v>
      </c>
      <c r="AE22" s="2">
        <f t="shared" ca="1" si="46"/>
        <v>0</v>
      </c>
      <c r="AF22" s="2">
        <f t="shared" ca="1" si="29"/>
        <v>64.38</v>
      </c>
      <c r="AG22" s="2">
        <f t="shared" ca="1" si="30"/>
        <v>46.6</v>
      </c>
      <c r="AH22" s="9">
        <f t="shared" ca="1" si="31"/>
        <v>17</v>
      </c>
      <c r="AI22" s="2">
        <f t="shared" ca="1" si="47"/>
        <v>19.82</v>
      </c>
      <c r="AJ22" s="2">
        <f t="shared" ca="1" si="47"/>
        <v>31.9</v>
      </c>
      <c r="AK22" s="2">
        <f t="shared" ca="1" si="47"/>
        <v>2.0499999999999998</v>
      </c>
      <c r="AL22" s="2">
        <f t="shared" ca="1" si="47"/>
        <v>0</v>
      </c>
      <c r="AM22" s="2">
        <f t="shared" ca="1" si="47"/>
        <v>10.61</v>
      </c>
      <c r="AN22" s="2" t="str">
        <f t="shared" ca="1" si="47"/>
        <v/>
      </c>
      <c r="AO22" s="2">
        <f t="shared" ca="1" si="33"/>
        <v>64.38</v>
      </c>
      <c r="AP22" s="2">
        <f t="shared" ca="1" si="34"/>
        <v>0.118043</v>
      </c>
      <c r="AQ22" s="9">
        <f t="shared" ca="1" si="35"/>
        <v>17</v>
      </c>
      <c r="AR22" s="2">
        <f t="shared" ca="1" si="48"/>
        <v>19.82</v>
      </c>
      <c r="AS22" s="2">
        <f t="shared" ca="1" si="48"/>
        <v>31.9</v>
      </c>
      <c r="AT22" s="2">
        <f t="shared" ca="1" si="48"/>
        <v>2.0499999999999998</v>
      </c>
      <c r="AU22" s="2">
        <f t="shared" ca="1" si="48"/>
        <v>0</v>
      </c>
      <c r="AV22" s="2">
        <f t="shared" ca="1" si="48"/>
        <v>10.61</v>
      </c>
      <c r="AW22" s="2" t="str">
        <f t="shared" ca="1" si="48"/>
        <v/>
      </c>
      <c r="AX22" s="2">
        <f t="shared" ca="1" si="37"/>
        <v>64.38</v>
      </c>
      <c r="AY22" s="2">
        <f t="shared" ca="1" si="38"/>
        <v>0.118043</v>
      </c>
      <c r="AZ22" t="str">
        <f t="shared" si="39"/>
        <v>V01R14</v>
      </c>
      <c r="BA22">
        <f t="shared" si="44"/>
        <v>22</v>
      </c>
    </row>
    <row r="23" spans="1:53" x14ac:dyDescent="0.25">
      <c r="A23" t="str">
        <f t="shared" si="40"/>
        <v>V01</v>
      </c>
      <c r="B23" t="s">
        <v>33</v>
      </c>
      <c r="C23" s="3" t="str">
        <f t="shared" si="14"/>
        <v>Zone 15</v>
      </c>
      <c r="D23" t="str">
        <f t="shared" ca="1" si="15"/>
        <v>Pass</v>
      </c>
      <c r="E23" s="2">
        <f t="shared" ca="1" si="16"/>
        <v>97.59</v>
      </c>
      <c r="F23" s="2">
        <f t="shared" ca="1" si="17"/>
        <v>97.59</v>
      </c>
      <c r="G23" s="27">
        <f t="shared" ca="1" si="41"/>
        <v>0</v>
      </c>
      <c r="H23" s="3" t="str">
        <f t="shared" ca="1" si="18"/>
        <v>Yes</v>
      </c>
      <c r="I23" s="2">
        <f t="shared" ca="1" si="19"/>
        <v>97.59</v>
      </c>
      <c r="J23" s="2">
        <f t="shared" ca="1" si="20"/>
        <v>97.59</v>
      </c>
      <c r="K23" s="2">
        <f t="shared" ca="1" si="21"/>
        <v>97.59</v>
      </c>
      <c r="L23" s="27">
        <f t="shared" ca="1" si="42"/>
        <v>0</v>
      </c>
      <c r="M23" s="3" t="str">
        <f t="shared" ca="1" si="22"/>
        <v>Yes</v>
      </c>
      <c r="N23" s="3" t="str">
        <f t="shared" si="23"/>
        <v>V01R15</v>
      </c>
      <c r="O23" s="35">
        <f t="shared" ca="1" si="43"/>
        <v>0</v>
      </c>
      <c r="P23" s="9">
        <f t="shared" ca="1" si="24"/>
        <v>18</v>
      </c>
      <c r="Q23" s="2">
        <f t="shared" ca="1" si="45"/>
        <v>0.45</v>
      </c>
      <c r="R23" s="2">
        <f t="shared" ca="1" si="45"/>
        <v>86.71</v>
      </c>
      <c r="S23" s="2">
        <f t="shared" ca="1" si="45"/>
        <v>2.1800000000000002</v>
      </c>
      <c r="T23" s="2">
        <f t="shared" ca="1" si="45"/>
        <v>0</v>
      </c>
      <c r="U23" s="2">
        <f t="shared" ca="1" si="45"/>
        <v>8.25</v>
      </c>
      <c r="V23" s="2">
        <f t="shared" ca="1" si="45"/>
        <v>0</v>
      </c>
      <c r="W23" s="2">
        <f t="shared" ca="1" si="26"/>
        <v>97.59</v>
      </c>
      <c r="X23" s="2">
        <f t="shared" ca="1" si="45"/>
        <v>49.9</v>
      </c>
      <c r="Y23" s="9">
        <f t="shared" ca="1" si="27"/>
        <v>18</v>
      </c>
      <c r="Z23" s="2">
        <f t="shared" ca="1" si="46"/>
        <v>0.45</v>
      </c>
      <c r="AA23" s="2">
        <f t="shared" ca="1" si="46"/>
        <v>86.71</v>
      </c>
      <c r="AB23" s="2">
        <f t="shared" ca="1" si="46"/>
        <v>2.1800000000000002</v>
      </c>
      <c r="AC23" s="2">
        <f t="shared" ca="1" si="46"/>
        <v>0</v>
      </c>
      <c r="AD23" s="2">
        <f t="shared" ca="1" si="46"/>
        <v>8.25</v>
      </c>
      <c r="AE23" s="2">
        <f t="shared" ca="1" si="46"/>
        <v>0</v>
      </c>
      <c r="AF23" s="2">
        <f t="shared" ca="1" si="29"/>
        <v>97.59</v>
      </c>
      <c r="AG23" s="2">
        <f t="shared" ca="1" si="30"/>
        <v>49.9</v>
      </c>
      <c r="AH23" s="9">
        <f t="shared" ca="1" si="31"/>
        <v>18</v>
      </c>
      <c r="AI23" s="2">
        <f t="shared" ca="1" si="47"/>
        <v>0.45</v>
      </c>
      <c r="AJ23" s="2">
        <f t="shared" ca="1" si="47"/>
        <v>86.71</v>
      </c>
      <c r="AK23" s="2">
        <f t="shared" ca="1" si="47"/>
        <v>2.1800000000000002</v>
      </c>
      <c r="AL23" s="2">
        <f t="shared" ca="1" si="47"/>
        <v>0</v>
      </c>
      <c r="AM23" s="2">
        <f t="shared" ca="1" si="47"/>
        <v>8.25</v>
      </c>
      <c r="AN23" s="2" t="str">
        <f t="shared" ca="1" si="47"/>
        <v/>
      </c>
      <c r="AO23" s="2">
        <f t="shared" ca="1" si="33"/>
        <v>97.59</v>
      </c>
      <c r="AP23" s="2">
        <f t="shared" ca="1" si="34"/>
        <v>0.118043</v>
      </c>
      <c r="AQ23" s="9">
        <f t="shared" ca="1" si="35"/>
        <v>18</v>
      </c>
      <c r="AR23" s="2">
        <f t="shared" ca="1" si="48"/>
        <v>0.45</v>
      </c>
      <c r="AS23" s="2">
        <f t="shared" ca="1" si="48"/>
        <v>86.71</v>
      </c>
      <c r="AT23" s="2">
        <f t="shared" ca="1" si="48"/>
        <v>2.1800000000000002</v>
      </c>
      <c r="AU23" s="2">
        <f t="shared" ca="1" si="48"/>
        <v>0</v>
      </c>
      <c r="AV23" s="2">
        <f t="shared" ca="1" si="48"/>
        <v>8.25</v>
      </c>
      <c r="AW23" s="2" t="str">
        <f t="shared" ca="1" si="48"/>
        <v/>
      </c>
      <c r="AX23" s="2">
        <f t="shared" ca="1" si="37"/>
        <v>97.59</v>
      </c>
      <c r="AY23" s="2">
        <f t="shared" ca="1" si="38"/>
        <v>0.118043</v>
      </c>
      <c r="AZ23" t="str">
        <f t="shared" si="39"/>
        <v>V01R15</v>
      </c>
      <c r="BA23">
        <f t="shared" si="44"/>
        <v>23</v>
      </c>
    </row>
    <row r="24" spans="1:53" x14ac:dyDescent="0.25">
      <c r="A24" t="str">
        <f t="shared" si="40"/>
        <v>V01</v>
      </c>
      <c r="B24" t="s">
        <v>34</v>
      </c>
      <c r="C24" s="3" t="str">
        <f t="shared" si="14"/>
        <v>Zone 16</v>
      </c>
      <c r="D24" t="str">
        <f t="shared" ca="1" si="15"/>
        <v>Pass</v>
      </c>
      <c r="E24" s="2">
        <f t="shared" ca="1" si="16"/>
        <v>58.88</v>
      </c>
      <c r="F24" s="2">
        <f t="shared" ca="1" si="17"/>
        <v>58.88</v>
      </c>
      <c r="G24" s="27">
        <f t="shared" ca="1" si="41"/>
        <v>0</v>
      </c>
      <c r="H24" s="3" t="str">
        <f t="shared" ca="1" si="18"/>
        <v>Yes</v>
      </c>
      <c r="I24" s="2">
        <f t="shared" ca="1" si="19"/>
        <v>58.88</v>
      </c>
      <c r="J24" s="2">
        <f t="shared" ca="1" si="20"/>
        <v>58.88</v>
      </c>
      <c r="K24" s="2">
        <f t="shared" ca="1" si="21"/>
        <v>58.88</v>
      </c>
      <c r="L24" s="27">
        <f t="shared" ca="1" si="42"/>
        <v>0</v>
      </c>
      <c r="M24" s="3" t="str">
        <f t="shared" ca="1" si="22"/>
        <v>Yes</v>
      </c>
      <c r="N24" s="3" t="str">
        <f t="shared" si="23"/>
        <v>V01R16</v>
      </c>
      <c r="O24" s="35">
        <f t="shared" ca="1" si="43"/>
        <v>0</v>
      </c>
      <c r="P24" s="9">
        <f t="shared" ca="1" si="24"/>
        <v>19</v>
      </c>
      <c r="Q24" s="2">
        <f t="shared" ca="1" si="45"/>
        <v>41.93</v>
      </c>
      <c r="R24" s="2">
        <f t="shared" ca="1" si="45"/>
        <v>2.04</v>
      </c>
      <c r="S24" s="2">
        <f t="shared" ca="1" si="45"/>
        <v>2.27</v>
      </c>
      <c r="T24" s="2">
        <f t="shared" ca="1" si="45"/>
        <v>0</v>
      </c>
      <c r="U24" s="2">
        <f t="shared" ca="1" si="45"/>
        <v>12.64</v>
      </c>
      <c r="V24" s="2">
        <f t="shared" ca="1" si="45"/>
        <v>0</v>
      </c>
      <c r="W24" s="2">
        <f t="shared" ca="1" si="26"/>
        <v>58.88</v>
      </c>
      <c r="X24" s="2">
        <f t="shared" ca="1" si="45"/>
        <v>49.3</v>
      </c>
      <c r="Y24" s="9">
        <f t="shared" ca="1" si="27"/>
        <v>19</v>
      </c>
      <c r="Z24" s="2">
        <f t="shared" ca="1" si="46"/>
        <v>41.93</v>
      </c>
      <c r="AA24" s="2">
        <f t="shared" ca="1" si="46"/>
        <v>2.04</v>
      </c>
      <c r="AB24" s="2">
        <f t="shared" ca="1" si="46"/>
        <v>2.27</v>
      </c>
      <c r="AC24" s="2">
        <f t="shared" ca="1" si="46"/>
        <v>0</v>
      </c>
      <c r="AD24" s="2">
        <f t="shared" ca="1" si="46"/>
        <v>12.64</v>
      </c>
      <c r="AE24" s="2">
        <f t="shared" ca="1" si="46"/>
        <v>0</v>
      </c>
      <c r="AF24" s="2">
        <f t="shared" ca="1" si="29"/>
        <v>58.88</v>
      </c>
      <c r="AG24" s="2">
        <f t="shared" ca="1" si="30"/>
        <v>49.3</v>
      </c>
      <c r="AH24" s="9">
        <f t="shared" ca="1" si="31"/>
        <v>19</v>
      </c>
      <c r="AI24" s="2">
        <f t="shared" ca="1" si="47"/>
        <v>41.93</v>
      </c>
      <c r="AJ24" s="2">
        <f t="shared" ca="1" si="47"/>
        <v>2.04</v>
      </c>
      <c r="AK24" s="2">
        <f t="shared" ca="1" si="47"/>
        <v>2.27</v>
      </c>
      <c r="AL24" s="2">
        <f t="shared" ca="1" si="47"/>
        <v>0</v>
      </c>
      <c r="AM24" s="2">
        <f t="shared" ca="1" si="47"/>
        <v>12.64</v>
      </c>
      <c r="AN24" s="2" t="str">
        <f t="shared" ca="1" si="47"/>
        <v/>
      </c>
      <c r="AO24" s="2">
        <f t="shared" ca="1" si="33"/>
        <v>58.88</v>
      </c>
      <c r="AP24" s="2">
        <f t="shared" ca="1" si="34"/>
        <v>0.118043</v>
      </c>
      <c r="AQ24" s="9">
        <f t="shared" ca="1" si="35"/>
        <v>19</v>
      </c>
      <c r="AR24" s="2">
        <f t="shared" ca="1" si="48"/>
        <v>41.93</v>
      </c>
      <c r="AS24" s="2">
        <f t="shared" ca="1" si="48"/>
        <v>2.04</v>
      </c>
      <c r="AT24" s="2">
        <f t="shared" ca="1" si="48"/>
        <v>2.27</v>
      </c>
      <c r="AU24" s="2">
        <f t="shared" ca="1" si="48"/>
        <v>0</v>
      </c>
      <c r="AV24" s="2">
        <f t="shared" ca="1" si="48"/>
        <v>12.64</v>
      </c>
      <c r="AW24" s="2" t="str">
        <f t="shared" ca="1" si="48"/>
        <v/>
      </c>
      <c r="AX24" s="2">
        <f t="shared" ca="1" si="37"/>
        <v>58.88</v>
      </c>
      <c r="AY24" s="2">
        <f t="shared" ca="1" si="38"/>
        <v>0.118043</v>
      </c>
      <c r="AZ24" t="str">
        <f t="shared" si="39"/>
        <v>V01R16</v>
      </c>
      <c r="BA24">
        <f t="shared" si="44"/>
        <v>24</v>
      </c>
    </row>
    <row r="25" spans="1:53" x14ac:dyDescent="0.25">
      <c r="A25" s="34" t="str">
        <f>"Result "&amp;A8</f>
        <v>Result V01</v>
      </c>
      <c r="C25" s="6"/>
      <c r="D25" s="7" t="str">
        <f ca="1">IF(SoftwareType="Candidate","n/a",IF(COUNTIF(D9:D24,Pass)=16,Pass,Fail))</f>
        <v>Pass</v>
      </c>
      <c r="E25" s="30">
        <f ca="1">AVERAGE(E9:E24)</f>
        <v>46.426875000000003</v>
      </c>
      <c r="F25" s="30">
        <f ca="1">AVERAGE(F9:F24)</f>
        <v>46.426875000000003</v>
      </c>
      <c r="G25" s="31">
        <f ca="1">IF(E25=0,0,(F25-E25)/E25)</f>
        <v>0</v>
      </c>
      <c r="H25" s="31"/>
      <c r="I25" s="30">
        <f ca="1">AVERAGE(I9:I24)</f>
        <v>46.426875000000003</v>
      </c>
      <c r="J25" s="30">
        <f ca="1">AVERAGE(J9:J24)</f>
        <v>46.426875000000003</v>
      </c>
      <c r="K25" s="30">
        <f ca="1">AVERAGE(K9:K24)</f>
        <v>46.426875000000003</v>
      </c>
      <c r="L25" s="31">
        <f t="shared" ca="1" si="42"/>
        <v>0</v>
      </c>
      <c r="M25" s="33" t="s">
        <v>338</v>
      </c>
      <c r="N25" s="31">
        <f ca="1">MIN(L9:L24)</f>
        <v>0</v>
      </c>
      <c r="O25" s="30">
        <f ca="1">AVERAGE(O9:O24)</f>
        <v>0</v>
      </c>
      <c r="P25" s="31" t="s">
        <v>340</v>
      </c>
      <c r="Q25" s="30">
        <f ca="1">AVERAGE(Q9:Q24)</f>
        <v>17.107499999999995</v>
      </c>
      <c r="R25" s="30">
        <f ca="1">AVERAGE(R9:R24)</f>
        <v>16.25375</v>
      </c>
      <c r="S25" s="30">
        <f ca="1">AVERAGE(S9:S24)</f>
        <v>2.2006250000000005</v>
      </c>
      <c r="T25" s="30"/>
      <c r="U25" s="30">
        <f ca="1">AVERAGE(U9:U24)</f>
        <v>10.864999999999998</v>
      </c>
      <c r="V25" s="30">
        <f ca="1">AVERAGE(V9:V24)</f>
        <v>0</v>
      </c>
      <c r="W25" s="30">
        <f ca="1">AVERAGE(W9:W24)</f>
        <v>46.426875000000003</v>
      </c>
      <c r="X25" s="30">
        <f ca="1">AVERAGE(X9:X24)</f>
        <v>47.768750000000004</v>
      </c>
      <c r="Y25" s="30" t="s">
        <v>340</v>
      </c>
      <c r="Z25" s="30">
        <f ca="1">AVERAGE(Z9:Z24)</f>
        <v>17.107499999999995</v>
      </c>
      <c r="AA25" s="30">
        <f ca="1">AVERAGE(AA9:AA24)</f>
        <v>16.25375</v>
      </c>
      <c r="AB25" s="30">
        <f ca="1">AVERAGE(AB9:AB24)</f>
        <v>2.2006250000000005</v>
      </c>
      <c r="AC25" s="30">
        <f ca="1">AVERAGE(AC9:AC24)</f>
        <v>0</v>
      </c>
      <c r="AD25" s="30">
        <f ca="1">AVERAGE(AD9:AD24)</f>
        <v>10.864999999999998</v>
      </c>
      <c r="AE25" s="30"/>
      <c r="AF25" s="30">
        <f ca="1">AVERAGE(AF9:AF24)</f>
        <v>46.426875000000003</v>
      </c>
      <c r="AG25" s="30">
        <f ca="1">AVERAGE(AG9:AG24)</f>
        <v>47.768750000000004</v>
      </c>
      <c r="AI25" s="30">
        <f ca="1">AVERAGE(AI9:AI24)</f>
        <v>17.107499999999995</v>
      </c>
      <c r="AJ25" s="30">
        <f ca="1">AVERAGE(AJ9:AJ24)</f>
        <v>16.25375</v>
      </c>
      <c r="AK25" s="30">
        <f ca="1">AVERAGE(AK9:AK24)</f>
        <v>2.2006250000000005</v>
      </c>
      <c r="AL25" s="30">
        <f ca="1">AVERAGE(AL9:AL24)</f>
        <v>0</v>
      </c>
      <c r="AM25" s="30">
        <f ca="1">AVERAGE(AM9:AM24)</f>
        <v>10.864999999999998</v>
      </c>
      <c r="AN25" s="30"/>
      <c r="AO25" s="30">
        <f ca="1">AVERAGE(AO9:AO24)</f>
        <v>46.426875000000003</v>
      </c>
      <c r="AP25" s="30">
        <f ca="1">AVERAGE(AP9:AP24)</f>
        <v>0.11804299999999995</v>
      </c>
      <c r="AQ25" s="30" t="s">
        <v>340</v>
      </c>
      <c r="AR25" s="30">
        <f ca="1">AVERAGE(AR9:AR24)</f>
        <v>17.107499999999995</v>
      </c>
      <c r="AS25" s="30">
        <f ca="1">AVERAGE(AS9:AS24)</f>
        <v>16.25375</v>
      </c>
      <c r="AT25" s="30">
        <f ca="1">AVERAGE(AT9:AT24)</f>
        <v>2.2006250000000005</v>
      </c>
      <c r="AU25" s="30">
        <f ca="1">AVERAGE(AU9:AU24)</f>
        <v>0</v>
      </c>
      <c r="AV25" s="30">
        <f ca="1">AVERAGE(AV9:AV24)</f>
        <v>10.864999999999998</v>
      </c>
      <c r="AW25" s="30"/>
      <c r="AX25" s="30">
        <f ca="1">AVERAGE(AX9:AX24)</f>
        <v>46.426875000000003</v>
      </c>
      <c r="AY25" s="30">
        <f ca="1">AVERAGE(AY9:AY24)</f>
        <v>0.11804299999999995</v>
      </c>
    </row>
    <row r="26" spans="1:53" x14ac:dyDescent="0.25">
      <c r="D26" s="7"/>
      <c r="E26" s="7"/>
      <c r="F26" s="7"/>
      <c r="G26" s="7"/>
      <c r="H26" s="7"/>
      <c r="I26" s="7"/>
      <c r="J26" s="7"/>
      <c r="K26" s="7"/>
      <c r="L26" s="6" t="s">
        <v>340</v>
      </c>
      <c r="M26" s="6" t="s">
        <v>339</v>
      </c>
      <c r="N26" s="32">
        <f ca="1">MAX(L9:L24)</f>
        <v>0</v>
      </c>
      <c r="Y26" s="7" t="s">
        <v>341</v>
      </c>
      <c r="Z26" s="31">
        <f ca="1">(Z25-Q25)/Q25</f>
        <v>0</v>
      </c>
      <c r="AA26" s="31">
        <f ca="1">(AA25-R25)/R25</f>
        <v>0</v>
      </c>
      <c r="AB26" s="31">
        <f ca="1">(AB25-S25)/S25</f>
        <v>0</v>
      </c>
      <c r="AC26" s="31"/>
      <c r="AD26" s="31">
        <f ca="1">(AD25-U25)/U25</f>
        <v>0</v>
      </c>
      <c r="AE26" s="31"/>
      <c r="AF26" s="31">
        <f ca="1">(AF25-W25)/W25</f>
        <v>0</v>
      </c>
      <c r="AQ26" s="7"/>
      <c r="AR26" s="31"/>
      <c r="AS26" s="31"/>
      <c r="AT26" s="31"/>
      <c r="AU26" s="31"/>
      <c r="AV26" s="31"/>
      <c r="AW26" s="31"/>
      <c r="AX26" s="31"/>
    </row>
    <row r="27" spans="1:53" x14ac:dyDescent="0.25">
      <c r="A27" s="7" t="s">
        <v>370</v>
      </c>
      <c r="B27" s="7" t="str">
        <f>VLOOKUP(A27,TestArray,2)&amp;" in "&amp;VLOOKUP(A27,TestArray,3)&amp;" for Prototype "&amp;VLOOKUP(A27,TestArray,4)</f>
        <v>Standard Design in All Zones for Prototype S2700ft2</v>
      </c>
      <c r="C27" s="7"/>
      <c r="I27" s="7" t="str">
        <f>VLOOKUP(A27,TestArray,21)</f>
        <v>Standard = Proposed for this test</v>
      </c>
    </row>
    <row r="28" spans="1:53" x14ac:dyDescent="0.25">
      <c r="A28" t="str">
        <f>A27</f>
        <v>V02</v>
      </c>
      <c r="B28" t="s">
        <v>2</v>
      </c>
      <c r="C28" s="3" t="str">
        <f t="shared" ref="C28:C43" si="49">VLOOKUP(A28,TestArray,4+RIGHT(B28,2))</f>
        <v>Zone 01</v>
      </c>
      <c r="D28" t="str">
        <f t="shared" ref="D28:D43" ca="1" si="50">IF(SoftwareType="Candidate","n/a",IF(AND(H28=Yes,M28=Yes,ABS(E28-I28)&lt;=Tolerance/2),Pass,Fail))</f>
        <v>Pass</v>
      </c>
      <c r="E28" s="2">
        <f t="shared" ref="E28:E43" ca="1" si="51">IF(Units="EDR",X28,W28)</f>
        <v>41.77</v>
      </c>
      <c r="F28" s="2">
        <f t="shared" ref="F28:F43" ca="1" si="52">IF(Units="EDR",AG28,AF28)</f>
        <v>41.77</v>
      </c>
      <c r="G28" s="27">
        <f ca="1">IF(E28=0,0,(F28-E28)/E28)</f>
        <v>0</v>
      </c>
      <c r="H28" s="3" t="str">
        <f t="shared" ref="H28:H43" ca="1" si="53">IF(AND((E28-Tolerance&lt;=F28),(E28+Tolerance&gt;=F28)),Yes,No)</f>
        <v>Yes</v>
      </c>
      <c r="I28" s="2">
        <f t="shared" ref="I28:I43" ca="1" si="54">IF(Units="EDR",J28,INDIRECT(RefCol&amp;INDEX(StandardArray,MATCH($N28,StandardList,0),2)))</f>
        <v>41.77</v>
      </c>
      <c r="J28" s="2">
        <f t="shared" ref="J28:J43" ca="1" si="55">IF(Units="EDR",AP28,AO28)</f>
        <v>41.77</v>
      </c>
      <c r="K28" s="2">
        <f t="shared" ref="K28:K43" ca="1" si="56">IF(Units="EDR",AY28,AX28)</f>
        <v>41.77</v>
      </c>
      <c r="L28" s="27">
        <f ca="1">IF(I28=0,0,(K28-I28)/I28)</f>
        <v>0</v>
      </c>
      <c r="M28" s="3" t="str">
        <f t="shared" ref="M28:M43" ca="1" si="57">IF(AND((I28-Tolerance&lt;=K28),(I28+Tolerance&gt;=K28),(J28-Tolerance&lt;=K28),(J28+Tolerance&gt;=K28)),Yes,No)</f>
        <v>Yes</v>
      </c>
      <c r="N28" s="3" t="str">
        <f t="shared" ref="N28:N43" si="58">A28&amp;B28</f>
        <v>V02R01</v>
      </c>
      <c r="O28" s="35">
        <f ca="1">K28-F28</f>
        <v>0</v>
      </c>
      <c r="P28" s="9">
        <f t="shared" ref="P28:P43" ca="1" si="59">MATCH($A28&amp;$B28,INDIRECT(P$2),0)</f>
        <v>20</v>
      </c>
      <c r="Q28" s="2">
        <f t="shared" ref="Q28:V37" ca="1" si="60">IF(Q$3=0,"",INDEX(INDIRECT(Q$1),$P28,Q$3))</f>
        <v>29.03</v>
      </c>
      <c r="R28" s="2">
        <f t="shared" ca="1" si="60"/>
        <v>0</v>
      </c>
      <c r="S28" s="2">
        <f t="shared" ca="1" si="60"/>
        <v>1.94</v>
      </c>
      <c r="T28" s="2">
        <f t="shared" ca="1" si="60"/>
        <v>0</v>
      </c>
      <c r="U28" s="2">
        <f t="shared" ca="1" si="60"/>
        <v>10.8</v>
      </c>
      <c r="V28" s="2">
        <f t="shared" ca="1" si="60"/>
        <v>0</v>
      </c>
      <c r="W28" s="2">
        <f t="shared" ref="W28:W43" ca="1" si="61">IF(TotalSum="No",INDEX(INDIRECT(W$1),$P28,W$3),SUM(Q28:V28))</f>
        <v>41.77</v>
      </c>
      <c r="X28" s="2">
        <f t="shared" ref="X28:X43" ca="1" si="62">IF(X$3=0,"",INDEX(INDIRECT(X$1),$P28,X$3))</f>
        <v>51</v>
      </c>
      <c r="Y28" s="9">
        <f t="shared" ref="Y28:Y43" ca="1" si="63">MATCH($A28&amp;$B28,INDIRECT(Y$2),0)</f>
        <v>20</v>
      </c>
      <c r="Z28" s="2">
        <f t="shared" ref="Z28:AE37" ca="1" si="64">IF(Z$3=0,"",INDEX(INDIRECT(Z$1),$Y28,Z$3))</f>
        <v>29.03</v>
      </c>
      <c r="AA28" s="2">
        <f t="shared" ca="1" si="64"/>
        <v>0</v>
      </c>
      <c r="AB28" s="2">
        <f t="shared" ca="1" si="64"/>
        <v>1.94</v>
      </c>
      <c r="AC28" s="2">
        <f t="shared" ca="1" si="64"/>
        <v>0</v>
      </c>
      <c r="AD28" s="2">
        <f t="shared" ca="1" si="64"/>
        <v>10.8</v>
      </c>
      <c r="AE28" s="2">
        <f t="shared" ca="1" si="64"/>
        <v>0</v>
      </c>
      <c r="AF28" s="2">
        <f t="shared" ref="AF28:AF43" ca="1" si="65">IF(TotalSum="No",INDEX(INDIRECT(AF$1),$Y28,AF$3),SUM(Z28:AE28))</f>
        <v>41.77</v>
      </c>
      <c r="AG28" s="2">
        <f t="shared" ref="AG28:AG43" ca="1" si="66">IF(AG$3=0,"",INDEX(INDIRECT(AG$1),$P28,AG$3))</f>
        <v>51</v>
      </c>
      <c r="AH28" s="9">
        <f t="shared" ref="AH28:AH43" ca="1" si="67">MATCH($A28&amp;$B28,INDIRECT(AH$2),0)</f>
        <v>20</v>
      </c>
      <c r="AI28" s="2">
        <f t="shared" ref="AI28:AN37" ca="1" si="68">IF(AI$3=0,"",INDEX(INDIRECT(AI$1),$AH28,AI$3))</f>
        <v>29.03</v>
      </c>
      <c r="AJ28" s="2">
        <f t="shared" ca="1" si="68"/>
        <v>0</v>
      </c>
      <c r="AK28" s="2">
        <f t="shared" ca="1" si="68"/>
        <v>1.94</v>
      </c>
      <c r="AL28" s="2">
        <f t="shared" ca="1" si="68"/>
        <v>0</v>
      </c>
      <c r="AM28" s="2">
        <f t="shared" ca="1" si="68"/>
        <v>10.8</v>
      </c>
      <c r="AN28" s="2" t="str">
        <f t="shared" ca="1" si="68"/>
        <v/>
      </c>
      <c r="AO28" s="2">
        <f t="shared" ref="AO28:AO43" ca="1" si="69">IF(TotalSum="No",INDEX(INDIRECT(AO$1),$AH28,AO$3),SUM(AI28:AN28))</f>
        <v>41.77</v>
      </c>
      <c r="AP28" s="2">
        <f t="shared" ref="AP28:AP43" ca="1" si="70">IF(AP$3=0,"",INDEX(INDIRECT(AP$1),$P28,AP$3))</f>
        <v>0.12681200000000001</v>
      </c>
      <c r="AQ28" s="9">
        <f t="shared" ref="AQ28:AQ43" ca="1" si="71">MATCH($A28&amp;$B28,INDIRECT(AQ$2),0)</f>
        <v>20</v>
      </c>
      <c r="AR28" s="2">
        <f t="shared" ref="AR28:AW37" ca="1" si="72">IF(AR$3=0,"",INDEX(INDIRECT(AR$1),$AQ28,AR$3))</f>
        <v>29.03</v>
      </c>
      <c r="AS28" s="2">
        <f t="shared" ca="1" si="72"/>
        <v>0</v>
      </c>
      <c r="AT28" s="2">
        <f t="shared" ca="1" si="72"/>
        <v>1.94</v>
      </c>
      <c r="AU28" s="2">
        <f t="shared" ca="1" si="72"/>
        <v>0</v>
      </c>
      <c r="AV28" s="2">
        <f t="shared" ca="1" si="72"/>
        <v>10.8</v>
      </c>
      <c r="AW28" s="2" t="str">
        <f t="shared" ca="1" si="72"/>
        <v/>
      </c>
      <c r="AX28" s="2">
        <f t="shared" ref="AX28:AX43" ca="1" si="73">IF(TotalSum="No",INDEX(INDIRECT(AX$1),$AQ28,AX$3),SUM(AR28:AW28))</f>
        <v>41.77</v>
      </c>
      <c r="AY28" s="2">
        <f t="shared" ref="AY28:AY43" ca="1" si="74">IF(AY$3=0,"",INDEX(INDIRECT(AY$1),$P28,AY$3))</f>
        <v>0.12681200000000001</v>
      </c>
      <c r="AZ28" t="str">
        <f t="shared" ref="AZ28:AZ43" si="75">A28&amp;B28</f>
        <v>V02R01</v>
      </c>
      <c r="BA28">
        <f t="shared" ref="BA28:BA43" si="76">ROW(AZ28)</f>
        <v>28</v>
      </c>
    </row>
    <row r="29" spans="1:53" x14ac:dyDescent="0.25">
      <c r="A29" t="str">
        <f t="shared" ref="A29:A43" si="77">A28</f>
        <v>V02</v>
      </c>
      <c r="B29" t="s">
        <v>20</v>
      </c>
      <c r="C29" s="3" t="str">
        <f t="shared" si="49"/>
        <v>Zone 02</v>
      </c>
      <c r="D29" t="str">
        <f t="shared" ca="1" si="50"/>
        <v>Pass</v>
      </c>
      <c r="E29" s="2">
        <f t="shared" ca="1" si="51"/>
        <v>35.97</v>
      </c>
      <c r="F29" s="2">
        <f t="shared" ca="1" si="52"/>
        <v>35.97</v>
      </c>
      <c r="G29" s="27">
        <f t="shared" ref="G29:G43" ca="1" si="78">IF(E29=0,0,(F29-E29)/E29)</f>
        <v>0</v>
      </c>
      <c r="H29" s="3" t="str">
        <f t="shared" ca="1" si="53"/>
        <v>Yes</v>
      </c>
      <c r="I29" s="2">
        <f t="shared" ca="1" si="54"/>
        <v>35.97</v>
      </c>
      <c r="J29" s="2">
        <f t="shared" ca="1" si="55"/>
        <v>35.97</v>
      </c>
      <c r="K29" s="2">
        <f t="shared" ca="1" si="56"/>
        <v>35.97</v>
      </c>
      <c r="L29" s="27">
        <f t="shared" ref="L29:L44" ca="1" si="79">IF(I29=0,0,(K29-I29)/I29)</f>
        <v>0</v>
      </c>
      <c r="M29" s="3" t="str">
        <f t="shared" ca="1" si="57"/>
        <v>Yes</v>
      </c>
      <c r="N29" s="3" t="str">
        <f t="shared" si="58"/>
        <v>V02R02</v>
      </c>
      <c r="O29" s="35">
        <f t="shared" ref="O29:O43" ca="1" si="80">K29-F29</f>
        <v>0</v>
      </c>
      <c r="P29" s="9">
        <f t="shared" ca="1" si="59"/>
        <v>21</v>
      </c>
      <c r="Q29" s="2">
        <f t="shared" ca="1" si="60"/>
        <v>21.16</v>
      </c>
      <c r="R29" s="2">
        <f t="shared" ca="1" si="60"/>
        <v>2.91</v>
      </c>
      <c r="S29" s="2">
        <f t="shared" ca="1" si="60"/>
        <v>2.02</v>
      </c>
      <c r="T29" s="2">
        <f t="shared" ca="1" si="60"/>
        <v>0</v>
      </c>
      <c r="U29" s="2">
        <f t="shared" ca="1" si="60"/>
        <v>9.8800000000000008</v>
      </c>
      <c r="V29" s="2">
        <f t="shared" ca="1" si="60"/>
        <v>0</v>
      </c>
      <c r="W29" s="2">
        <f t="shared" ca="1" si="61"/>
        <v>35.97</v>
      </c>
      <c r="X29" s="2">
        <f t="shared" ca="1" si="62"/>
        <v>44.3</v>
      </c>
      <c r="Y29" s="9">
        <f t="shared" ca="1" si="63"/>
        <v>21</v>
      </c>
      <c r="Z29" s="2">
        <f t="shared" ca="1" si="64"/>
        <v>21.16</v>
      </c>
      <c r="AA29" s="2">
        <f t="shared" ca="1" si="64"/>
        <v>2.91</v>
      </c>
      <c r="AB29" s="2">
        <f t="shared" ca="1" si="64"/>
        <v>2.02</v>
      </c>
      <c r="AC29" s="2">
        <f t="shared" ca="1" si="64"/>
        <v>0</v>
      </c>
      <c r="AD29" s="2">
        <f t="shared" ca="1" si="64"/>
        <v>9.8800000000000008</v>
      </c>
      <c r="AE29" s="2">
        <f t="shared" ca="1" si="64"/>
        <v>0</v>
      </c>
      <c r="AF29" s="2">
        <f t="shared" ca="1" si="65"/>
        <v>35.97</v>
      </c>
      <c r="AG29" s="2">
        <f t="shared" ca="1" si="66"/>
        <v>44.3</v>
      </c>
      <c r="AH29" s="9">
        <f t="shared" ca="1" si="67"/>
        <v>21</v>
      </c>
      <c r="AI29" s="2">
        <f t="shared" ca="1" si="68"/>
        <v>21.16</v>
      </c>
      <c r="AJ29" s="2">
        <f t="shared" ca="1" si="68"/>
        <v>2.91</v>
      </c>
      <c r="AK29" s="2">
        <f t="shared" ca="1" si="68"/>
        <v>2.02</v>
      </c>
      <c r="AL29" s="2">
        <f t="shared" ca="1" si="68"/>
        <v>0</v>
      </c>
      <c r="AM29" s="2">
        <f t="shared" ca="1" si="68"/>
        <v>9.8800000000000008</v>
      </c>
      <c r="AN29" s="2" t="str">
        <f t="shared" ca="1" si="68"/>
        <v/>
      </c>
      <c r="AO29" s="2">
        <f t="shared" ca="1" si="69"/>
        <v>35.97</v>
      </c>
      <c r="AP29" s="2">
        <f t="shared" ca="1" si="70"/>
        <v>0.12681200000000001</v>
      </c>
      <c r="AQ29" s="9">
        <f t="shared" ca="1" si="71"/>
        <v>21</v>
      </c>
      <c r="AR29" s="2">
        <f t="shared" ca="1" si="72"/>
        <v>21.16</v>
      </c>
      <c r="AS29" s="2">
        <f t="shared" ca="1" si="72"/>
        <v>2.91</v>
      </c>
      <c r="AT29" s="2">
        <f t="shared" ca="1" si="72"/>
        <v>2.02</v>
      </c>
      <c r="AU29" s="2">
        <f t="shared" ca="1" si="72"/>
        <v>0</v>
      </c>
      <c r="AV29" s="2">
        <f t="shared" ca="1" si="72"/>
        <v>9.8800000000000008</v>
      </c>
      <c r="AW29" s="2" t="str">
        <f t="shared" ca="1" si="72"/>
        <v/>
      </c>
      <c r="AX29" s="2">
        <f t="shared" ca="1" si="73"/>
        <v>35.97</v>
      </c>
      <c r="AY29" s="2">
        <f t="shared" ca="1" si="74"/>
        <v>0.12681200000000001</v>
      </c>
      <c r="AZ29" t="str">
        <f t="shared" si="75"/>
        <v>V02R02</v>
      </c>
      <c r="BA29">
        <f t="shared" si="76"/>
        <v>29</v>
      </c>
    </row>
    <row r="30" spans="1:53" x14ac:dyDescent="0.25">
      <c r="A30" t="str">
        <f t="shared" si="77"/>
        <v>V02</v>
      </c>
      <c r="B30" t="s">
        <v>21</v>
      </c>
      <c r="C30" s="3" t="str">
        <f t="shared" si="49"/>
        <v>Zone 03</v>
      </c>
      <c r="D30" t="str">
        <f t="shared" ca="1" si="50"/>
        <v>Pass</v>
      </c>
      <c r="E30" s="2">
        <f t="shared" ca="1" si="51"/>
        <v>25.7</v>
      </c>
      <c r="F30" s="2">
        <f t="shared" ca="1" si="52"/>
        <v>25.7</v>
      </c>
      <c r="G30" s="27">
        <f t="shared" ca="1" si="78"/>
        <v>0</v>
      </c>
      <c r="H30" s="3" t="str">
        <f t="shared" ca="1" si="53"/>
        <v>Yes</v>
      </c>
      <c r="I30" s="2">
        <f t="shared" ca="1" si="54"/>
        <v>25.7</v>
      </c>
      <c r="J30" s="2">
        <f t="shared" ca="1" si="55"/>
        <v>25.7</v>
      </c>
      <c r="K30" s="2">
        <f t="shared" ca="1" si="56"/>
        <v>25.7</v>
      </c>
      <c r="L30" s="27">
        <f t="shared" ca="1" si="79"/>
        <v>0</v>
      </c>
      <c r="M30" s="3" t="str">
        <f t="shared" ca="1" si="57"/>
        <v>Yes</v>
      </c>
      <c r="N30" s="3" t="str">
        <f t="shared" si="58"/>
        <v>V02R03</v>
      </c>
      <c r="O30" s="35">
        <f t="shared" ca="1" si="80"/>
        <v>0</v>
      </c>
      <c r="P30" s="9">
        <f t="shared" ca="1" si="59"/>
        <v>22</v>
      </c>
      <c r="Q30" s="2">
        <f t="shared" ca="1" si="60"/>
        <v>13.83</v>
      </c>
      <c r="R30" s="2">
        <f t="shared" ca="1" si="60"/>
        <v>0</v>
      </c>
      <c r="S30" s="2">
        <f t="shared" ca="1" si="60"/>
        <v>1.96</v>
      </c>
      <c r="T30" s="2">
        <f t="shared" ca="1" si="60"/>
        <v>0</v>
      </c>
      <c r="U30" s="2">
        <f t="shared" ca="1" si="60"/>
        <v>9.91</v>
      </c>
      <c r="V30" s="2">
        <f t="shared" ca="1" si="60"/>
        <v>0</v>
      </c>
      <c r="W30" s="2">
        <f t="shared" ca="1" si="61"/>
        <v>25.7</v>
      </c>
      <c r="X30" s="2">
        <f t="shared" ca="1" si="62"/>
        <v>44.7</v>
      </c>
      <c r="Y30" s="9">
        <f t="shared" ca="1" si="63"/>
        <v>22</v>
      </c>
      <c r="Z30" s="2">
        <f t="shared" ca="1" si="64"/>
        <v>13.83</v>
      </c>
      <c r="AA30" s="2">
        <f t="shared" ca="1" si="64"/>
        <v>0</v>
      </c>
      <c r="AB30" s="2">
        <f t="shared" ca="1" si="64"/>
        <v>1.96</v>
      </c>
      <c r="AC30" s="2">
        <f t="shared" ca="1" si="64"/>
        <v>0</v>
      </c>
      <c r="AD30" s="2">
        <f t="shared" ca="1" si="64"/>
        <v>9.91</v>
      </c>
      <c r="AE30" s="2">
        <f t="shared" ca="1" si="64"/>
        <v>0</v>
      </c>
      <c r="AF30" s="2">
        <f t="shared" ca="1" si="65"/>
        <v>25.7</v>
      </c>
      <c r="AG30" s="2">
        <f t="shared" ca="1" si="66"/>
        <v>44.7</v>
      </c>
      <c r="AH30" s="9">
        <f t="shared" ca="1" si="67"/>
        <v>22</v>
      </c>
      <c r="AI30" s="2">
        <f t="shared" ca="1" si="68"/>
        <v>13.83</v>
      </c>
      <c r="AJ30" s="2">
        <f t="shared" ca="1" si="68"/>
        <v>0</v>
      </c>
      <c r="AK30" s="2">
        <f t="shared" ca="1" si="68"/>
        <v>1.96</v>
      </c>
      <c r="AL30" s="2">
        <f t="shared" ca="1" si="68"/>
        <v>0</v>
      </c>
      <c r="AM30" s="2">
        <f t="shared" ca="1" si="68"/>
        <v>9.91</v>
      </c>
      <c r="AN30" s="2" t="str">
        <f t="shared" ca="1" si="68"/>
        <v/>
      </c>
      <c r="AO30" s="2">
        <f t="shared" ca="1" si="69"/>
        <v>25.7</v>
      </c>
      <c r="AP30" s="2">
        <f t="shared" ca="1" si="70"/>
        <v>0.12681200000000001</v>
      </c>
      <c r="AQ30" s="9">
        <f t="shared" ca="1" si="71"/>
        <v>22</v>
      </c>
      <c r="AR30" s="2">
        <f t="shared" ca="1" si="72"/>
        <v>13.83</v>
      </c>
      <c r="AS30" s="2">
        <f t="shared" ca="1" si="72"/>
        <v>0</v>
      </c>
      <c r="AT30" s="2">
        <f t="shared" ca="1" si="72"/>
        <v>1.96</v>
      </c>
      <c r="AU30" s="2">
        <f t="shared" ca="1" si="72"/>
        <v>0</v>
      </c>
      <c r="AV30" s="2">
        <f t="shared" ca="1" si="72"/>
        <v>9.91</v>
      </c>
      <c r="AW30" s="2" t="str">
        <f t="shared" ca="1" si="72"/>
        <v/>
      </c>
      <c r="AX30" s="2">
        <f t="shared" ca="1" si="73"/>
        <v>25.7</v>
      </c>
      <c r="AY30" s="2">
        <f t="shared" ca="1" si="74"/>
        <v>0.12681200000000001</v>
      </c>
      <c r="AZ30" t="str">
        <f t="shared" si="75"/>
        <v>V02R03</v>
      </c>
      <c r="BA30">
        <f t="shared" si="76"/>
        <v>30</v>
      </c>
    </row>
    <row r="31" spans="1:53" x14ac:dyDescent="0.25">
      <c r="A31" t="str">
        <f t="shared" si="77"/>
        <v>V02</v>
      </c>
      <c r="B31" t="s">
        <v>22</v>
      </c>
      <c r="C31" s="3" t="str">
        <f t="shared" si="49"/>
        <v>Zone 04</v>
      </c>
      <c r="D31" t="str">
        <f t="shared" ca="1" si="50"/>
        <v>Pass</v>
      </c>
      <c r="E31" s="2">
        <f t="shared" ca="1" si="51"/>
        <v>31.72</v>
      </c>
      <c r="F31" s="2">
        <f t="shared" ca="1" si="52"/>
        <v>31.72</v>
      </c>
      <c r="G31" s="27">
        <f t="shared" ca="1" si="78"/>
        <v>0</v>
      </c>
      <c r="H31" s="3" t="str">
        <f t="shared" ca="1" si="53"/>
        <v>Yes</v>
      </c>
      <c r="I31" s="2">
        <f t="shared" ca="1" si="54"/>
        <v>31.72</v>
      </c>
      <c r="J31" s="2">
        <f t="shared" ca="1" si="55"/>
        <v>31.72</v>
      </c>
      <c r="K31" s="2">
        <f t="shared" ca="1" si="56"/>
        <v>31.72</v>
      </c>
      <c r="L31" s="27">
        <f t="shared" ca="1" si="79"/>
        <v>0</v>
      </c>
      <c r="M31" s="3" t="str">
        <f t="shared" ca="1" si="57"/>
        <v>Yes</v>
      </c>
      <c r="N31" s="3" t="str">
        <f t="shared" si="58"/>
        <v>V02R04</v>
      </c>
      <c r="O31" s="35">
        <f t="shared" ca="1" si="80"/>
        <v>0</v>
      </c>
      <c r="P31" s="9">
        <f t="shared" ca="1" si="59"/>
        <v>23</v>
      </c>
      <c r="Q31" s="2">
        <f t="shared" ca="1" si="60"/>
        <v>15.4</v>
      </c>
      <c r="R31" s="2">
        <f t="shared" ca="1" si="60"/>
        <v>4.7699999999999996</v>
      </c>
      <c r="S31" s="2">
        <f t="shared" ca="1" si="60"/>
        <v>2.0299999999999998</v>
      </c>
      <c r="T31" s="2">
        <f t="shared" ca="1" si="60"/>
        <v>0</v>
      </c>
      <c r="U31" s="2">
        <f t="shared" ca="1" si="60"/>
        <v>9.52</v>
      </c>
      <c r="V31" s="2">
        <f t="shared" ca="1" si="60"/>
        <v>0</v>
      </c>
      <c r="W31" s="2">
        <f t="shared" ca="1" si="61"/>
        <v>31.72</v>
      </c>
      <c r="X31" s="2">
        <f t="shared" ca="1" si="62"/>
        <v>43.4</v>
      </c>
      <c r="Y31" s="9">
        <f t="shared" ca="1" si="63"/>
        <v>23</v>
      </c>
      <c r="Z31" s="2">
        <f t="shared" ca="1" si="64"/>
        <v>15.4</v>
      </c>
      <c r="AA31" s="2">
        <f t="shared" ca="1" si="64"/>
        <v>4.7699999999999996</v>
      </c>
      <c r="AB31" s="2">
        <f t="shared" ca="1" si="64"/>
        <v>2.0299999999999998</v>
      </c>
      <c r="AC31" s="2">
        <f t="shared" ca="1" si="64"/>
        <v>0</v>
      </c>
      <c r="AD31" s="2">
        <f t="shared" ca="1" si="64"/>
        <v>9.52</v>
      </c>
      <c r="AE31" s="2">
        <f t="shared" ca="1" si="64"/>
        <v>0</v>
      </c>
      <c r="AF31" s="2">
        <f t="shared" ca="1" si="65"/>
        <v>31.72</v>
      </c>
      <c r="AG31" s="2">
        <f t="shared" ca="1" si="66"/>
        <v>43.4</v>
      </c>
      <c r="AH31" s="9">
        <f t="shared" ca="1" si="67"/>
        <v>23</v>
      </c>
      <c r="AI31" s="2">
        <f t="shared" ca="1" si="68"/>
        <v>15.4</v>
      </c>
      <c r="AJ31" s="2">
        <f t="shared" ca="1" si="68"/>
        <v>4.7699999999999996</v>
      </c>
      <c r="AK31" s="2">
        <f t="shared" ca="1" si="68"/>
        <v>2.0299999999999998</v>
      </c>
      <c r="AL31" s="2">
        <f t="shared" ca="1" si="68"/>
        <v>0</v>
      </c>
      <c r="AM31" s="2">
        <f t="shared" ca="1" si="68"/>
        <v>9.52</v>
      </c>
      <c r="AN31" s="2" t="str">
        <f t="shared" ca="1" si="68"/>
        <v/>
      </c>
      <c r="AO31" s="2">
        <f t="shared" ca="1" si="69"/>
        <v>31.72</v>
      </c>
      <c r="AP31" s="2">
        <f t="shared" ca="1" si="70"/>
        <v>0.12681200000000001</v>
      </c>
      <c r="AQ31" s="9">
        <f t="shared" ca="1" si="71"/>
        <v>23</v>
      </c>
      <c r="AR31" s="2">
        <f t="shared" ca="1" si="72"/>
        <v>15.4</v>
      </c>
      <c r="AS31" s="2">
        <f t="shared" ca="1" si="72"/>
        <v>4.7699999999999996</v>
      </c>
      <c r="AT31" s="2">
        <f t="shared" ca="1" si="72"/>
        <v>2.0299999999999998</v>
      </c>
      <c r="AU31" s="2">
        <f t="shared" ca="1" si="72"/>
        <v>0</v>
      </c>
      <c r="AV31" s="2">
        <f t="shared" ca="1" si="72"/>
        <v>9.52</v>
      </c>
      <c r="AW31" s="2" t="str">
        <f t="shared" ca="1" si="72"/>
        <v/>
      </c>
      <c r="AX31" s="2">
        <f t="shared" ca="1" si="73"/>
        <v>31.72</v>
      </c>
      <c r="AY31" s="2">
        <f t="shared" ca="1" si="74"/>
        <v>0.12681200000000001</v>
      </c>
      <c r="AZ31" t="str">
        <f t="shared" si="75"/>
        <v>V02R04</v>
      </c>
      <c r="BA31">
        <f t="shared" si="76"/>
        <v>31</v>
      </c>
    </row>
    <row r="32" spans="1:53" x14ac:dyDescent="0.25">
      <c r="A32" t="str">
        <f t="shared" si="77"/>
        <v>V02</v>
      </c>
      <c r="B32" t="s">
        <v>23</v>
      </c>
      <c r="C32" s="3" t="str">
        <f t="shared" si="49"/>
        <v>Zone 05</v>
      </c>
      <c r="D32" t="str">
        <f t="shared" ca="1" si="50"/>
        <v>Pass</v>
      </c>
      <c r="E32" s="2">
        <f t="shared" ca="1" si="51"/>
        <v>23.84</v>
      </c>
      <c r="F32" s="2">
        <f t="shared" ca="1" si="52"/>
        <v>23.84</v>
      </c>
      <c r="G32" s="27">
        <f t="shared" ca="1" si="78"/>
        <v>0</v>
      </c>
      <c r="H32" s="3" t="str">
        <f t="shared" ca="1" si="53"/>
        <v>Yes</v>
      </c>
      <c r="I32" s="2">
        <f t="shared" ca="1" si="54"/>
        <v>23.84</v>
      </c>
      <c r="J32" s="2">
        <f t="shared" ca="1" si="55"/>
        <v>23.84</v>
      </c>
      <c r="K32" s="2">
        <f t="shared" ca="1" si="56"/>
        <v>23.84</v>
      </c>
      <c r="L32" s="27">
        <f t="shared" ca="1" si="79"/>
        <v>0</v>
      </c>
      <c r="M32" s="3" t="str">
        <f t="shared" ca="1" si="57"/>
        <v>Yes</v>
      </c>
      <c r="N32" s="3" t="str">
        <f t="shared" si="58"/>
        <v>V02R05</v>
      </c>
      <c r="O32" s="35">
        <f t="shared" ca="1" si="80"/>
        <v>0</v>
      </c>
      <c r="P32" s="9">
        <f t="shared" ca="1" si="59"/>
        <v>24</v>
      </c>
      <c r="Q32" s="2">
        <f t="shared" ca="1" si="60"/>
        <v>11.76</v>
      </c>
      <c r="R32" s="2">
        <f t="shared" ca="1" si="60"/>
        <v>0</v>
      </c>
      <c r="S32" s="2">
        <f t="shared" ca="1" si="60"/>
        <v>1.99</v>
      </c>
      <c r="T32" s="2">
        <f t="shared" ca="1" si="60"/>
        <v>0</v>
      </c>
      <c r="U32" s="2">
        <f t="shared" ca="1" si="60"/>
        <v>10.09</v>
      </c>
      <c r="V32" s="2">
        <f t="shared" ca="1" si="60"/>
        <v>0</v>
      </c>
      <c r="W32" s="2">
        <f t="shared" ca="1" si="61"/>
        <v>23.84</v>
      </c>
      <c r="X32" s="2">
        <f t="shared" ca="1" si="62"/>
        <v>42.7</v>
      </c>
      <c r="Y32" s="9">
        <f t="shared" ca="1" si="63"/>
        <v>24</v>
      </c>
      <c r="Z32" s="2">
        <f t="shared" ca="1" si="64"/>
        <v>11.76</v>
      </c>
      <c r="AA32" s="2">
        <f t="shared" ca="1" si="64"/>
        <v>0</v>
      </c>
      <c r="AB32" s="2">
        <f t="shared" ca="1" si="64"/>
        <v>1.99</v>
      </c>
      <c r="AC32" s="2">
        <f t="shared" ca="1" si="64"/>
        <v>0</v>
      </c>
      <c r="AD32" s="2">
        <f t="shared" ca="1" si="64"/>
        <v>10.09</v>
      </c>
      <c r="AE32" s="2">
        <f t="shared" ca="1" si="64"/>
        <v>0</v>
      </c>
      <c r="AF32" s="2">
        <f t="shared" ca="1" si="65"/>
        <v>23.84</v>
      </c>
      <c r="AG32" s="2">
        <f t="shared" ca="1" si="66"/>
        <v>42.7</v>
      </c>
      <c r="AH32" s="9">
        <f t="shared" ca="1" si="67"/>
        <v>24</v>
      </c>
      <c r="AI32" s="2">
        <f t="shared" ca="1" si="68"/>
        <v>11.76</v>
      </c>
      <c r="AJ32" s="2">
        <f t="shared" ca="1" si="68"/>
        <v>0</v>
      </c>
      <c r="AK32" s="2">
        <f t="shared" ca="1" si="68"/>
        <v>1.99</v>
      </c>
      <c r="AL32" s="2">
        <f t="shared" ca="1" si="68"/>
        <v>0</v>
      </c>
      <c r="AM32" s="2">
        <f t="shared" ca="1" si="68"/>
        <v>10.09</v>
      </c>
      <c r="AN32" s="2" t="str">
        <f t="shared" ca="1" si="68"/>
        <v/>
      </c>
      <c r="AO32" s="2">
        <f t="shared" ca="1" si="69"/>
        <v>23.84</v>
      </c>
      <c r="AP32" s="2">
        <f t="shared" ca="1" si="70"/>
        <v>0.12681200000000001</v>
      </c>
      <c r="AQ32" s="9">
        <f t="shared" ca="1" si="71"/>
        <v>24</v>
      </c>
      <c r="AR32" s="2">
        <f t="shared" ca="1" si="72"/>
        <v>11.76</v>
      </c>
      <c r="AS32" s="2">
        <f t="shared" ca="1" si="72"/>
        <v>0</v>
      </c>
      <c r="AT32" s="2">
        <f t="shared" ca="1" si="72"/>
        <v>1.99</v>
      </c>
      <c r="AU32" s="2">
        <f t="shared" ca="1" si="72"/>
        <v>0</v>
      </c>
      <c r="AV32" s="2">
        <f t="shared" ca="1" si="72"/>
        <v>10.09</v>
      </c>
      <c r="AW32" s="2" t="str">
        <f t="shared" ca="1" si="72"/>
        <v/>
      </c>
      <c r="AX32" s="2">
        <f t="shared" ca="1" si="73"/>
        <v>23.84</v>
      </c>
      <c r="AY32" s="2">
        <f t="shared" ca="1" si="74"/>
        <v>0.12681200000000001</v>
      </c>
      <c r="AZ32" t="str">
        <f t="shared" si="75"/>
        <v>V02R05</v>
      </c>
      <c r="BA32">
        <f t="shared" si="76"/>
        <v>32</v>
      </c>
    </row>
    <row r="33" spans="1:53" x14ac:dyDescent="0.25">
      <c r="A33" t="str">
        <f t="shared" si="77"/>
        <v>V02</v>
      </c>
      <c r="B33" t="s">
        <v>24</v>
      </c>
      <c r="C33" s="3" t="str">
        <f t="shared" si="49"/>
        <v>Zone 06</v>
      </c>
      <c r="D33" t="str">
        <f t="shared" ca="1" si="50"/>
        <v>Pass</v>
      </c>
      <c r="E33" s="2">
        <f t="shared" ca="1" si="51"/>
        <v>22.04</v>
      </c>
      <c r="F33" s="2">
        <f t="shared" ca="1" si="52"/>
        <v>22.04</v>
      </c>
      <c r="G33" s="27">
        <f t="shared" ca="1" si="78"/>
        <v>0</v>
      </c>
      <c r="H33" s="3" t="str">
        <f t="shared" ca="1" si="53"/>
        <v>Yes</v>
      </c>
      <c r="I33" s="2">
        <f t="shared" ca="1" si="54"/>
        <v>22.04</v>
      </c>
      <c r="J33" s="2">
        <f t="shared" ca="1" si="55"/>
        <v>22.04</v>
      </c>
      <c r="K33" s="2">
        <f t="shared" ca="1" si="56"/>
        <v>22.04</v>
      </c>
      <c r="L33" s="27">
        <f t="shared" ca="1" si="79"/>
        <v>0</v>
      </c>
      <c r="M33" s="3" t="str">
        <f t="shared" ca="1" si="57"/>
        <v>Yes</v>
      </c>
      <c r="N33" s="3" t="str">
        <f t="shared" si="58"/>
        <v>V02R06</v>
      </c>
      <c r="O33" s="35">
        <f t="shared" ca="1" si="80"/>
        <v>0</v>
      </c>
      <c r="P33" s="9">
        <f t="shared" ca="1" si="59"/>
        <v>25</v>
      </c>
      <c r="Q33" s="2">
        <f t="shared" ca="1" si="60"/>
        <v>6.97</v>
      </c>
      <c r="R33" s="2">
        <f t="shared" ca="1" si="60"/>
        <v>3.89</v>
      </c>
      <c r="S33" s="2">
        <f t="shared" ca="1" si="60"/>
        <v>2.02</v>
      </c>
      <c r="T33" s="2">
        <f t="shared" ca="1" si="60"/>
        <v>0</v>
      </c>
      <c r="U33" s="2">
        <f t="shared" ca="1" si="60"/>
        <v>9.16</v>
      </c>
      <c r="V33" s="2">
        <f t="shared" ca="1" si="60"/>
        <v>0</v>
      </c>
      <c r="W33" s="2">
        <f t="shared" ca="1" si="61"/>
        <v>22.04</v>
      </c>
      <c r="X33" s="2">
        <f t="shared" ca="1" si="62"/>
        <v>48.6</v>
      </c>
      <c r="Y33" s="9">
        <f t="shared" ca="1" si="63"/>
        <v>25</v>
      </c>
      <c r="Z33" s="2">
        <f t="shared" ca="1" si="64"/>
        <v>6.97</v>
      </c>
      <c r="AA33" s="2">
        <f t="shared" ca="1" si="64"/>
        <v>3.89</v>
      </c>
      <c r="AB33" s="2">
        <f t="shared" ca="1" si="64"/>
        <v>2.02</v>
      </c>
      <c r="AC33" s="2">
        <f t="shared" ca="1" si="64"/>
        <v>0</v>
      </c>
      <c r="AD33" s="2">
        <f t="shared" ca="1" si="64"/>
        <v>9.16</v>
      </c>
      <c r="AE33" s="2">
        <f t="shared" ca="1" si="64"/>
        <v>0</v>
      </c>
      <c r="AF33" s="2">
        <f t="shared" ca="1" si="65"/>
        <v>22.04</v>
      </c>
      <c r="AG33" s="2">
        <f t="shared" ca="1" si="66"/>
        <v>48.6</v>
      </c>
      <c r="AH33" s="9">
        <f t="shared" ca="1" si="67"/>
        <v>25</v>
      </c>
      <c r="AI33" s="2">
        <f t="shared" ca="1" si="68"/>
        <v>6.97</v>
      </c>
      <c r="AJ33" s="2">
        <f t="shared" ca="1" si="68"/>
        <v>3.89</v>
      </c>
      <c r="AK33" s="2">
        <f t="shared" ca="1" si="68"/>
        <v>2.02</v>
      </c>
      <c r="AL33" s="2">
        <f t="shared" ca="1" si="68"/>
        <v>0</v>
      </c>
      <c r="AM33" s="2">
        <f t="shared" ca="1" si="68"/>
        <v>9.16</v>
      </c>
      <c r="AN33" s="2" t="str">
        <f t="shared" ca="1" si="68"/>
        <v/>
      </c>
      <c r="AO33" s="2">
        <f t="shared" ca="1" si="69"/>
        <v>22.04</v>
      </c>
      <c r="AP33" s="2">
        <f t="shared" ca="1" si="70"/>
        <v>0.12681200000000001</v>
      </c>
      <c r="AQ33" s="9">
        <f t="shared" ca="1" si="71"/>
        <v>25</v>
      </c>
      <c r="AR33" s="2">
        <f t="shared" ca="1" si="72"/>
        <v>6.97</v>
      </c>
      <c r="AS33" s="2">
        <f t="shared" ca="1" si="72"/>
        <v>3.89</v>
      </c>
      <c r="AT33" s="2">
        <f t="shared" ca="1" si="72"/>
        <v>2.02</v>
      </c>
      <c r="AU33" s="2">
        <f t="shared" ca="1" si="72"/>
        <v>0</v>
      </c>
      <c r="AV33" s="2">
        <f t="shared" ca="1" si="72"/>
        <v>9.16</v>
      </c>
      <c r="AW33" s="2" t="str">
        <f t="shared" ca="1" si="72"/>
        <v/>
      </c>
      <c r="AX33" s="2">
        <f t="shared" ca="1" si="73"/>
        <v>22.04</v>
      </c>
      <c r="AY33" s="2">
        <f t="shared" ca="1" si="74"/>
        <v>0.12681200000000001</v>
      </c>
      <c r="AZ33" t="str">
        <f t="shared" si="75"/>
        <v>V02R06</v>
      </c>
      <c r="BA33">
        <f t="shared" si="76"/>
        <v>33</v>
      </c>
    </row>
    <row r="34" spans="1:53" x14ac:dyDescent="0.25">
      <c r="A34" t="str">
        <f t="shared" si="77"/>
        <v>V02</v>
      </c>
      <c r="B34" t="s">
        <v>25</v>
      </c>
      <c r="C34" s="3" t="str">
        <f t="shared" si="49"/>
        <v>Zone 07</v>
      </c>
      <c r="D34" t="str">
        <f t="shared" ca="1" si="50"/>
        <v>Pass</v>
      </c>
      <c r="E34" s="2">
        <f t="shared" ca="1" si="51"/>
        <v>14.1</v>
      </c>
      <c r="F34" s="2">
        <f t="shared" ca="1" si="52"/>
        <v>14.1</v>
      </c>
      <c r="G34" s="27">
        <f t="shared" ca="1" si="78"/>
        <v>0</v>
      </c>
      <c r="H34" s="3" t="str">
        <f t="shared" ca="1" si="53"/>
        <v>Yes</v>
      </c>
      <c r="I34" s="2">
        <f t="shared" ca="1" si="54"/>
        <v>14.1</v>
      </c>
      <c r="J34" s="2">
        <f t="shared" ca="1" si="55"/>
        <v>14.1</v>
      </c>
      <c r="K34" s="2">
        <f t="shared" ca="1" si="56"/>
        <v>14.1</v>
      </c>
      <c r="L34" s="27">
        <f t="shared" ca="1" si="79"/>
        <v>0</v>
      </c>
      <c r="M34" s="3" t="str">
        <f t="shared" ca="1" si="57"/>
        <v>Yes</v>
      </c>
      <c r="N34" s="3" t="str">
        <f t="shared" si="58"/>
        <v>V02R07</v>
      </c>
      <c r="O34" s="35">
        <f t="shared" ca="1" si="80"/>
        <v>0</v>
      </c>
      <c r="P34" s="9">
        <f t="shared" ca="1" si="59"/>
        <v>26</v>
      </c>
      <c r="Q34" s="2">
        <f t="shared" ca="1" si="60"/>
        <v>2.41</v>
      </c>
      <c r="R34" s="2">
        <f t="shared" ca="1" si="60"/>
        <v>0.66</v>
      </c>
      <c r="S34" s="2">
        <f t="shared" ca="1" si="60"/>
        <v>2.12</v>
      </c>
      <c r="T34" s="2">
        <f t="shared" ca="1" si="60"/>
        <v>0</v>
      </c>
      <c r="U34" s="2">
        <f t="shared" ca="1" si="60"/>
        <v>8.91</v>
      </c>
      <c r="V34" s="2">
        <f t="shared" ca="1" si="60"/>
        <v>0</v>
      </c>
      <c r="W34" s="2">
        <f t="shared" ca="1" si="61"/>
        <v>14.1</v>
      </c>
      <c r="X34" s="2">
        <f t="shared" ca="1" si="62"/>
        <v>47.8</v>
      </c>
      <c r="Y34" s="9">
        <f t="shared" ca="1" si="63"/>
        <v>26</v>
      </c>
      <c r="Z34" s="2">
        <f t="shared" ca="1" si="64"/>
        <v>2.41</v>
      </c>
      <c r="AA34" s="2">
        <f t="shared" ca="1" si="64"/>
        <v>0.66</v>
      </c>
      <c r="AB34" s="2">
        <f t="shared" ca="1" si="64"/>
        <v>2.12</v>
      </c>
      <c r="AC34" s="2">
        <f t="shared" ca="1" si="64"/>
        <v>0</v>
      </c>
      <c r="AD34" s="2">
        <f t="shared" ca="1" si="64"/>
        <v>8.91</v>
      </c>
      <c r="AE34" s="2">
        <f t="shared" ca="1" si="64"/>
        <v>0</v>
      </c>
      <c r="AF34" s="2">
        <f t="shared" ca="1" si="65"/>
        <v>14.1</v>
      </c>
      <c r="AG34" s="2">
        <f t="shared" ca="1" si="66"/>
        <v>47.8</v>
      </c>
      <c r="AH34" s="9">
        <f t="shared" ca="1" si="67"/>
        <v>26</v>
      </c>
      <c r="AI34" s="2">
        <f t="shared" ca="1" si="68"/>
        <v>2.41</v>
      </c>
      <c r="AJ34" s="2">
        <f t="shared" ca="1" si="68"/>
        <v>0.66</v>
      </c>
      <c r="AK34" s="2">
        <f t="shared" ca="1" si="68"/>
        <v>2.12</v>
      </c>
      <c r="AL34" s="2">
        <f t="shared" ca="1" si="68"/>
        <v>0</v>
      </c>
      <c r="AM34" s="2">
        <f t="shared" ca="1" si="68"/>
        <v>8.91</v>
      </c>
      <c r="AN34" s="2" t="str">
        <f t="shared" ca="1" si="68"/>
        <v/>
      </c>
      <c r="AO34" s="2">
        <f t="shared" ca="1" si="69"/>
        <v>14.1</v>
      </c>
      <c r="AP34" s="2">
        <f t="shared" ca="1" si="70"/>
        <v>0.12681200000000001</v>
      </c>
      <c r="AQ34" s="9">
        <f t="shared" ca="1" si="71"/>
        <v>26</v>
      </c>
      <c r="AR34" s="2">
        <f t="shared" ca="1" si="72"/>
        <v>2.41</v>
      </c>
      <c r="AS34" s="2">
        <f t="shared" ca="1" si="72"/>
        <v>0.66</v>
      </c>
      <c r="AT34" s="2">
        <f t="shared" ca="1" si="72"/>
        <v>2.12</v>
      </c>
      <c r="AU34" s="2">
        <f t="shared" ca="1" si="72"/>
        <v>0</v>
      </c>
      <c r="AV34" s="2">
        <f t="shared" ca="1" si="72"/>
        <v>8.91</v>
      </c>
      <c r="AW34" s="2" t="str">
        <f t="shared" ca="1" si="72"/>
        <v/>
      </c>
      <c r="AX34" s="2">
        <f t="shared" ca="1" si="73"/>
        <v>14.1</v>
      </c>
      <c r="AY34" s="2">
        <f t="shared" ca="1" si="74"/>
        <v>0.12681200000000001</v>
      </c>
      <c r="AZ34" t="str">
        <f t="shared" si="75"/>
        <v>V02R07</v>
      </c>
      <c r="BA34">
        <f t="shared" si="76"/>
        <v>34</v>
      </c>
    </row>
    <row r="35" spans="1:53" x14ac:dyDescent="0.25">
      <c r="A35" t="str">
        <f t="shared" si="77"/>
        <v>V02</v>
      </c>
      <c r="B35" t="s">
        <v>26</v>
      </c>
      <c r="C35" s="3" t="str">
        <f t="shared" si="49"/>
        <v>Zone 08</v>
      </c>
      <c r="D35" t="str">
        <f t="shared" ca="1" si="50"/>
        <v>Pass</v>
      </c>
      <c r="E35" s="2">
        <f t="shared" ca="1" si="51"/>
        <v>25.63</v>
      </c>
      <c r="F35" s="2">
        <f t="shared" ca="1" si="52"/>
        <v>25.63</v>
      </c>
      <c r="G35" s="27">
        <f t="shared" ca="1" si="78"/>
        <v>0</v>
      </c>
      <c r="H35" s="3" t="str">
        <f t="shared" ca="1" si="53"/>
        <v>Yes</v>
      </c>
      <c r="I35" s="2">
        <f t="shared" ca="1" si="54"/>
        <v>25.63</v>
      </c>
      <c r="J35" s="2">
        <f t="shared" ca="1" si="55"/>
        <v>25.63</v>
      </c>
      <c r="K35" s="2">
        <f t="shared" ca="1" si="56"/>
        <v>25.63</v>
      </c>
      <c r="L35" s="27">
        <f t="shared" ca="1" si="79"/>
        <v>0</v>
      </c>
      <c r="M35" s="3" t="str">
        <f t="shared" ca="1" si="57"/>
        <v>Yes</v>
      </c>
      <c r="N35" s="3" t="str">
        <f t="shared" si="58"/>
        <v>V02R08</v>
      </c>
      <c r="O35" s="35">
        <f t="shared" ca="1" si="80"/>
        <v>0</v>
      </c>
      <c r="P35" s="9">
        <f t="shared" ca="1" si="59"/>
        <v>27</v>
      </c>
      <c r="Q35" s="2">
        <f t="shared" ca="1" si="60"/>
        <v>4.05</v>
      </c>
      <c r="R35" s="2">
        <f t="shared" ca="1" si="60"/>
        <v>10.64</v>
      </c>
      <c r="S35" s="2">
        <f t="shared" ca="1" si="60"/>
        <v>2.11</v>
      </c>
      <c r="T35" s="2">
        <f t="shared" ca="1" si="60"/>
        <v>0</v>
      </c>
      <c r="U35" s="2">
        <f t="shared" ca="1" si="60"/>
        <v>8.83</v>
      </c>
      <c r="V35" s="2">
        <f t="shared" ca="1" si="60"/>
        <v>0</v>
      </c>
      <c r="W35" s="2">
        <f t="shared" ca="1" si="61"/>
        <v>25.63</v>
      </c>
      <c r="X35" s="2">
        <f t="shared" ca="1" si="62"/>
        <v>45.1</v>
      </c>
      <c r="Y35" s="9">
        <f t="shared" ca="1" si="63"/>
        <v>27</v>
      </c>
      <c r="Z35" s="2">
        <f t="shared" ca="1" si="64"/>
        <v>4.05</v>
      </c>
      <c r="AA35" s="2">
        <f t="shared" ca="1" si="64"/>
        <v>10.64</v>
      </c>
      <c r="AB35" s="2">
        <f t="shared" ca="1" si="64"/>
        <v>2.11</v>
      </c>
      <c r="AC35" s="2">
        <f t="shared" ca="1" si="64"/>
        <v>0</v>
      </c>
      <c r="AD35" s="2">
        <f t="shared" ca="1" si="64"/>
        <v>8.83</v>
      </c>
      <c r="AE35" s="2">
        <f t="shared" ca="1" si="64"/>
        <v>0</v>
      </c>
      <c r="AF35" s="2">
        <f t="shared" ca="1" si="65"/>
        <v>25.63</v>
      </c>
      <c r="AG35" s="2">
        <f t="shared" ca="1" si="66"/>
        <v>45.1</v>
      </c>
      <c r="AH35" s="9">
        <f t="shared" ca="1" si="67"/>
        <v>27</v>
      </c>
      <c r="AI35" s="2">
        <f t="shared" ca="1" si="68"/>
        <v>4.05</v>
      </c>
      <c r="AJ35" s="2">
        <f t="shared" ca="1" si="68"/>
        <v>10.64</v>
      </c>
      <c r="AK35" s="2">
        <f t="shared" ca="1" si="68"/>
        <v>2.11</v>
      </c>
      <c r="AL35" s="2">
        <f t="shared" ca="1" si="68"/>
        <v>0</v>
      </c>
      <c r="AM35" s="2">
        <f t="shared" ca="1" si="68"/>
        <v>8.83</v>
      </c>
      <c r="AN35" s="2" t="str">
        <f t="shared" ca="1" si="68"/>
        <v/>
      </c>
      <c r="AO35" s="2">
        <f t="shared" ca="1" si="69"/>
        <v>25.63</v>
      </c>
      <c r="AP35" s="2">
        <f t="shared" ca="1" si="70"/>
        <v>0.12681200000000001</v>
      </c>
      <c r="AQ35" s="9">
        <f t="shared" ca="1" si="71"/>
        <v>27</v>
      </c>
      <c r="AR35" s="2">
        <f t="shared" ca="1" si="72"/>
        <v>4.05</v>
      </c>
      <c r="AS35" s="2">
        <f t="shared" ca="1" si="72"/>
        <v>10.64</v>
      </c>
      <c r="AT35" s="2">
        <f t="shared" ca="1" si="72"/>
        <v>2.11</v>
      </c>
      <c r="AU35" s="2">
        <f t="shared" ca="1" si="72"/>
        <v>0</v>
      </c>
      <c r="AV35" s="2">
        <f t="shared" ca="1" si="72"/>
        <v>8.83</v>
      </c>
      <c r="AW35" s="2" t="str">
        <f t="shared" ca="1" si="72"/>
        <v/>
      </c>
      <c r="AX35" s="2">
        <f t="shared" ca="1" si="73"/>
        <v>25.63</v>
      </c>
      <c r="AY35" s="2">
        <f t="shared" ca="1" si="74"/>
        <v>0.12681200000000001</v>
      </c>
      <c r="AZ35" t="str">
        <f t="shared" si="75"/>
        <v>V02R08</v>
      </c>
      <c r="BA35">
        <f t="shared" si="76"/>
        <v>35</v>
      </c>
    </row>
    <row r="36" spans="1:53" x14ac:dyDescent="0.25">
      <c r="A36" t="str">
        <f t="shared" si="77"/>
        <v>V02</v>
      </c>
      <c r="B36" t="s">
        <v>27</v>
      </c>
      <c r="C36" s="3" t="str">
        <f t="shared" si="49"/>
        <v>Zone 09</v>
      </c>
      <c r="D36" t="str">
        <f t="shared" ca="1" si="50"/>
        <v>Pass</v>
      </c>
      <c r="E36" s="2">
        <f t="shared" ca="1" si="51"/>
        <v>38.409999999999997</v>
      </c>
      <c r="F36" s="2">
        <f t="shared" ca="1" si="52"/>
        <v>38.409999999999997</v>
      </c>
      <c r="G36" s="27">
        <f t="shared" ca="1" si="78"/>
        <v>0</v>
      </c>
      <c r="H36" s="3" t="str">
        <f t="shared" ca="1" si="53"/>
        <v>Yes</v>
      </c>
      <c r="I36" s="2">
        <f t="shared" ca="1" si="54"/>
        <v>38.409999999999997</v>
      </c>
      <c r="J36" s="2">
        <f t="shared" ca="1" si="55"/>
        <v>38.409999999999997</v>
      </c>
      <c r="K36" s="2">
        <f t="shared" ca="1" si="56"/>
        <v>38.409999999999997</v>
      </c>
      <c r="L36" s="27">
        <f t="shared" ca="1" si="79"/>
        <v>0</v>
      </c>
      <c r="M36" s="3" t="str">
        <f t="shared" ca="1" si="57"/>
        <v>Yes</v>
      </c>
      <c r="N36" s="3" t="str">
        <f t="shared" si="58"/>
        <v>V02R09</v>
      </c>
      <c r="O36" s="35">
        <f t="shared" ca="1" si="80"/>
        <v>0</v>
      </c>
      <c r="P36" s="9">
        <f t="shared" ca="1" si="59"/>
        <v>28</v>
      </c>
      <c r="Q36" s="2">
        <f t="shared" ca="1" si="60"/>
        <v>6.19</v>
      </c>
      <c r="R36" s="2">
        <f t="shared" ca="1" si="60"/>
        <v>21.33</v>
      </c>
      <c r="S36" s="2">
        <f t="shared" ca="1" si="60"/>
        <v>2.06</v>
      </c>
      <c r="T36" s="2">
        <f t="shared" ca="1" si="60"/>
        <v>0</v>
      </c>
      <c r="U36" s="2">
        <f t="shared" ca="1" si="60"/>
        <v>8.83</v>
      </c>
      <c r="V36" s="2">
        <f t="shared" ca="1" si="60"/>
        <v>0</v>
      </c>
      <c r="W36" s="2">
        <f t="shared" ca="1" si="61"/>
        <v>38.409999999999997</v>
      </c>
      <c r="X36" s="2">
        <f t="shared" ca="1" si="62"/>
        <v>45.8</v>
      </c>
      <c r="Y36" s="9">
        <f t="shared" ca="1" si="63"/>
        <v>28</v>
      </c>
      <c r="Z36" s="2">
        <f t="shared" ca="1" si="64"/>
        <v>6.19</v>
      </c>
      <c r="AA36" s="2">
        <f t="shared" ca="1" si="64"/>
        <v>21.33</v>
      </c>
      <c r="AB36" s="2">
        <f t="shared" ca="1" si="64"/>
        <v>2.06</v>
      </c>
      <c r="AC36" s="2">
        <f t="shared" ca="1" si="64"/>
        <v>0</v>
      </c>
      <c r="AD36" s="2">
        <f t="shared" ca="1" si="64"/>
        <v>8.83</v>
      </c>
      <c r="AE36" s="2">
        <f t="shared" ca="1" si="64"/>
        <v>0</v>
      </c>
      <c r="AF36" s="2">
        <f t="shared" ca="1" si="65"/>
        <v>38.409999999999997</v>
      </c>
      <c r="AG36" s="2">
        <f t="shared" ca="1" si="66"/>
        <v>45.8</v>
      </c>
      <c r="AH36" s="9">
        <f t="shared" ca="1" si="67"/>
        <v>28</v>
      </c>
      <c r="AI36" s="2">
        <f t="shared" ca="1" si="68"/>
        <v>6.19</v>
      </c>
      <c r="AJ36" s="2">
        <f t="shared" ca="1" si="68"/>
        <v>21.33</v>
      </c>
      <c r="AK36" s="2">
        <f t="shared" ca="1" si="68"/>
        <v>2.06</v>
      </c>
      <c r="AL36" s="2">
        <f t="shared" ca="1" si="68"/>
        <v>0</v>
      </c>
      <c r="AM36" s="2">
        <f t="shared" ca="1" si="68"/>
        <v>8.83</v>
      </c>
      <c r="AN36" s="2" t="str">
        <f t="shared" ca="1" si="68"/>
        <v/>
      </c>
      <c r="AO36" s="2">
        <f t="shared" ca="1" si="69"/>
        <v>38.409999999999997</v>
      </c>
      <c r="AP36" s="2">
        <f t="shared" ca="1" si="70"/>
        <v>0.12681200000000001</v>
      </c>
      <c r="AQ36" s="9">
        <f t="shared" ca="1" si="71"/>
        <v>28</v>
      </c>
      <c r="AR36" s="2">
        <f t="shared" ca="1" si="72"/>
        <v>6.19</v>
      </c>
      <c r="AS36" s="2">
        <f t="shared" ca="1" si="72"/>
        <v>21.33</v>
      </c>
      <c r="AT36" s="2">
        <f t="shared" ca="1" si="72"/>
        <v>2.06</v>
      </c>
      <c r="AU36" s="2">
        <f t="shared" ca="1" si="72"/>
        <v>0</v>
      </c>
      <c r="AV36" s="2">
        <f t="shared" ca="1" si="72"/>
        <v>8.83</v>
      </c>
      <c r="AW36" s="2" t="str">
        <f t="shared" ca="1" si="72"/>
        <v/>
      </c>
      <c r="AX36" s="2">
        <f t="shared" ca="1" si="73"/>
        <v>38.409999999999997</v>
      </c>
      <c r="AY36" s="2">
        <f t="shared" ca="1" si="74"/>
        <v>0.12681200000000001</v>
      </c>
      <c r="AZ36" t="str">
        <f t="shared" si="75"/>
        <v>V02R09</v>
      </c>
      <c r="BA36">
        <f t="shared" si="76"/>
        <v>36</v>
      </c>
    </row>
    <row r="37" spans="1:53" x14ac:dyDescent="0.25">
      <c r="A37" t="str">
        <f t="shared" si="77"/>
        <v>V02</v>
      </c>
      <c r="B37" t="s">
        <v>28</v>
      </c>
      <c r="C37" s="3" t="str">
        <f t="shared" si="49"/>
        <v>Zone 10</v>
      </c>
      <c r="D37" t="str">
        <f t="shared" ca="1" si="50"/>
        <v>Pass</v>
      </c>
      <c r="E37" s="2">
        <f t="shared" ca="1" si="51"/>
        <v>40.31</v>
      </c>
      <c r="F37" s="2">
        <f t="shared" ca="1" si="52"/>
        <v>40.31</v>
      </c>
      <c r="G37" s="27">
        <f t="shared" ca="1" si="78"/>
        <v>0</v>
      </c>
      <c r="H37" s="3" t="str">
        <f t="shared" ca="1" si="53"/>
        <v>Yes</v>
      </c>
      <c r="I37" s="2">
        <f t="shared" ca="1" si="54"/>
        <v>40.31</v>
      </c>
      <c r="J37" s="2">
        <f t="shared" ca="1" si="55"/>
        <v>40.31</v>
      </c>
      <c r="K37" s="2">
        <f t="shared" ca="1" si="56"/>
        <v>40.31</v>
      </c>
      <c r="L37" s="27">
        <f t="shared" ca="1" si="79"/>
        <v>0</v>
      </c>
      <c r="M37" s="3" t="str">
        <f t="shared" ca="1" si="57"/>
        <v>Yes</v>
      </c>
      <c r="N37" s="3" t="str">
        <f t="shared" si="58"/>
        <v>V02R10</v>
      </c>
      <c r="O37" s="35">
        <f t="shared" ca="1" si="80"/>
        <v>0</v>
      </c>
      <c r="P37" s="9">
        <f t="shared" ca="1" si="59"/>
        <v>29</v>
      </c>
      <c r="Q37" s="2">
        <f t="shared" ca="1" si="60"/>
        <v>7.1</v>
      </c>
      <c r="R37" s="2">
        <f t="shared" ca="1" si="60"/>
        <v>22.4</v>
      </c>
      <c r="S37" s="2">
        <f t="shared" ca="1" si="60"/>
        <v>2.0299999999999998</v>
      </c>
      <c r="T37" s="2">
        <f t="shared" ca="1" si="60"/>
        <v>0</v>
      </c>
      <c r="U37" s="2">
        <f t="shared" ca="1" si="60"/>
        <v>8.7799999999999994</v>
      </c>
      <c r="V37" s="2">
        <f t="shared" ca="1" si="60"/>
        <v>0</v>
      </c>
      <c r="W37" s="2">
        <f t="shared" ca="1" si="61"/>
        <v>40.31</v>
      </c>
      <c r="X37" s="2">
        <f t="shared" ca="1" si="62"/>
        <v>44.8</v>
      </c>
      <c r="Y37" s="9">
        <f t="shared" ca="1" si="63"/>
        <v>29</v>
      </c>
      <c r="Z37" s="2">
        <f t="shared" ca="1" si="64"/>
        <v>7.1</v>
      </c>
      <c r="AA37" s="2">
        <f t="shared" ca="1" si="64"/>
        <v>22.4</v>
      </c>
      <c r="AB37" s="2">
        <f t="shared" ca="1" si="64"/>
        <v>2.0299999999999998</v>
      </c>
      <c r="AC37" s="2">
        <f t="shared" ca="1" si="64"/>
        <v>0</v>
      </c>
      <c r="AD37" s="2">
        <f t="shared" ca="1" si="64"/>
        <v>8.7799999999999994</v>
      </c>
      <c r="AE37" s="2">
        <f t="shared" ca="1" si="64"/>
        <v>0</v>
      </c>
      <c r="AF37" s="2">
        <f t="shared" ca="1" si="65"/>
        <v>40.31</v>
      </c>
      <c r="AG37" s="2">
        <f t="shared" ca="1" si="66"/>
        <v>44.8</v>
      </c>
      <c r="AH37" s="9">
        <f t="shared" ca="1" si="67"/>
        <v>29</v>
      </c>
      <c r="AI37" s="2">
        <f t="shared" ca="1" si="68"/>
        <v>7.1</v>
      </c>
      <c r="AJ37" s="2">
        <f t="shared" ca="1" si="68"/>
        <v>22.4</v>
      </c>
      <c r="AK37" s="2">
        <f t="shared" ca="1" si="68"/>
        <v>2.0299999999999998</v>
      </c>
      <c r="AL37" s="2">
        <f t="shared" ca="1" si="68"/>
        <v>0</v>
      </c>
      <c r="AM37" s="2">
        <f t="shared" ca="1" si="68"/>
        <v>8.7799999999999994</v>
      </c>
      <c r="AN37" s="2" t="str">
        <f t="shared" ca="1" si="68"/>
        <v/>
      </c>
      <c r="AO37" s="2">
        <f t="shared" ca="1" si="69"/>
        <v>40.31</v>
      </c>
      <c r="AP37" s="2">
        <f t="shared" ca="1" si="70"/>
        <v>0.12681200000000001</v>
      </c>
      <c r="AQ37" s="9">
        <f t="shared" ca="1" si="71"/>
        <v>29</v>
      </c>
      <c r="AR37" s="2">
        <f t="shared" ca="1" si="72"/>
        <v>7.1</v>
      </c>
      <c r="AS37" s="2">
        <f t="shared" ca="1" si="72"/>
        <v>22.4</v>
      </c>
      <c r="AT37" s="2">
        <f t="shared" ca="1" si="72"/>
        <v>2.0299999999999998</v>
      </c>
      <c r="AU37" s="2">
        <f t="shared" ca="1" si="72"/>
        <v>0</v>
      </c>
      <c r="AV37" s="2">
        <f t="shared" ca="1" si="72"/>
        <v>8.7799999999999994</v>
      </c>
      <c r="AW37" s="2" t="str">
        <f t="shared" ca="1" si="72"/>
        <v/>
      </c>
      <c r="AX37" s="2">
        <f t="shared" ca="1" si="73"/>
        <v>40.31</v>
      </c>
      <c r="AY37" s="2">
        <f t="shared" ca="1" si="74"/>
        <v>0.12681200000000001</v>
      </c>
      <c r="AZ37" t="str">
        <f t="shared" si="75"/>
        <v>V02R10</v>
      </c>
      <c r="BA37">
        <f t="shared" si="76"/>
        <v>37</v>
      </c>
    </row>
    <row r="38" spans="1:53" x14ac:dyDescent="0.25">
      <c r="A38" t="str">
        <f t="shared" si="77"/>
        <v>V02</v>
      </c>
      <c r="B38" t="s">
        <v>29</v>
      </c>
      <c r="C38" s="3" t="str">
        <f t="shared" si="49"/>
        <v>Zone 11</v>
      </c>
      <c r="D38" t="str">
        <f t="shared" ca="1" si="50"/>
        <v>Pass</v>
      </c>
      <c r="E38" s="2">
        <f t="shared" ca="1" si="51"/>
        <v>64.510000000000005</v>
      </c>
      <c r="F38" s="2">
        <f t="shared" ca="1" si="52"/>
        <v>64.510000000000005</v>
      </c>
      <c r="G38" s="27">
        <f t="shared" ca="1" si="78"/>
        <v>0</v>
      </c>
      <c r="H38" s="3" t="str">
        <f t="shared" ca="1" si="53"/>
        <v>Yes</v>
      </c>
      <c r="I38" s="2">
        <f t="shared" ca="1" si="54"/>
        <v>64.510000000000005</v>
      </c>
      <c r="J38" s="2">
        <f t="shared" ca="1" si="55"/>
        <v>64.510000000000005</v>
      </c>
      <c r="K38" s="2">
        <f t="shared" ca="1" si="56"/>
        <v>64.510000000000005</v>
      </c>
      <c r="L38" s="27">
        <f t="shared" ca="1" si="79"/>
        <v>0</v>
      </c>
      <c r="M38" s="3" t="str">
        <f t="shared" ca="1" si="57"/>
        <v>Yes</v>
      </c>
      <c r="N38" s="3" t="str">
        <f t="shared" si="58"/>
        <v>V02R11</v>
      </c>
      <c r="O38" s="35">
        <f t="shared" ca="1" si="80"/>
        <v>0</v>
      </c>
      <c r="P38" s="9">
        <f t="shared" ca="1" si="59"/>
        <v>30</v>
      </c>
      <c r="Q38" s="2">
        <f t="shared" ref="Q38:V43" ca="1" si="81">IF(Q$3=0,"",INDEX(INDIRECT(Q$1),$P38,Q$3))</f>
        <v>18.32</v>
      </c>
      <c r="R38" s="2">
        <f t="shared" ca="1" si="81"/>
        <v>35.21</v>
      </c>
      <c r="S38" s="2">
        <f t="shared" ca="1" si="81"/>
        <v>2</v>
      </c>
      <c r="T38" s="2">
        <f t="shared" ca="1" si="81"/>
        <v>0</v>
      </c>
      <c r="U38" s="2">
        <f t="shared" ca="1" si="81"/>
        <v>8.98</v>
      </c>
      <c r="V38" s="2">
        <f t="shared" ca="1" si="81"/>
        <v>0</v>
      </c>
      <c r="W38" s="2">
        <f t="shared" ca="1" si="61"/>
        <v>64.510000000000005</v>
      </c>
      <c r="X38" s="2">
        <f t="shared" ca="1" si="62"/>
        <v>42.5</v>
      </c>
      <c r="Y38" s="9">
        <f t="shared" ca="1" si="63"/>
        <v>30</v>
      </c>
      <c r="Z38" s="2">
        <f t="shared" ref="Z38:AE43" ca="1" si="82">IF(Z$3=0,"",INDEX(INDIRECT(Z$1),$Y38,Z$3))</f>
        <v>18.32</v>
      </c>
      <c r="AA38" s="2">
        <f t="shared" ca="1" si="82"/>
        <v>35.21</v>
      </c>
      <c r="AB38" s="2">
        <f t="shared" ca="1" si="82"/>
        <v>2</v>
      </c>
      <c r="AC38" s="2">
        <f t="shared" ca="1" si="82"/>
        <v>0</v>
      </c>
      <c r="AD38" s="2">
        <f t="shared" ca="1" si="82"/>
        <v>8.98</v>
      </c>
      <c r="AE38" s="2">
        <f t="shared" ca="1" si="82"/>
        <v>0</v>
      </c>
      <c r="AF38" s="2">
        <f t="shared" ca="1" si="65"/>
        <v>64.510000000000005</v>
      </c>
      <c r="AG38" s="2">
        <f t="shared" ca="1" si="66"/>
        <v>42.5</v>
      </c>
      <c r="AH38" s="9">
        <f t="shared" ca="1" si="67"/>
        <v>30</v>
      </c>
      <c r="AI38" s="2">
        <f t="shared" ref="AI38:AN43" ca="1" si="83">IF(AI$3=0,"",INDEX(INDIRECT(AI$1),$AH38,AI$3))</f>
        <v>18.32</v>
      </c>
      <c r="AJ38" s="2">
        <f t="shared" ca="1" si="83"/>
        <v>35.21</v>
      </c>
      <c r="AK38" s="2">
        <f t="shared" ca="1" si="83"/>
        <v>2</v>
      </c>
      <c r="AL38" s="2">
        <f t="shared" ca="1" si="83"/>
        <v>0</v>
      </c>
      <c r="AM38" s="2">
        <f t="shared" ca="1" si="83"/>
        <v>8.98</v>
      </c>
      <c r="AN38" s="2" t="str">
        <f t="shared" ca="1" si="83"/>
        <v/>
      </c>
      <c r="AO38" s="2">
        <f t="shared" ca="1" si="69"/>
        <v>64.510000000000005</v>
      </c>
      <c r="AP38" s="2">
        <f t="shared" ca="1" si="70"/>
        <v>0.12681200000000001</v>
      </c>
      <c r="AQ38" s="9">
        <f t="shared" ca="1" si="71"/>
        <v>30</v>
      </c>
      <c r="AR38" s="2">
        <f t="shared" ref="AR38:AW43" ca="1" si="84">IF(AR$3=0,"",INDEX(INDIRECT(AR$1),$AQ38,AR$3))</f>
        <v>18.32</v>
      </c>
      <c r="AS38" s="2">
        <f t="shared" ca="1" si="84"/>
        <v>35.21</v>
      </c>
      <c r="AT38" s="2">
        <f t="shared" ca="1" si="84"/>
        <v>2</v>
      </c>
      <c r="AU38" s="2">
        <f t="shared" ca="1" si="84"/>
        <v>0</v>
      </c>
      <c r="AV38" s="2">
        <f t="shared" ca="1" si="84"/>
        <v>8.98</v>
      </c>
      <c r="AW38" s="2" t="str">
        <f t="shared" ca="1" si="84"/>
        <v/>
      </c>
      <c r="AX38" s="2">
        <f t="shared" ca="1" si="73"/>
        <v>64.510000000000005</v>
      </c>
      <c r="AY38" s="2">
        <f t="shared" ca="1" si="74"/>
        <v>0.12681200000000001</v>
      </c>
      <c r="AZ38" t="str">
        <f t="shared" si="75"/>
        <v>V02R11</v>
      </c>
      <c r="BA38">
        <f t="shared" si="76"/>
        <v>38</v>
      </c>
    </row>
    <row r="39" spans="1:53" x14ac:dyDescent="0.25">
      <c r="A39" t="str">
        <f t="shared" si="77"/>
        <v>V02</v>
      </c>
      <c r="B39" t="s">
        <v>30</v>
      </c>
      <c r="C39" s="3" t="str">
        <f t="shared" si="49"/>
        <v>Zone 12</v>
      </c>
      <c r="D39" t="str">
        <f t="shared" ca="1" si="50"/>
        <v>Pass</v>
      </c>
      <c r="E39" s="2">
        <f t="shared" ca="1" si="51"/>
        <v>49.37</v>
      </c>
      <c r="F39" s="2">
        <f t="shared" ca="1" si="52"/>
        <v>49.37</v>
      </c>
      <c r="G39" s="27">
        <f t="shared" ca="1" si="78"/>
        <v>0</v>
      </c>
      <c r="H39" s="3" t="str">
        <f t="shared" ca="1" si="53"/>
        <v>Yes</v>
      </c>
      <c r="I39" s="2">
        <f t="shared" ca="1" si="54"/>
        <v>49.37</v>
      </c>
      <c r="J39" s="2">
        <f t="shared" ca="1" si="55"/>
        <v>49.37</v>
      </c>
      <c r="K39" s="2">
        <f t="shared" ca="1" si="56"/>
        <v>49.37</v>
      </c>
      <c r="L39" s="27">
        <f t="shared" ca="1" si="79"/>
        <v>0</v>
      </c>
      <c r="M39" s="3" t="str">
        <f t="shared" ca="1" si="57"/>
        <v>Yes</v>
      </c>
      <c r="N39" s="3" t="str">
        <f t="shared" si="58"/>
        <v>V02R12</v>
      </c>
      <c r="O39" s="35">
        <f t="shared" ca="1" si="80"/>
        <v>0</v>
      </c>
      <c r="P39" s="9">
        <f t="shared" ca="1" si="59"/>
        <v>31</v>
      </c>
      <c r="Q39" s="2">
        <f t="shared" ca="1" si="81"/>
        <v>18.809999999999999</v>
      </c>
      <c r="R39" s="2">
        <f t="shared" ca="1" si="81"/>
        <v>19.239999999999998</v>
      </c>
      <c r="S39" s="2">
        <f t="shared" ca="1" si="81"/>
        <v>1.99</v>
      </c>
      <c r="T39" s="2">
        <f t="shared" ca="1" si="81"/>
        <v>0</v>
      </c>
      <c r="U39" s="2">
        <f t="shared" ca="1" si="81"/>
        <v>9.33</v>
      </c>
      <c r="V39" s="2">
        <f t="shared" ca="1" si="81"/>
        <v>0</v>
      </c>
      <c r="W39" s="2">
        <f t="shared" ca="1" si="61"/>
        <v>49.37</v>
      </c>
      <c r="X39" s="2">
        <f t="shared" ca="1" si="62"/>
        <v>42.7</v>
      </c>
      <c r="Y39" s="9">
        <f t="shared" ca="1" si="63"/>
        <v>31</v>
      </c>
      <c r="Z39" s="2">
        <f t="shared" ca="1" si="82"/>
        <v>18.809999999999999</v>
      </c>
      <c r="AA39" s="2">
        <f t="shared" ca="1" si="82"/>
        <v>19.239999999999998</v>
      </c>
      <c r="AB39" s="2">
        <f t="shared" ca="1" si="82"/>
        <v>1.99</v>
      </c>
      <c r="AC39" s="2">
        <f t="shared" ca="1" si="82"/>
        <v>0</v>
      </c>
      <c r="AD39" s="2">
        <f t="shared" ca="1" si="82"/>
        <v>9.33</v>
      </c>
      <c r="AE39" s="2">
        <f t="shared" ca="1" si="82"/>
        <v>0</v>
      </c>
      <c r="AF39" s="2">
        <f t="shared" ca="1" si="65"/>
        <v>49.37</v>
      </c>
      <c r="AG39" s="2">
        <f t="shared" ca="1" si="66"/>
        <v>42.7</v>
      </c>
      <c r="AH39" s="9">
        <f t="shared" ca="1" si="67"/>
        <v>31</v>
      </c>
      <c r="AI39" s="2">
        <f t="shared" ca="1" si="83"/>
        <v>18.809999999999999</v>
      </c>
      <c r="AJ39" s="2">
        <f t="shared" ca="1" si="83"/>
        <v>19.239999999999998</v>
      </c>
      <c r="AK39" s="2">
        <f t="shared" ca="1" si="83"/>
        <v>1.99</v>
      </c>
      <c r="AL39" s="2">
        <f t="shared" ca="1" si="83"/>
        <v>0</v>
      </c>
      <c r="AM39" s="2">
        <f t="shared" ca="1" si="83"/>
        <v>9.33</v>
      </c>
      <c r="AN39" s="2" t="str">
        <f t="shared" ca="1" si="83"/>
        <v/>
      </c>
      <c r="AO39" s="2">
        <f t="shared" ca="1" si="69"/>
        <v>49.37</v>
      </c>
      <c r="AP39" s="2">
        <f t="shared" ca="1" si="70"/>
        <v>0.12681200000000001</v>
      </c>
      <c r="AQ39" s="9">
        <f t="shared" ca="1" si="71"/>
        <v>31</v>
      </c>
      <c r="AR39" s="2">
        <f t="shared" ca="1" si="84"/>
        <v>18.809999999999999</v>
      </c>
      <c r="AS39" s="2">
        <f t="shared" ca="1" si="84"/>
        <v>19.239999999999998</v>
      </c>
      <c r="AT39" s="2">
        <f t="shared" ca="1" si="84"/>
        <v>1.99</v>
      </c>
      <c r="AU39" s="2">
        <f t="shared" ca="1" si="84"/>
        <v>0</v>
      </c>
      <c r="AV39" s="2">
        <f t="shared" ca="1" si="84"/>
        <v>9.33</v>
      </c>
      <c r="AW39" s="2" t="str">
        <f t="shared" ca="1" si="84"/>
        <v/>
      </c>
      <c r="AX39" s="2">
        <f t="shared" ca="1" si="73"/>
        <v>49.37</v>
      </c>
      <c r="AY39" s="2">
        <f t="shared" ca="1" si="74"/>
        <v>0.12681200000000001</v>
      </c>
      <c r="AZ39" t="str">
        <f t="shared" si="75"/>
        <v>V02R12</v>
      </c>
      <c r="BA39">
        <f t="shared" si="76"/>
        <v>39</v>
      </c>
    </row>
    <row r="40" spans="1:53" x14ac:dyDescent="0.25">
      <c r="A40" t="str">
        <f t="shared" si="77"/>
        <v>V02</v>
      </c>
      <c r="B40" t="s">
        <v>31</v>
      </c>
      <c r="C40" s="3" t="str">
        <f t="shared" si="49"/>
        <v>Zone 13</v>
      </c>
      <c r="D40" t="str">
        <f t="shared" ca="1" si="50"/>
        <v>Pass</v>
      </c>
      <c r="E40" s="2">
        <f t="shared" ca="1" si="51"/>
        <v>66.17</v>
      </c>
      <c r="F40" s="2">
        <f t="shared" ca="1" si="52"/>
        <v>66.17</v>
      </c>
      <c r="G40" s="27">
        <f t="shared" ca="1" si="78"/>
        <v>0</v>
      </c>
      <c r="H40" s="3" t="str">
        <f t="shared" ca="1" si="53"/>
        <v>Yes</v>
      </c>
      <c r="I40" s="2">
        <f t="shared" ca="1" si="54"/>
        <v>66.17</v>
      </c>
      <c r="J40" s="2">
        <f t="shared" ca="1" si="55"/>
        <v>66.17</v>
      </c>
      <c r="K40" s="2">
        <f t="shared" ca="1" si="56"/>
        <v>66.17</v>
      </c>
      <c r="L40" s="27">
        <f t="shared" ca="1" si="79"/>
        <v>0</v>
      </c>
      <c r="M40" s="3" t="str">
        <f t="shared" ca="1" si="57"/>
        <v>Yes</v>
      </c>
      <c r="N40" s="3" t="str">
        <f t="shared" si="58"/>
        <v>V02R13</v>
      </c>
      <c r="O40" s="35">
        <f t="shared" ca="1" si="80"/>
        <v>0</v>
      </c>
      <c r="P40" s="9">
        <f t="shared" ca="1" si="59"/>
        <v>32</v>
      </c>
      <c r="Q40" s="2">
        <f t="shared" ca="1" si="81"/>
        <v>16.670000000000002</v>
      </c>
      <c r="R40" s="2">
        <f t="shared" ca="1" si="81"/>
        <v>38.57</v>
      </c>
      <c r="S40" s="2">
        <f t="shared" ca="1" si="81"/>
        <v>2.08</v>
      </c>
      <c r="T40" s="2">
        <f t="shared" ca="1" si="81"/>
        <v>0</v>
      </c>
      <c r="U40" s="2">
        <f t="shared" ca="1" si="81"/>
        <v>8.85</v>
      </c>
      <c r="V40" s="2">
        <f t="shared" ca="1" si="81"/>
        <v>0</v>
      </c>
      <c r="W40" s="2">
        <f t="shared" ca="1" si="61"/>
        <v>66.17</v>
      </c>
      <c r="X40" s="2">
        <f t="shared" ca="1" si="62"/>
        <v>43.9</v>
      </c>
      <c r="Y40" s="9">
        <f t="shared" ca="1" si="63"/>
        <v>32</v>
      </c>
      <c r="Z40" s="2">
        <f t="shared" ca="1" si="82"/>
        <v>16.670000000000002</v>
      </c>
      <c r="AA40" s="2">
        <f t="shared" ca="1" si="82"/>
        <v>38.57</v>
      </c>
      <c r="AB40" s="2">
        <f t="shared" ca="1" si="82"/>
        <v>2.08</v>
      </c>
      <c r="AC40" s="2">
        <f t="shared" ca="1" si="82"/>
        <v>0</v>
      </c>
      <c r="AD40" s="2">
        <f t="shared" ca="1" si="82"/>
        <v>8.85</v>
      </c>
      <c r="AE40" s="2">
        <f t="shared" ca="1" si="82"/>
        <v>0</v>
      </c>
      <c r="AF40" s="2">
        <f t="shared" ca="1" si="65"/>
        <v>66.17</v>
      </c>
      <c r="AG40" s="2">
        <f t="shared" ca="1" si="66"/>
        <v>43.9</v>
      </c>
      <c r="AH40" s="9">
        <f t="shared" ca="1" si="67"/>
        <v>32</v>
      </c>
      <c r="AI40" s="2">
        <f t="shared" ca="1" si="83"/>
        <v>16.670000000000002</v>
      </c>
      <c r="AJ40" s="2">
        <f t="shared" ca="1" si="83"/>
        <v>38.57</v>
      </c>
      <c r="AK40" s="2">
        <f t="shared" ca="1" si="83"/>
        <v>2.08</v>
      </c>
      <c r="AL40" s="2">
        <f t="shared" ca="1" si="83"/>
        <v>0</v>
      </c>
      <c r="AM40" s="2">
        <f t="shared" ca="1" si="83"/>
        <v>8.85</v>
      </c>
      <c r="AN40" s="2" t="str">
        <f t="shared" ca="1" si="83"/>
        <v/>
      </c>
      <c r="AO40" s="2">
        <f t="shared" ca="1" si="69"/>
        <v>66.17</v>
      </c>
      <c r="AP40" s="2">
        <f t="shared" ca="1" si="70"/>
        <v>0.12681200000000001</v>
      </c>
      <c r="AQ40" s="9">
        <f t="shared" ca="1" si="71"/>
        <v>32</v>
      </c>
      <c r="AR40" s="2">
        <f t="shared" ca="1" si="84"/>
        <v>16.670000000000002</v>
      </c>
      <c r="AS40" s="2">
        <f t="shared" ca="1" si="84"/>
        <v>38.57</v>
      </c>
      <c r="AT40" s="2">
        <f t="shared" ca="1" si="84"/>
        <v>2.08</v>
      </c>
      <c r="AU40" s="2">
        <f t="shared" ca="1" si="84"/>
        <v>0</v>
      </c>
      <c r="AV40" s="2">
        <f t="shared" ca="1" si="84"/>
        <v>8.85</v>
      </c>
      <c r="AW40" s="2" t="str">
        <f t="shared" ca="1" si="84"/>
        <v/>
      </c>
      <c r="AX40" s="2">
        <f t="shared" ca="1" si="73"/>
        <v>66.17</v>
      </c>
      <c r="AY40" s="2">
        <f t="shared" ca="1" si="74"/>
        <v>0.12681200000000001</v>
      </c>
      <c r="AZ40" t="str">
        <f t="shared" si="75"/>
        <v>V02R13</v>
      </c>
      <c r="BA40">
        <f t="shared" si="76"/>
        <v>40</v>
      </c>
    </row>
    <row r="41" spans="1:53" x14ac:dyDescent="0.25">
      <c r="A41" t="str">
        <f t="shared" si="77"/>
        <v>V02</v>
      </c>
      <c r="B41" t="s">
        <v>32</v>
      </c>
      <c r="C41" s="3" t="str">
        <f t="shared" si="49"/>
        <v>Zone 14</v>
      </c>
      <c r="D41" t="str">
        <f t="shared" ca="1" si="50"/>
        <v>Pass</v>
      </c>
      <c r="E41" s="2">
        <f t="shared" ca="1" si="51"/>
        <v>61.85</v>
      </c>
      <c r="F41" s="2">
        <f t="shared" ca="1" si="52"/>
        <v>61.85</v>
      </c>
      <c r="G41" s="27">
        <f t="shared" ca="1" si="78"/>
        <v>0</v>
      </c>
      <c r="H41" s="3" t="str">
        <f t="shared" ca="1" si="53"/>
        <v>Yes</v>
      </c>
      <c r="I41" s="2">
        <f t="shared" ca="1" si="54"/>
        <v>61.85</v>
      </c>
      <c r="J41" s="2">
        <f t="shared" ca="1" si="55"/>
        <v>61.85</v>
      </c>
      <c r="K41" s="2">
        <f t="shared" ca="1" si="56"/>
        <v>61.85</v>
      </c>
      <c r="L41" s="27">
        <f t="shared" ca="1" si="79"/>
        <v>0</v>
      </c>
      <c r="M41" s="3" t="str">
        <f t="shared" ca="1" si="57"/>
        <v>Yes</v>
      </c>
      <c r="N41" s="3" t="str">
        <f t="shared" si="58"/>
        <v>V02R14</v>
      </c>
      <c r="O41" s="35">
        <f t="shared" ca="1" si="80"/>
        <v>0</v>
      </c>
      <c r="P41" s="9">
        <f t="shared" ca="1" si="59"/>
        <v>33</v>
      </c>
      <c r="Q41" s="2">
        <f t="shared" ca="1" si="81"/>
        <v>17.489999999999998</v>
      </c>
      <c r="R41" s="2">
        <f t="shared" ca="1" si="81"/>
        <v>33.47</v>
      </c>
      <c r="S41" s="2">
        <f t="shared" ca="1" si="81"/>
        <v>1.83</v>
      </c>
      <c r="T41" s="2">
        <f t="shared" ca="1" si="81"/>
        <v>0</v>
      </c>
      <c r="U41" s="2">
        <f t="shared" ca="1" si="81"/>
        <v>9.06</v>
      </c>
      <c r="V41" s="2">
        <f t="shared" ca="1" si="81"/>
        <v>0</v>
      </c>
      <c r="W41" s="2">
        <f t="shared" ca="1" si="61"/>
        <v>61.85</v>
      </c>
      <c r="X41" s="2">
        <f t="shared" ca="1" si="62"/>
        <v>44.1</v>
      </c>
      <c r="Y41" s="9">
        <f t="shared" ca="1" si="63"/>
        <v>33</v>
      </c>
      <c r="Z41" s="2">
        <f t="shared" ca="1" si="82"/>
        <v>17.489999999999998</v>
      </c>
      <c r="AA41" s="2">
        <f t="shared" ca="1" si="82"/>
        <v>33.47</v>
      </c>
      <c r="AB41" s="2">
        <f t="shared" ca="1" si="82"/>
        <v>1.83</v>
      </c>
      <c r="AC41" s="2">
        <f t="shared" ca="1" si="82"/>
        <v>0</v>
      </c>
      <c r="AD41" s="2">
        <f t="shared" ca="1" si="82"/>
        <v>9.06</v>
      </c>
      <c r="AE41" s="2">
        <f t="shared" ca="1" si="82"/>
        <v>0</v>
      </c>
      <c r="AF41" s="2">
        <f t="shared" ca="1" si="65"/>
        <v>61.85</v>
      </c>
      <c r="AG41" s="2">
        <f t="shared" ca="1" si="66"/>
        <v>44.1</v>
      </c>
      <c r="AH41" s="9">
        <f t="shared" ca="1" si="67"/>
        <v>33</v>
      </c>
      <c r="AI41" s="2">
        <f t="shared" ca="1" si="83"/>
        <v>17.489999999999998</v>
      </c>
      <c r="AJ41" s="2">
        <f t="shared" ca="1" si="83"/>
        <v>33.47</v>
      </c>
      <c r="AK41" s="2">
        <f t="shared" ca="1" si="83"/>
        <v>1.83</v>
      </c>
      <c r="AL41" s="2">
        <f t="shared" ca="1" si="83"/>
        <v>0</v>
      </c>
      <c r="AM41" s="2">
        <f t="shared" ca="1" si="83"/>
        <v>9.06</v>
      </c>
      <c r="AN41" s="2" t="str">
        <f t="shared" ca="1" si="83"/>
        <v/>
      </c>
      <c r="AO41" s="2">
        <f t="shared" ca="1" si="69"/>
        <v>61.85</v>
      </c>
      <c r="AP41" s="2">
        <f t="shared" ca="1" si="70"/>
        <v>0.12681200000000001</v>
      </c>
      <c r="AQ41" s="9">
        <f t="shared" ca="1" si="71"/>
        <v>33</v>
      </c>
      <c r="AR41" s="2">
        <f t="shared" ca="1" si="84"/>
        <v>17.489999999999998</v>
      </c>
      <c r="AS41" s="2">
        <f t="shared" ca="1" si="84"/>
        <v>33.47</v>
      </c>
      <c r="AT41" s="2">
        <f t="shared" ca="1" si="84"/>
        <v>1.83</v>
      </c>
      <c r="AU41" s="2">
        <f t="shared" ca="1" si="84"/>
        <v>0</v>
      </c>
      <c r="AV41" s="2">
        <f t="shared" ca="1" si="84"/>
        <v>9.06</v>
      </c>
      <c r="AW41" s="2" t="str">
        <f t="shared" ca="1" si="84"/>
        <v/>
      </c>
      <c r="AX41" s="2">
        <f t="shared" ca="1" si="73"/>
        <v>61.85</v>
      </c>
      <c r="AY41" s="2">
        <f t="shared" ca="1" si="74"/>
        <v>0.12681200000000001</v>
      </c>
      <c r="AZ41" t="str">
        <f t="shared" si="75"/>
        <v>V02R14</v>
      </c>
      <c r="BA41">
        <f t="shared" si="76"/>
        <v>41</v>
      </c>
    </row>
    <row r="42" spans="1:53" x14ac:dyDescent="0.25">
      <c r="A42" t="str">
        <f t="shared" si="77"/>
        <v>V02</v>
      </c>
      <c r="B42" t="s">
        <v>33</v>
      </c>
      <c r="C42" s="3" t="str">
        <f t="shared" si="49"/>
        <v>Zone 15</v>
      </c>
      <c r="D42" t="str">
        <f t="shared" ca="1" si="50"/>
        <v>Pass</v>
      </c>
      <c r="E42" s="2">
        <f t="shared" ca="1" si="51"/>
        <v>90.58</v>
      </c>
      <c r="F42" s="2">
        <f t="shared" ca="1" si="52"/>
        <v>90.58</v>
      </c>
      <c r="G42" s="27">
        <f t="shared" ca="1" si="78"/>
        <v>0</v>
      </c>
      <c r="H42" s="3" t="str">
        <f t="shared" ca="1" si="53"/>
        <v>Yes</v>
      </c>
      <c r="I42" s="2">
        <f t="shared" ca="1" si="54"/>
        <v>90.58</v>
      </c>
      <c r="J42" s="2">
        <f t="shared" ca="1" si="55"/>
        <v>90.58</v>
      </c>
      <c r="K42" s="2">
        <f t="shared" ca="1" si="56"/>
        <v>90.58</v>
      </c>
      <c r="L42" s="27">
        <f t="shared" ca="1" si="79"/>
        <v>0</v>
      </c>
      <c r="M42" s="3" t="str">
        <f t="shared" ca="1" si="57"/>
        <v>Yes</v>
      </c>
      <c r="N42" s="3" t="str">
        <f t="shared" si="58"/>
        <v>V02R15</v>
      </c>
      <c r="O42" s="35">
        <f t="shared" ca="1" si="80"/>
        <v>0</v>
      </c>
      <c r="P42" s="9">
        <f t="shared" ca="1" si="59"/>
        <v>34</v>
      </c>
      <c r="Q42" s="2">
        <f t="shared" ca="1" si="81"/>
        <v>1.18</v>
      </c>
      <c r="R42" s="2">
        <f t="shared" ca="1" si="81"/>
        <v>80.400000000000006</v>
      </c>
      <c r="S42" s="2">
        <f t="shared" ca="1" si="81"/>
        <v>2</v>
      </c>
      <c r="T42" s="2">
        <f t="shared" ca="1" si="81"/>
        <v>0</v>
      </c>
      <c r="U42" s="2">
        <f t="shared" ca="1" si="81"/>
        <v>7</v>
      </c>
      <c r="V42" s="2">
        <f t="shared" ca="1" si="81"/>
        <v>0</v>
      </c>
      <c r="W42" s="2">
        <f t="shared" ca="1" si="61"/>
        <v>90.58</v>
      </c>
      <c r="X42" s="2">
        <f t="shared" ca="1" si="62"/>
        <v>46.7</v>
      </c>
      <c r="Y42" s="9">
        <f t="shared" ca="1" si="63"/>
        <v>34</v>
      </c>
      <c r="Z42" s="2">
        <f t="shared" ca="1" si="82"/>
        <v>1.18</v>
      </c>
      <c r="AA42" s="2">
        <f t="shared" ca="1" si="82"/>
        <v>80.400000000000006</v>
      </c>
      <c r="AB42" s="2">
        <f t="shared" ca="1" si="82"/>
        <v>2</v>
      </c>
      <c r="AC42" s="2">
        <f t="shared" ca="1" si="82"/>
        <v>0</v>
      </c>
      <c r="AD42" s="2">
        <f t="shared" ca="1" si="82"/>
        <v>7</v>
      </c>
      <c r="AE42" s="2">
        <f t="shared" ca="1" si="82"/>
        <v>0</v>
      </c>
      <c r="AF42" s="2">
        <f t="shared" ca="1" si="65"/>
        <v>90.58</v>
      </c>
      <c r="AG42" s="2">
        <f t="shared" ca="1" si="66"/>
        <v>46.7</v>
      </c>
      <c r="AH42" s="9">
        <f t="shared" ca="1" si="67"/>
        <v>34</v>
      </c>
      <c r="AI42" s="2">
        <f t="shared" ca="1" si="83"/>
        <v>1.18</v>
      </c>
      <c r="AJ42" s="2">
        <f t="shared" ca="1" si="83"/>
        <v>80.400000000000006</v>
      </c>
      <c r="AK42" s="2">
        <f t="shared" ca="1" si="83"/>
        <v>2</v>
      </c>
      <c r="AL42" s="2">
        <f t="shared" ca="1" si="83"/>
        <v>0</v>
      </c>
      <c r="AM42" s="2">
        <f t="shared" ca="1" si="83"/>
        <v>7</v>
      </c>
      <c r="AN42" s="2" t="str">
        <f t="shared" ca="1" si="83"/>
        <v/>
      </c>
      <c r="AO42" s="2">
        <f t="shared" ca="1" si="69"/>
        <v>90.58</v>
      </c>
      <c r="AP42" s="2">
        <f t="shared" ca="1" si="70"/>
        <v>0.12681200000000001</v>
      </c>
      <c r="AQ42" s="9">
        <f t="shared" ca="1" si="71"/>
        <v>34</v>
      </c>
      <c r="AR42" s="2">
        <f t="shared" ca="1" si="84"/>
        <v>1.18</v>
      </c>
      <c r="AS42" s="2">
        <f t="shared" ca="1" si="84"/>
        <v>80.400000000000006</v>
      </c>
      <c r="AT42" s="2">
        <f t="shared" ca="1" si="84"/>
        <v>2</v>
      </c>
      <c r="AU42" s="2">
        <f t="shared" ca="1" si="84"/>
        <v>0</v>
      </c>
      <c r="AV42" s="2">
        <f t="shared" ca="1" si="84"/>
        <v>7</v>
      </c>
      <c r="AW42" s="2" t="str">
        <f t="shared" ca="1" si="84"/>
        <v/>
      </c>
      <c r="AX42" s="2">
        <f t="shared" ca="1" si="73"/>
        <v>90.58</v>
      </c>
      <c r="AY42" s="2">
        <f t="shared" ca="1" si="74"/>
        <v>0.12681200000000001</v>
      </c>
      <c r="AZ42" t="str">
        <f t="shared" si="75"/>
        <v>V02R15</v>
      </c>
      <c r="BA42">
        <f t="shared" si="76"/>
        <v>42</v>
      </c>
    </row>
    <row r="43" spans="1:53" x14ac:dyDescent="0.25">
      <c r="A43" t="str">
        <f t="shared" si="77"/>
        <v>V02</v>
      </c>
      <c r="B43" t="s">
        <v>34</v>
      </c>
      <c r="C43" s="3" t="str">
        <f t="shared" si="49"/>
        <v>Zone 16</v>
      </c>
      <c r="D43" t="str">
        <f t="shared" ca="1" si="50"/>
        <v>Pass</v>
      </c>
      <c r="E43" s="2">
        <f t="shared" ca="1" si="51"/>
        <v>53.25</v>
      </c>
      <c r="F43" s="2">
        <f t="shared" ca="1" si="52"/>
        <v>53.25</v>
      </c>
      <c r="G43" s="27">
        <f t="shared" ca="1" si="78"/>
        <v>0</v>
      </c>
      <c r="H43" s="3" t="str">
        <f t="shared" ca="1" si="53"/>
        <v>Yes</v>
      </c>
      <c r="I43" s="2">
        <f t="shared" ca="1" si="54"/>
        <v>53.25</v>
      </c>
      <c r="J43" s="2">
        <f t="shared" ca="1" si="55"/>
        <v>53.25</v>
      </c>
      <c r="K43" s="2">
        <f t="shared" ca="1" si="56"/>
        <v>53.25</v>
      </c>
      <c r="L43" s="27">
        <f t="shared" ca="1" si="79"/>
        <v>0</v>
      </c>
      <c r="M43" s="3" t="str">
        <f t="shared" ca="1" si="57"/>
        <v>Yes</v>
      </c>
      <c r="N43" s="3" t="str">
        <f t="shared" si="58"/>
        <v>V02R16</v>
      </c>
      <c r="O43" s="35">
        <f t="shared" ca="1" si="80"/>
        <v>0</v>
      </c>
      <c r="P43" s="9">
        <f t="shared" ca="1" si="59"/>
        <v>35</v>
      </c>
      <c r="Q43" s="2">
        <f t="shared" ca="1" si="81"/>
        <v>35.840000000000003</v>
      </c>
      <c r="R43" s="2">
        <f t="shared" ca="1" si="81"/>
        <v>4.45</v>
      </c>
      <c r="S43" s="2">
        <f t="shared" ca="1" si="81"/>
        <v>2.09</v>
      </c>
      <c r="T43" s="2">
        <f t="shared" ca="1" si="81"/>
        <v>0</v>
      </c>
      <c r="U43" s="2">
        <f t="shared" ca="1" si="81"/>
        <v>10.87</v>
      </c>
      <c r="V43" s="2">
        <f t="shared" ca="1" si="81"/>
        <v>0</v>
      </c>
      <c r="W43" s="2">
        <f t="shared" ca="1" si="61"/>
        <v>53.25</v>
      </c>
      <c r="X43" s="2">
        <f t="shared" ca="1" si="62"/>
        <v>46.6</v>
      </c>
      <c r="Y43" s="9">
        <f t="shared" ca="1" si="63"/>
        <v>35</v>
      </c>
      <c r="Z43" s="2">
        <f t="shared" ca="1" si="82"/>
        <v>35.840000000000003</v>
      </c>
      <c r="AA43" s="2">
        <f t="shared" ca="1" si="82"/>
        <v>4.45</v>
      </c>
      <c r="AB43" s="2">
        <f t="shared" ca="1" si="82"/>
        <v>2.09</v>
      </c>
      <c r="AC43" s="2">
        <f t="shared" ca="1" si="82"/>
        <v>0</v>
      </c>
      <c r="AD43" s="2">
        <f t="shared" ca="1" si="82"/>
        <v>10.87</v>
      </c>
      <c r="AE43" s="2">
        <f t="shared" ca="1" si="82"/>
        <v>0</v>
      </c>
      <c r="AF43" s="2">
        <f t="shared" ca="1" si="65"/>
        <v>53.25</v>
      </c>
      <c r="AG43" s="2">
        <f t="shared" ca="1" si="66"/>
        <v>46.6</v>
      </c>
      <c r="AH43" s="9">
        <f t="shared" ca="1" si="67"/>
        <v>35</v>
      </c>
      <c r="AI43" s="2">
        <f t="shared" ca="1" si="83"/>
        <v>35.840000000000003</v>
      </c>
      <c r="AJ43" s="2">
        <f t="shared" ca="1" si="83"/>
        <v>4.45</v>
      </c>
      <c r="AK43" s="2">
        <f t="shared" ca="1" si="83"/>
        <v>2.09</v>
      </c>
      <c r="AL43" s="2">
        <f t="shared" ca="1" si="83"/>
        <v>0</v>
      </c>
      <c r="AM43" s="2">
        <f t="shared" ca="1" si="83"/>
        <v>10.87</v>
      </c>
      <c r="AN43" s="2" t="str">
        <f t="shared" ca="1" si="83"/>
        <v/>
      </c>
      <c r="AO43" s="2">
        <f t="shared" ca="1" si="69"/>
        <v>53.25</v>
      </c>
      <c r="AP43" s="2">
        <f t="shared" ca="1" si="70"/>
        <v>0.12681200000000001</v>
      </c>
      <c r="AQ43" s="9">
        <f t="shared" ca="1" si="71"/>
        <v>35</v>
      </c>
      <c r="AR43" s="2">
        <f t="shared" ca="1" si="84"/>
        <v>35.840000000000003</v>
      </c>
      <c r="AS43" s="2">
        <f t="shared" ca="1" si="84"/>
        <v>4.45</v>
      </c>
      <c r="AT43" s="2">
        <f t="shared" ca="1" si="84"/>
        <v>2.09</v>
      </c>
      <c r="AU43" s="2">
        <f t="shared" ca="1" si="84"/>
        <v>0</v>
      </c>
      <c r="AV43" s="2">
        <f t="shared" ca="1" si="84"/>
        <v>10.87</v>
      </c>
      <c r="AW43" s="2" t="str">
        <f t="shared" ca="1" si="84"/>
        <v/>
      </c>
      <c r="AX43" s="2">
        <f t="shared" ca="1" si="73"/>
        <v>53.25</v>
      </c>
      <c r="AY43" s="2">
        <f t="shared" ca="1" si="74"/>
        <v>0.12681200000000001</v>
      </c>
      <c r="AZ43" t="str">
        <f t="shared" si="75"/>
        <v>V02R16</v>
      </c>
      <c r="BA43">
        <f t="shared" si="76"/>
        <v>43</v>
      </c>
    </row>
    <row r="44" spans="1:53" x14ac:dyDescent="0.25">
      <c r="A44" s="34" t="str">
        <f>"Result "&amp;A27</f>
        <v>Result V02</v>
      </c>
      <c r="C44" s="6"/>
      <c r="D44" s="7" t="str">
        <f ca="1">IF(SoftwareType="Candidate","n/a",IF(COUNTIF(D28:D43,Pass)=16,Pass,Fail))</f>
        <v>Pass</v>
      </c>
      <c r="E44" s="30">
        <f ca="1">AVERAGE(E28:E43)</f>
        <v>42.826250000000002</v>
      </c>
      <c r="F44" s="30">
        <f ca="1">AVERAGE(F28:F43)</f>
        <v>42.826250000000002</v>
      </c>
      <c r="G44" s="31">
        <f ca="1">IF(E44=0,0,(F44-E44)/E44)</f>
        <v>0</v>
      </c>
      <c r="H44" s="31"/>
      <c r="I44" s="30">
        <f ca="1">AVERAGE(I28:I43)</f>
        <v>42.826250000000002</v>
      </c>
      <c r="J44" s="30">
        <f ca="1">AVERAGE(J28:J43)</f>
        <v>42.826250000000002</v>
      </c>
      <c r="K44" s="30">
        <f ca="1">AVERAGE(K28:K43)</f>
        <v>42.826250000000002</v>
      </c>
      <c r="L44" s="31">
        <f t="shared" ca="1" si="79"/>
        <v>0</v>
      </c>
      <c r="M44" s="33" t="s">
        <v>338</v>
      </c>
      <c r="N44" s="31">
        <f ca="1">MIN(L28:L43)</f>
        <v>0</v>
      </c>
      <c r="O44" s="30">
        <f ca="1">AVERAGE(O28:O43)</f>
        <v>0</v>
      </c>
      <c r="P44" s="31" t="s">
        <v>340</v>
      </c>
      <c r="Q44" s="30">
        <f ca="1">AVERAGE(Q28:Q43)</f>
        <v>14.138125</v>
      </c>
      <c r="R44" s="30">
        <f ca="1">AVERAGE(R28:R43)</f>
        <v>17.37125</v>
      </c>
      <c r="S44" s="30">
        <f ca="1">AVERAGE(S28:S43)</f>
        <v>2.0168749999999998</v>
      </c>
      <c r="T44" s="30"/>
      <c r="U44" s="30">
        <f ca="1">AVERAGE(U28:U43)</f>
        <v>9.2999999999999989</v>
      </c>
      <c r="V44" s="30">
        <f ca="1">AVERAGE(V28:V43)</f>
        <v>0</v>
      </c>
      <c r="W44" s="30">
        <f ca="1">AVERAGE(W28:W43)</f>
        <v>42.826250000000002</v>
      </c>
      <c r="X44" s="30">
        <f ca="1">AVERAGE(X28:X43)</f>
        <v>45.29375000000001</v>
      </c>
      <c r="Y44" s="30" t="s">
        <v>340</v>
      </c>
      <c r="Z44" s="30">
        <f ca="1">AVERAGE(Z28:Z43)</f>
        <v>14.138125</v>
      </c>
      <c r="AA44" s="30">
        <f ca="1">AVERAGE(AA28:AA43)</f>
        <v>17.37125</v>
      </c>
      <c r="AB44" s="30">
        <f ca="1">AVERAGE(AB28:AB43)</f>
        <v>2.0168749999999998</v>
      </c>
      <c r="AC44" s="30">
        <f ca="1">AVERAGE(AC28:AC43)</f>
        <v>0</v>
      </c>
      <c r="AD44" s="30">
        <f ca="1">AVERAGE(AD28:AD43)</f>
        <v>9.2999999999999989</v>
      </c>
      <c r="AE44" s="30"/>
      <c r="AF44" s="30">
        <f ca="1">AVERAGE(AF28:AF43)</f>
        <v>42.826250000000002</v>
      </c>
      <c r="AG44" s="30">
        <f ca="1">AVERAGE(AG28:AG43)</f>
        <v>45.29375000000001</v>
      </c>
      <c r="AI44" s="30">
        <f ca="1">AVERAGE(AI28:AI43)</f>
        <v>14.138125</v>
      </c>
      <c r="AJ44" s="30">
        <f ca="1">AVERAGE(AJ28:AJ43)</f>
        <v>17.37125</v>
      </c>
      <c r="AK44" s="30">
        <f ca="1">AVERAGE(AK28:AK43)</f>
        <v>2.0168749999999998</v>
      </c>
      <c r="AL44" s="30">
        <f ca="1">AVERAGE(AL28:AL43)</f>
        <v>0</v>
      </c>
      <c r="AM44" s="30">
        <f ca="1">AVERAGE(AM28:AM43)</f>
        <v>9.2999999999999989</v>
      </c>
      <c r="AN44" s="30"/>
      <c r="AO44" s="30">
        <f ca="1">AVERAGE(AO28:AO43)</f>
        <v>42.826250000000002</v>
      </c>
      <c r="AP44" s="30">
        <f ca="1">AVERAGE(AP28:AP43)</f>
        <v>0.12681199999999998</v>
      </c>
      <c r="AQ44" s="30" t="s">
        <v>340</v>
      </c>
      <c r="AR44" s="30">
        <f ca="1">AVERAGE(AR28:AR43)</f>
        <v>14.138125</v>
      </c>
      <c r="AS44" s="30">
        <f ca="1">AVERAGE(AS28:AS43)</f>
        <v>17.37125</v>
      </c>
      <c r="AT44" s="30">
        <f ca="1">AVERAGE(AT28:AT43)</f>
        <v>2.0168749999999998</v>
      </c>
      <c r="AU44" s="30">
        <f ca="1">AVERAGE(AU28:AU43)</f>
        <v>0</v>
      </c>
      <c r="AV44" s="30">
        <f ca="1">AVERAGE(AV28:AV43)</f>
        <v>9.2999999999999989</v>
      </c>
      <c r="AW44" s="30"/>
      <c r="AX44" s="30">
        <f ca="1">AVERAGE(AX28:AX43)</f>
        <v>42.826250000000002</v>
      </c>
      <c r="AY44" s="30">
        <f ca="1">AVERAGE(AY28:AY43)</f>
        <v>0.12681199999999998</v>
      </c>
    </row>
    <row r="45" spans="1:53" x14ac:dyDescent="0.25">
      <c r="C45" s="7" t="s">
        <v>361</v>
      </c>
      <c r="D45" s="7"/>
      <c r="E45" s="7"/>
      <c r="F45" s="7"/>
      <c r="G45" s="7"/>
      <c r="H45" s="7"/>
      <c r="I45" s="7"/>
      <c r="J45" s="7"/>
      <c r="K45" s="7"/>
      <c r="L45" s="6" t="s">
        <v>340</v>
      </c>
      <c r="M45" s="6" t="s">
        <v>339</v>
      </c>
      <c r="N45" s="32">
        <f ca="1">MAX(L28:L43)</f>
        <v>0</v>
      </c>
      <c r="Y45" s="7" t="s">
        <v>341</v>
      </c>
      <c r="Z45" s="31">
        <f ca="1">(Z44-Q44)/Q44</f>
        <v>0</v>
      </c>
      <c r="AA45" s="31">
        <f ca="1">(AA44-R44)/R44</f>
        <v>0</v>
      </c>
      <c r="AB45" s="31">
        <f ca="1">(AB44-S44)/S44</f>
        <v>0</v>
      </c>
      <c r="AC45" s="31"/>
      <c r="AD45" s="31">
        <f ca="1">(AD44-U44)/U44</f>
        <v>0</v>
      </c>
      <c r="AE45" s="31"/>
      <c r="AF45" s="31">
        <f ca="1">(AF44-W44)/W44</f>
        <v>0</v>
      </c>
      <c r="AQ45" s="7"/>
      <c r="AR45" s="31"/>
      <c r="AS45" s="31"/>
      <c r="AT45" s="31"/>
      <c r="AU45" s="31"/>
      <c r="AV45" s="31"/>
      <c r="AW45" s="31"/>
      <c r="AX45" s="31"/>
    </row>
    <row r="46" spans="1:53" x14ac:dyDescent="0.25">
      <c r="A46" s="7" t="s">
        <v>371</v>
      </c>
      <c r="B46" s="7" t="str">
        <f>VLOOKUP(A46,TestArray,2)&amp;" in "&amp;VLOOKUP(A46,TestArray,3)&amp;" for Prototype "&amp;VLOOKUP(A46,TestArray,4)</f>
        <v>Standard Design in All Zones for Prototype S6960ft2</v>
      </c>
      <c r="C46" s="7"/>
      <c r="I46" s="7" t="str">
        <f>VLOOKUP(A46,TestArray,21)</f>
        <v>Standard = Proposed for this test</v>
      </c>
    </row>
    <row r="47" spans="1:53" x14ac:dyDescent="0.25">
      <c r="A47" t="str">
        <f>A46</f>
        <v>V03</v>
      </c>
      <c r="B47" t="s">
        <v>2</v>
      </c>
      <c r="C47" s="3" t="str">
        <f t="shared" ref="C47:C62" si="85">VLOOKUP(A47,TestArray,4+RIGHT(B47,2))</f>
        <v>Zone 01</v>
      </c>
      <c r="D47" t="str">
        <f t="shared" ref="D47:D62" ca="1" si="86">IF(SoftwareType="Candidate","n/a",IF(AND(H47=Yes,M47=Yes,ABS(E47-I47)&lt;=Tolerance/2),Pass,Fail))</f>
        <v>Pass</v>
      </c>
      <c r="E47" s="2">
        <f t="shared" ref="E47:E62" ca="1" si="87">IF(Units="EDR",X47,W47)</f>
        <v>42.2</v>
      </c>
      <c r="F47" s="2">
        <f t="shared" ref="F47:F62" ca="1" si="88">IF(Units="EDR",AG47,AF47)</f>
        <v>42.2</v>
      </c>
      <c r="G47" s="27">
        <f ca="1">IF(E47=0,0,(F47-E47)/E47)</f>
        <v>0</v>
      </c>
      <c r="H47" s="3" t="str">
        <f t="shared" ref="H47:H62" ca="1" si="89">IF(AND((E47-Tolerance&lt;=F47),(E47+Tolerance&gt;=F47)),Yes,No)</f>
        <v>Yes</v>
      </c>
      <c r="I47" s="2">
        <f t="shared" ref="I47:I62" ca="1" si="90">IF(Units="EDR",J47,INDIRECT(RefCol&amp;INDEX(StandardArray,MATCH($N47,StandardList,0),2)))</f>
        <v>42.2</v>
      </c>
      <c r="J47" s="2">
        <f t="shared" ref="J47:J62" ca="1" si="91">IF(Units="EDR",AP47,AO47)</f>
        <v>42.2</v>
      </c>
      <c r="K47" s="2">
        <f t="shared" ref="K47:K62" ca="1" si="92">IF(Units="EDR",AY47,AX47)</f>
        <v>42.2</v>
      </c>
      <c r="L47" s="27">
        <f ca="1">IF(I47=0,0,(K47-I47)/I47)</f>
        <v>0</v>
      </c>
      <c r="M47" s="3" t="str">
        <f t="shared" ref="M47:M62" ca="1" si="93">IF(AND((I47-Tolerance&lt;=K47),(I47+Tolerance&gt;=K47),(J47-Tolerance&lt;=K47),(J47+Tolerance&gt;=K47)),Yes,No)</f>
        <v>Yes</v>
      </c>
      <c r="N47" s="3" t="str">
        <f t="shared" ref="N47:N62" si="94">A47&amp;B47</f>
        <v>V03R01</v>
      </c>
      <c r="O47" s="35">
        <f ca="1">K47-F47</f>
        <v>0</v>
      </c>
      <c r="P47" s="9">
        <f t="shared" ref="P47:P62" ca="1" si="95">MATCH($A47&amp;$B47,INDIRECT(P$2),0)</f>
        <v>36</v>
      </c>
      <c r="Q47" s="2">
        <f t="shared" ref="Q47:V56" ca="1" si="96">IF(Q$3=0,"",INDEX(INDIRECT(Q$1),$P47,Q$3))</f>
        <v>15.52</v>
      </c>
      <c r="R47" s="2">
        <f t="shared" ca="1" si="96"/>
        <v>0</v>
      </c>
      <c r="S47" s="2">
        <f t="shared" ca="1" si="96"/>
        <v>3.16</v>
      </c>
      <c r="T47" s="2">
        <f t="shared" ca="1" si="96"/>
        <v>0</v>
      </c>
      <c r="U47" s="2">
        <f t="shared" ca="1" si="96"/>
        <v>23.52</v>
      </c>
      <c r="V47" s="2">
        <f t="shared" ca="1" si="96"/>
        <v>0</v>
      </c>
      <c r="W47" s="2">
        <f t="shared" ref="W47:W62" ca="1" si="97">IF(TotalSum="No",INDEX(INDIRECT(W$1),$P47,W$3),SUM(Q47:V47))</f>
        <v>42.2</v>
      </c>
      <c r="X47" s="2">
        <f t="shared" ref="X47:X62" ca="1" si="98">IF(X$3=0,"",INDEX(INDIRECT(X$1),$P47,X$3))</f>
        <v>57.9</v>
      </c>
      <c r="Y47" s="9">
        <f t="shared" ref="Y47:Y62" ca="1" si="99">MATCH($A47&amp;$B47,INDIRECT(Y$2),0)</f>
        <v>36</v>
      </c>
      <c r="Z47" s="2">
        <f t="shared" ref="Z47:AE56" ca="1" si="100">IF(Z$3=0,"",INDEX(INDIRECT(Z$1),$Y47,Z$3))</f>
        <v>15.52</v>
      </c>
      <c r="AA47" s="2">
        <f t="shared" ca="1" si="100"/>
        <v>0</v>
      </c>
      <c r="AB47" s="2">
        <f t="shared" ca="1" si="100"/>
        <v>3.16</v>
      </c>
      <c r="AC47" s="2">
        <f t="shared" ca="1" si="100"/>
        <v>0</v>
      </c>
      <c r="AD47" s="2">
        <f t="shared" ca="1" si="100"/>
        <v>23.52</v>
      </c>
      <c r="AE47" s="2">
        <f t="shared" ca="1" si="100"/>
        <v>0</v>
      </c>
      <c r="AF47" s="2">
        <f t="shared" ref="AF47:AF62" ca="1" si="101">IF(TotalSum="No",INDEX(INDIRECT(AF$1),$Y47,AF$3),SUM(Z47:AE47))</f>
        <v>42.2</v>
      </c>
      <c r="AG47" s="2">
        <f t="shared" ref="AG47:AG62" ca="1" si="102">IF(AG$3=0,"",INDEX(INDIRECT(AG$1),$P47,AG$3))</f>
        <v>57.9</v>
      </c>
      <c r="AH47" s="9">
        <f t="shared" ref="AH47:AH62" ca="1" si="103">MATCH($A47&amp;$B47,INDIRECT(AH$2),0)</f>
        <v>36</v>
      </c>
      <c r="AI47" s="2">
        <f t="shared" ref="AI47:AN56" ca="1" si="104">IF(AI$3=0,"",INDEX(INDIRECT(AI$1),$AH47,AI$3))</f>
        <v>15.52</v>
      </c>
      <c r="AJ47" s="2">
        <f t="shared" ca="1" si="104"/>
        <v>0</v>
      </c>
      <c r="AK47" s="2">
        <f t="shared" ca="1" si="104"/>
        <v>3.16</v>
      </c>
      <c r="AL47" s="2">
        <f t="shared" ca="1" si="104"/>
        <v>0</v>
      </c>
      <c r="AM47" s="2">
        <f t="shared" ca="1" si="104"/>
        <v>23.52</v>
      </c>
      <c r="AN47" s="2" t="str">
        <f t="shared" ca="1" si="104"/>
        <v/>
      </c>
      <c r="AO47" s="2">
        <f t="shared" ref="AO47:AO62" ca="1" si="105">IF(TotalSum="No",INDEX(INDIRECT(AO$1),$AH47,AO$3),SUM(AI47:AN47))</f>
        <v>42.2</v>
      </c>
      <c r="AP47" s="2">
        <f t="shared" ref="AP47:AP62" ca="1" si="106">IF(AP$3=0,"",INDEX(INDIRECT(AP$1),$P47,AP$3))</f>
        <v>0.80892399999999998</v>
      </c>
      <c r="AQ47" s="9">
        <f t="shared" ref="AQ47:AQ62" ca="1" si="107">MATCH($A47&amp;$B47,INDIRECT(AQ$2),0)</f>
        <v>36</v>
      </c>
      <c r="AR47" s="2">
        <f t="shared" ref="AR47:AW56" ca="1" si="108">IF(AR$3=0,"",INDEX(INDIRECT(AR$1),$AQ47,AR$3))</f>
        <v>15.52</v>
      </c>
      <c r="AS47" s="2">
        <f t="shared" ca="1" si="108"/>
        <v>0</v>
      </c>
      <c r="AT47" s="2">
        <f t="shared" ca="1" si="108"/>
        <v>3.16</v>
      </c>
      <c r="AU47" s="2">
        <f t="shared" ca="1" si="108"/>
        <v>0</v>
      </c>
      <c r="AV47" s="2">
        <f t="shared" ca="1" si="108"/>
        <v>23.52</v>
      </c>
      <c r="AW47" s="2" t="str">
        <f t="shared" ca="1" si="108"/>
        <v/>
      </c>
      <c r="AX47" s="2">
        <f t="shared" ref="AX47:AX62" ca="1" si="109">IF(TotalSum="No",INDEX(INDIRECT(AX$1),$AQ47,AX$3),SUM(AR47:AW47))</f>
        <v>42.2</v>
      </c>
      <c r="AY47" s="2">
        <f t="shared" ref="AY47:AY62" ca="1" si="110">IF(AY$3=0,"",INDEX(INDIRECT(AY$1),$P47,AY$3))</f>
        <v>0.80892399999999998</v>
      </c>
      <c r="AZ47" t="str">
        <f t="shared" ref="AZ47:AZ62" si="111">A47&amp;B47</f>
        <v>V03R01</v>
      </c>
      <c r="BA47">
        <f t="shared" ref="BA47:BA62" si="112">ROW(AZ47)</f>
        <v>47</v>
      </c>
    </row>
    <row r="48" spans="1:53" x14ac:dyDescent="0.25">
      <c r="A48" t="str">
        <f t="shared" ref="A48:A62" si="113">A47</f>
        <v>V03</v>
      </c>
      <c r="B48" t="s">
        <v>20</v>
      </c>
      <c r="C48" s="3" t="str">
        <f t="shared" si="85"/>
        <v>Zone 02</v>
      </c>
      <c r="D48" t="str">
        <f t="shared" ca="1" si="86"/>
        <v>Pass</v>
      </c>
      <c r="E48" s="2">
        <f t="shared" ca="1" si="87"/>
        <v>43.9</v>
      </c>
      <c r="F48" s="2">
        <f t="shared" ca="1" si="88"/>
        <v>43.9</v>
      </c>
      <c r="G48" s="27">
        <f t="shared" ref="G48:G62" ca="1" si="114">IF(E48=0,0,(F48-E48)/E48)</f>
        <v>0</v>
      </c>
      <c r="H48" s="3" t="str">
        <f t="shared" ca="1" si="89"/>
        <v>Yes</v>
      </c>
      <c r="I48" s="2">
        <f t="shared" ca="1" si="90"/>
        <v>43.9</v>
      </c>
      <c r="J48" s="2">
        <f t="shared" ca="1" si="91"/>
        <v>43.9</v>
      </c>
      <c r="K48" s="2">
        <f t="shared" ca="1" si="92"/>
        <v>43.9</v>
      </c>
      <c r="L48" s="27">
        <f t="shared" ref="L48:L63" ca="1" si="115">IF(I48=0,0,(K48-I48)/I48)</f>
        <v>0</v>
      </c>
      <c r="M48" s="3" t="str">
        <f t="shared" ca="1" si="93"/>
        <v>Yes</v>
      </c>
      <c r="N48" s="3" t="str">
        <f t="shared" si="94"/>
        <v>V03R02</v>
      </c>
      <c r="O48" s="35">
        <f t="shared" ref="O48:O62" ca="1" si="116">K48-F48</f>
        <v>0</v>
      </c>
      <c r="P48" s="9">
        <f t="shared" ca="1" si="95"/>
        <v>37</v>
      </c>
      <c r="Q48" s="2">
        <f t="shared" ca="1" si="96"/>
        <v>9.61</v>
      </c>
      <c r="R48" s="2">
        <f t="shared" ca="1" si="96"/>
        <v>9.5299999999999994</v>
      </c>
      <c r="S48" s="2">
        <f t="shared" ca="1" si="96"/>
        <v>3.13</v>
      </c>
      <c r="T48" s="2">
        <f t="shared" ca="1" si="96"/>
        <v>0</v>
      </c>
      <c r="U48" s="2">
        <f t="shared" ca="1" si="96"/>
        <v>21.63</v>
      </c>
      <c r="V48" s="2">
        <f t="shared" ca="1" si="96"/>
        <v>0</v>
      </c>
      <c r="W48" s="2">
        <f t="shared" ca="1" si="97"/>
        <v>43.9</v>
      </c>
      <c r="X48" s="2">
        <f t="shared" ca="1" si="98"/>
        <v>55</v>
      </c>
      <c r="Y48" s="9">
        <f t="shared" ca="1" si="99"/>
        <v>37</v>
      </c>
      <c r="Z48" s="2">
        <f t="shared" ca="1" si="100"/>
        <v>9.61</v>
      </c>
      <c r="AA48" s="2">
        <f t="shared" ca="1" si="100"/>
        <v>9.5299999999999994</v>
      </c>
      <c r="AB48" s="2">
        <f t="shared" ca="1" si="100"/>
        <v>3.13</v>
      </c>
      <c r="AC48" s="2">
        <f t="shared" ca="1" si="100"/>
        <v>0</v>
      </c>
      <c r="AD48" s="2">
        <f t="shared" ca="1" si="100"/>
        <v>21.63</v>
      </c>
      <c r="AE48" s="2">
        <f t="shared" ca="1" si="100"/>
        <v>0</v>
      </c>
      <c r="AF48" s="2">
        <f t="shared" ca="1" si="101"/>
        <v>43.9</v>
      </c>
      <c r="AG48" s="2">
        <f t="shared" ca="1" si="102"/>
        <v>55</v>
      </c>
      <c r="AH48" s="9">
        <f t="shared" ca="1" si="103"/>
        <v>37</v>
      </c>
      <c r="AI48" s="2">
        <f t="shared" ca="1" si="104"/>
        <v>9.61</v>
      </c>
      <c r="AJ48" s="2">
        <f t="shared" ca="1" si="104"/>
        <v>9.5299999999999994</v>
      </c>
      <c r="AK48" s="2">
        <f t="shared" ca="1" si="104"/>
        <v>3.13</v>
      </c>
      <c r="AL48" s="2">
        <f t="shared" ca="1" si="104"/>
        <v>0</v>
      </c>
      <c r="AM48" s="2">
        <f t="shared" ca="1" si="104"/>
        <v>21.63</v>
      </c>
      <c r="AN48" s="2" t="str">
        <f t="shared" ca="1" si="104"/>
        <v/>
      </c>
      <c r="AO48" s="2">
        <f t="shared" ca="1" si="105"/>
        <v>43.9</v>
      </c>
      <c r="AP48" s="2">
        <f t="shared" ca="1" si="106"/>
        <v>0.80892399999999998</v>
      </c>
      <c r="AQ48" s="9">
        <f t="shared" ca="1" si="107"/>
        <v>37</v>
      </c>
      <c r="AR48" s="2">
        <f t="shared" ca="1" si="108"/>
        <v>9.61</v>
      </c>
      <c r="AS48" s="2">
        <f t="shared" ca="1" si="108"/>
        <v>9.5299999999999994</v>
      </c>
      <c r="AT48" s="2">
        <f t="shared" ca="1" si="108"/>
        <v>3.13</v>
      </c>
      <c r="AU48" s="2">
        <f t="shared" ca="1" si="108"/>
        <v>0</v>
      </c>
      <c r="AV48" s="2">
        <f t="shared" ca="1" si="108"/>
        <v>21.63</v>
      </c>
      <c r="AW48" s="2" t="str">
        <f t="shared" ca="1" si="108"/>
        <v/>
      </c>
      <c r="AX48" s="2">
        <f t="shared" ca="1" si="109"/>
        <v>43.9</v>
      </c>
      <c r="AY48" s="2">
        <f t="shared" ca="1" si="110"/>
        <v>0.80892399999999998</v>
      </c>
      <c r="AZ48" t="str">
        <f t="shared" si="111"/>
        <v>V03R02</v>
      </c>
      <c r="BA48">
        <f t="shared" si="112"/>
        <v>48</v>
      </c>
    </row>
    <row r="49" spans="1:53" x14ac:dyDescent="0.25">
      <c r="A49" t="str">
        <f t="shared" si="113"/>
        <v>V03</v>
      </c>
      <c r="B49" t="s">
        <v>21</v>
      </c>
      <c r="C49" s="3" t="str">
        <f t="shared" si="85"/>
        <v>Zone 03</v>
      </c>
      <c r="D49" t="str">
        <f t="shared" ca="1" si="86"/>
        <v>Pass</v>
      </c>
      <c r="E49" s="2">
        <f t="shared" ca="1" si="87"/>
        <v>31.16</v>
      </c>
      <c r="F49" s="2">
        <f t="shared" ca="1" si="88"/>
        <v>31.16</v>
      </c>
      <c r="G49" s="27">
        <f t="shared" ca="1" si="114"/>
        <v>0</v>
      </c>
      <c r="H49" s="3" t="str">
        <f t="shared" ca="1" si="89"/>
        <v>Yes</v>
      </c>
      <c r="I49" s="2">
        <f t="shared" ca="1" si="90"/>
        <v>31.16</v>
      </c>
      <c r="J49" s="2">
        <f t="shared" ca="1" si="91"/>
        <v>31.16</v>
      </c>
      <c r="K49" s="2">
        <f t="shared" ca="1" si="92"/>
        <v>31.16</v>
      </c>
      <c r="L49" s="27">
        <f t="shared" ca="1" si="115"/>
        <v>0</v>
      </c>
      <c r="M49" s="3" t="str">
        <f t="shared" ca="1" si="93"/>
        <v>Yes</v>
      </c>
      <c r="N49" s="3" t="str">
        <f t="shared" si="94"/>
        <v>V03R03</v>
      </c>
      <c r="O49" s="35">
        <f t="shared" ca="1" si="116"/>
        <v>0</v>
      </c>
      <c r="P49" s="9">
        <f t="shared" ca="1" si="95"/>
        <v>38</v>
      </c>
      <c r="Q49" s="2">
        <f t="shared" ca="1" si="96"/>
        <v>4.76</v>
      </c>
      <c r="R49" s="2">
        <f t="shared" ca="1" si="96"/>
        <v>1.57</v>
      </c>
      <c r="S49" s="2">
        <f t="shared" ca="1" si="96"/>
        <v>3.15</v>
      </c>
      <c r="T49" s="2">
        <f t="shared" ca="1" si="96"/>
        <v>0</v>
      </c>
      <c r="U49" s="2">
        <f t="shared" ca="1" si="96"/>
        <v>21.68</v>
      </c>
      <c r="V49" s="2">
        <f t="shared" ca="1" si="96"/>
        <v>0</v>
      </c>
      <c r="W49" s="2">
        <f t="shared" ca="1" si="97"/>
        <v>31.16</v>
      </c>
      <c r="X49" s="2">
        <f t="shared" ca="1" si="98"/>
        <v>55.7</v>
      </c>
      <c r="Y49" s="9">
        <f t="shared" ca="1" si="99"/>
        <v>38</v>
      </c>
      <c r="Z49" s="2">
        <f t="shared" ca="1" si="100"/>
        <v>4.76</v>
      </c>
      <c r="AA49" s="2">
        <f t="shared" ca="1" si="100"/>
        <v>1.57</v>
      </c>
      <c r="AB49" s="2">
        <f t="shared" ca="1" si="100"/>
        <v>3.15</v>
      </c>
      <c r="AC49" s="2">
        <f t="shared" ca="1" si="100"/>
        <v>0</v>
      </c>
      <c r="AD49" s="2">
        <f t="shared" ca="1" si="100"/>
        <v>21.68</v>
      </c>
      <c r="AE49" s="2">
        <f t="shared" ca="1" si="100"/>
        <v>0</v>
      </c>
      <c r="AF49" s="2">
        <f t="shared" ca="1" si="101"/>
        <v>31.16</v>
      </c>
      <c r="AG49" s="2">
        <f t="shared" ca="1" si="102"/>
        <v>55.7</v>
      </c>
      <c r="AH49" s="9">
        <f t="shared" ca="1" si="103"/>
        <v>38</v>
      </c>
      <c r="AI49" s="2">
        <f t="shared" ca="1" si="104"/>
        <v>4.76</v>
      </c>
      <c r="AJ49" s="2">
        <f t="shared" ca="1" si="104"/>
        <v>1.57</v>
      </c>
      <c r="AK49" s="2">
        <f t="shared" ca="1" si="104"/>
        <v>3.15</v>
      </c>
      <c r="AL49" s="2">
        <f t="shared" ca="1" si="104"/>
        <v>0</v>
      </c>
      <c r="AM49" s="2">
        <f t="shared" ca="1" si="104"/>
        <v>21.68</v>
      </c>
      <c r="AN49" s="2" t="str">
        <f t="shared" ca="1" si="104"/>
        <v/>
      </c>
      <c r="AO49" s="2">
        <f t="shared" ca="1" si="105"/>
        <v>31.16</v>
      </c>
      <c r="AP49" s="2">
        <f t="shared" ca="1" si="106"/>
        <v>0.80892399999999998</v>
      </c>
      <c r="AQ49" s="9">
        <f t="shared" ca="1" si="107"/>
        <v>38</v>
      </c>
      <c r="AR49" s="2">
        <f t="shared" ca="1" si="108"/>
        <v>4.76</v>
      </c>
      <c r="AS49" s="2">
        <f t="shared" ca="1" si="108"/>
        <v>1.57</v>
      </c>
      <c r="AT49" s="2">
        <f t="shared" ca="1" si="108"/>
        <v>3.15</v>
      </c>
      <c r="AU49" s="2">
        <f t="shared" ca="1" si="108"/>
        <v>0</v>
      </c>
      <c r="AV49" s="2">
        <f t="shared" ca="1" si="108"/>
        <v>21.68</v>
      </c>
      <c r="AW49" s="2" t="str">
        <f t="shared" ca="1" si="108"/>
        <v/>
      </c>
      <c r="AX49" s="2">
        <f t="shared" ca="1" si="109"/>
        <v>31.16</v>
      </c>
      <c r="AY49" s="2">
        <f t="shared" ca="1" si="110"/>
        <v>0.80892399999999998</v>
      </c>
      <c r="AZ49" t="str">
        <f t="shared" si="111"/>
        <v>V03R03</v>
      </c>
      <c r="BA49">
        <f t="shared" si="112"/>
        <v>49</v>
      </c>
    </row>
    <row r="50" spans="1:53" x14ac:dyDescent="0.25">
      <c r="A50" t="str">
        <f t="shared" si="113"/>
        <v>V03</v>
      </c>
      <c r="B50" t="s">
        <v>22</v>
      </c>
      <c r="C50" s="3" t="str">
        <f t="shared" si="85"/>
        <v>Zone 04</v>
      </c>
      <c r="D50" t="str">
        <f t="shared" ca="1" si="86"/>
        <v>Pass</v>
      </c>
      <c r="E50" s="2">
        <f t="shared" ca="1" si="87"/>
        <v>42.17</v>
      </c>
      <c r="F50" s="2">
        <f t="shared" ca="1" si="88"/>
        <v>42.17</v>
      </c>
      <c r="G50" s="27">
        <f t="shared" ca="1" si="114"/>
        <v>0</v>
      </c>
      <c r="H50" s="3" t="str">
        <f t="shared" ca="1" si="89"/>
        <v>Yes</v>
      </c>
      <c r="I50" s="2">
        <f t="shared" ca="1" si="90"/>
        <v>42.17</v>
      </c>
      <c r="J50" s="2">
        <f t="shared" ca="1" si="91"/>
        <v>42.17</v>
      </c>
      <c r="K50" s="2">
        <f t="shared" ca="1" si="92"/>
        <v>42.17</v>
      </c>
      <c r="L50" s="27">
        <f t="shared" ca="1" si="115"/>
        <v>0</v>
      </c>
      <c r="M50" s="3" t="str">
        <f t="shared" ca="1" si="93"/>
        <v>Yes</v>
      </c>
      <c r="N50" s="3" t="str">
        <f t="shared" si="94"/>
        <v>V03R04</v>
      </c>
      <c r="O50" s="35">
        <f t="shared" ca="1" si="116"/>
        <v>0</v>
      </c>
      <c r="P50" s="9">
        <f t="shared" ca="1" si="95"/>
        <v>39</v>
      </c>
      <c r="Q50" s="2">
        <f t="shared" ca="1" si="96"/>
        <v>5.91</v>
      </c>
      <c r="R50" s="2">
        <f t="shared" ca="1" si="96"/>
        <v>12.24</v>
      </c>
      <c r="S50" s="2">
        <f t="shared" ca="1" si="96"/>
        <v>3.13</v>
      </c>
      <c r="T50" s="2">
        <f t="shared" ca="1" si="96"/>
        <v>0</v>
      </c>
      <c r="U50" s="2">
        <f t="shared" ca="1" si="96"/>
        <v>20.89</v>
      </c>
      <c r="V50" s="2">
        <f t="shared" ca="1" si="96"/>
        <v>0</v>
      </c>
      <c r="W50" s="2">
        <f t="shared" ca="1" si="97"/>
        <v>42.17</v>
      </c>
      <c r="X50" s="2">
        <f t="shared" ca="1" si="98"/>
        <v>54.9</v>
      </c>
      <c r="Y50" s="9">
        <f t="shared" ca="1" si="99"/>
        <v>39</v>
      </c>
      <c r="Z50" s="2">
        <f t="shared" ca="1" si="100"/>
        <v>5.91</v>
      </c>
      <c r="AA50" s="2">
        <f t="shared" ca="1" si="100"/>
        <v>12.24</v>
      </c>
      <c r="AB50" s="2">
        <f t="shared" ca="1" si="100"/>
        <v>3.13</v>
      </c>
      <c r="AC50" s="2">
        <f t="shared" ca="1" si="100"/>
        <v>0</v>
      </c>
      <c r="AD50" s="2">
        <f t="shared" ca="1" si="100"/>
        <v>20.89</v>
      </c>
      <c r="AE50" s="2">
        <f t="shared" ca="1" si="100"/>
        <v>0</v>
      </c>
      <c r="AF50" s="2">
        <f t="shared" ca="1" si="101"/>
        <v>42.17</v>
      </c>
      <c r="AG50" s="2">
        <f t="shared" ca="1" si="102"/>
        <v>54.9</v>
      </c>
      <c r="AH50" s="9">
        <f t="shared" ca="1" si="103"/>
        <v>39</v>
      </c>
      <c r="AI50" s="2">
        <f t="shared" ca="1" si="104"/>
        <v>5.91</v>
      </c>
      <c r="AJ50" s="2">
        <f t="shared" ca="1" si="104"/>
        <v>12.24</v>
      </c>
      <c r="AK50" s="2">
        <f t="shared" ca="1" si="104"/>
        <v>3.13</v>
      </c>
      <c r="AL50" s="2">
        <f t="shared" ca="1" si="104"/>
        <v>0</v>
      </c>
      <c r="AM50" s="2">
        <f t="shared" ca="1" si="104"/>
        <v>20.89</v>
      </c>
      <c r="AN50" s="2" t="str">
        <f t="shared" ca="1" si="104"/>
        <v/>
      </c>
      <c r="AO50" s="2">
        <f t="shared" ca="1" si="105"/>
        <v>42.17</v>
      </c>
      <c r="AP50" s="2">
        <f t="shared" ca="1" si="106"/>
        <v>0.80892399999999998</v>
      </c>
      <c r="AQ50" s="9">
        <f t="shared" ca="1" si="107"/>
        <v>39</v>
      </c>
      <c r="AR50" s="2">
        <f t="shared" ca="1" si="108"/>
        <v>5.91</v>
      </c>
      <c r="AS50" s="2">
        <f t="shared" ca="1" si="108"/>
        <v>12.24</v>
      </c>
      <c r="AT50" s="2">
        <f t="shared" ca="1" si="108"/>
        <v>3.13</v>
      </c>
      <c r="AU50" s="2">
        <f t="shared" ca="1" si="108"/>
        <v>0</v>
      </c>
      <c r="AV50" s="2">
        <f t="shared" ca="1" si="108"/>
        <v>20.89</v>
      </c>
      <c r="AW50" s="2" t="str">
        <f t="shared" ca="1" si="108"/>
        <v/>
      </c>
      <c r="AX50" s="2">
        <f t="shared" ca="1" si="109"/>
        <v>42.17</v>
      </c>
      <c r="AY50" s="2">
        <f t="shared" ca="1" si="110"/>
        <v>0.80892399999999998</v>
      </c>
      <c r="AZ50" t="str">
        <f t="shared" si="111"/>
        <v>V03R04</v>
      </c>
      <c r="BA50">
        <f t="shared" si="112"/>
        <v>50</v>
      </c>
    </row>
    <row r="51" spans="1:53" x14ac:dyDescent="0.25">
      <c r="A51" t="str">
        <f t="shared" si="113"/>
        <v>V03</v>
      </c>
      <c r="B51" t="s">
        <v>23</v>
      </c>
      <c r="C51" s="3" t="str">
        <f t="shared" si="85"/>
        <v>Zone 05</v>
      </c>
      <c r="D51" t="str">
        <f t="shared" ca="1" si="86"/>
        <v>Pass</v>
      </c>
      <c r="E51" s="2">
        <f t="shared" ca="1" si="87"/>
        <v>30.3</v>
      </c>
      <c r="F51" s="2">
        <f t="shared" ca="1" si="88"/>
        <v>30.3</v>
      </c>
      <c r="G51" s="27">
        <f t="shared" ca="1" si="114"/>
        <v>0</v>
      </c>
      <c r="H51" s="3" t="str">
        <f t="shared" ca="1" si="89"/>
        <v>Yes</v>
      </c>
      <c r="I51" s="2">
        <f t="shared" ca="1" si="90"/>
        <v>30.3</v>
      </c>
      <c r="J51" s="2">
        <f t="shared" ca="1" si="91"/>
        <v>30.3</v>
      </c>
      <c r="K51" s="2">
        <f t="shared" ca="1" si="92"/>
        <v>30.3</v>
      </c>
      <c r="L51" s="27">
        <f t="shared" ca="1" si="115"/>
        <v>0</v>
      </c>
      <c r="M51" s="3" t="str">
        <f t="shared" ca="1" si="93"/>
        <v>Yes</v>
      </c>
      <c r="N51" s="3" t="str">
        <f t="shared" si="94"/>
        <v>V03R05</v>
      </c>
      <c r="O51" s="35">
        <f t="shared" ca="1" si="116"/>
        <v>0</v>
      </c>
      <c r="P51" s="9">
        <f t="shared" ca="1" si="95"/>
        <v>40</v>
      </c>
      <c r="Q51" s="2">
        <f t="shared" ca="1" si="96"/>
        <v>3.78</v>
      </c>
      <c r="R51" s="2">
        <f t="shared" ca="1" si="96"/>
        <v>1.31</v>
      </c>
      <c r="S51" s="2">
        <f t="shared" ca="1" si="96"/>
        <v>3.15</v>
      </c>
      <c r="T51" s="2">
        <f t="shared" ca="1" si="96"/>
        <v>0</v>
      </c>
      <c r="U51" s="2">
        <f t="shared" ca="1" si="96"/>
        <v>22.06</v>
      </c>
      <c r="V51" s="2">
        <f t="shared" ca="1" si="96"/>
        <v>0</v>
      </c>
      <c r="W51" s="2">
        <f t="shared" ca="1" si="97"/>
        <v>30.3</v>
      </c>
      <c r="X51" s="2">
        <f t="shared" ca="1" si="98"/>
        <v>55.2</v>
      </c>
      <c r="Y51" s="9">
        <f t="shared" ca="1" si="99"/>
        <v>40</v>
      </c>
      <c r="Z51" s="2">
        <f t="shared" ca="1" si="100"/>
        <v>3.78</v>
      </c>
      <c r="AA51" s="2">
        <f t="shared" ca="1" si="100"/>
        <v>1.31</v>
      </c>
      <c r="AB51" s="2">
        <f t="shared" ca="1" si="100"/>
        <v>3.15</v>
      </c>
      <c r="AC51" s="2">
        <f t="shared" ca="1" si="100"/>
        <v>0</v>
      </c>
      <c r="AD51" s="2">
        <f t="shared" ca="1" si="100"/>
        <v>22.06</v>
      </c>
      <c r="AE51" s="2">
        <f t="shared" ca="1" si="100"/>
        <v>0</v>
      </c>
      <c r="AF51" s="2">
        <f t="shared" ca="1" si="101"/>
        <v>30.3</v>
      </c>
      <c r="AG51" s="2">
        <f t="shared" ca="1" si="102"/>
        <v>55.2</v>
      </c>
      <c r="AH51" s="9">
        <f t="shared" ca="1" si="103"/>
        <v>40</v>
      </c>
      <c r="AI51" s="2">
        <f t="shared" ca="1" si="104"/>
        <v>3.78</v>
      </c>
      <c r="AJ51" s="2">
        <f t="shared" ca="1" si="104"/>
        <v>1.31</v>
      </c>
      <c r="AK51" s="2">
        <f t="shared" ca="1" si="104"/>
        <v>3.15</v>
      </c>
      <c r="AL51" s="2">
        <f t="shared" ca="1" si="104"/>
        <v>0</v>
      </c>
      <c r="AM51" s="2">
        <f t="shared" ca="1" si="104"/>
        <v>22.06</v>
      </c>
      <c r="AN51" s="2" t="str">
        <f t="shared" ca="1" si="104"/>
        <v/>
      </c>
      <c r="AO51" s="2">
        <f t="shared" ca="1" si="105"/>
        <v>30.3</v>
      </c>
      <c r="AP51" s="2">
        <f t="shared" ca="1" si="106"/>
        <v>0.80892399999999998</v>
      </c>
      <c r="AQ51" s="9">
        <f t="shared" ca="1" si="107"/>
        <v>40</v>
      </c>
      <c r="AR51" s="2">
        <f t="shared" ca="1" si="108"/>
        <v>3.78</v>
      </c>
      <c r="AS51" s="2">
        <f t="shared" ca="1" si="108"/>
        <v>1.31</v>
      </c>
      <c r="AT51" s="2">
        <f t="shared" ca="1" si="108"/>
        <v>3.15</v>
      </c>
      <c r="AU51" s="2">
        <f t="shared" ca="1" si="108"/>
        <v>0</v>
      </c>
      <c r="AV51" s="2">
        <f t="shared" ca="1" si="108"/>
        <v>22.06</v>
      </c>
      <c r="AW51" s="2" t="str">
        <f t="shared" ca="1" si="108"/>
        <v/>
      </c>
      <c r="AX51" s="2">
        <f t="shared" ca="1" si="109"/>
        <v>30.3</v>
      </c>
      <c r="AY51" s="2">
        <f t="shared" ca="1" si="110"/>
        <v>0.80892399999999998</v>
      </c>
      <c r="AZ51" t="str">
        <f t="shared" si="111"/>
        <v>V03R05</v>
      </c>
      <c r="BA51">
        <f t="shared" si="112"/>
        <v>51</v>
      </c>
    </row>
    <row r="52" spans="1:53" x14ac:dyDescent="0.25">
      <c r="A52" t="str">
        <f t="shared" si="113"/>
        <v>V03</v>
      </c>
      <c r="B52" t="s">
        <v>24</v>
      </c>
      <c r="C52" s="3" t="str">
        <f t="shared" si="85"/>
        <v>Zone 06</v>
      </c>
      <c r="D52" t="str">
        <f t="shared" ca="1" si="86"/>
        <v>Pass</v>
      </c>
      <c r="E52" s="2">
        <f t="shared" ca="1" si="87"/>
        <v>34.03</v>
      </c>
      <c r="F52" s="2">
        <f t="shared" ca="1" si="88"/>
        <v>34.03</v>
      </c>
      <c r="G52" s="27">
        <f t="shared" ca="1" si="114"/>
        <v>0</v>
      </c>
      <c r="H52" s="3" t="str">
        <f t="shared" ca="1" si="89"/>
        <v>Yes</v>
      </c>
      <c r="I52" s="2">
        <f t="shared" ca="1" si="90"/>
        <v>34.03</v>
      </c>
      <c r="J52" s="2">
        <f t="shared" ca="1" si="91"/>
        <v>34.03</v>
      </c>
      <c r="K52" s="2">
        <f t="shared" ca="1" si="92"/>
        <v>34.03</v>
      </c>
      <c r="L52" s="27">
        <f t="shared" ca="1" si="115"/>
        <v>0</v>
      </c>
      <c r="M52" s="3" t="str">
        <f t="shared" ca="1" si="93"/>
        <v>Yes</v>
      </c>
      <c r="N52" s="3" t="str">
        <f t="shared" si="94"/>
        <v>V03R06</v>
      </c>
      <c r="O52" s="35">
        <f t="shared" ca="1" si="116"/>
        <v>0</v>
      </c>
      <c r="P52" s="9">
        <f t="shared" ca="1" si="95"/>
        <v>41</v>
      </c>
      <c r="Q52" s="2">
        <f t="shared" ca="1" si="96"/>
        <v>1.01</v>
      </c>
      <c r="R52" s="2">
        <f t="shared" ca="1" si="96"/>
        <v>9.86</v>
      </c>
      <c r="S52" s="2">
        <f t="shared" ca="1" si="96"/>
        <v>3.05</v>
      </c>
      <c r="T52" s="2">
        <f t="shared" ca="1" si="96"/>
        <v>0</v>
      </c>
      <c r="U52" s="2">
        <f t="shared" ca="1" si="96"/>
        <v>20.11</v>
      </c>
      <c r="V52" s="2">
        <f t="shared" ca="1" si="96"/>
        <v>0</v>
      </c>
      <c r="W52" s="2">
        <f t="shared" ca="1" si="97"/>
        <v>34.03</v>
      </c>
      <c r="X52" s="2">
        <f t="shared" ca="1" si="98"/>
        <v>61.2</v>
      </c>
      <c r="Y52" s="9">
        <f t="shared" ca="1" si="99"/>
        <v>41</v>
      </c>
      <c r="Z52" s="2">
        <f t="shared" ca="1" si="100"/>
        <v>1.01</v>
      </c>
      <c r="AA52" s="2">
        <f t="shared" ca="1" si="100"/>
        <v>9.86</v>
      </c>
      <c r="AB52" s="2">
        <f t="shared" ca="1" si="100"/>
        <v>3.05</v>
      </c>
      <c r="AC52" s="2">
        <f t="shared" ca="1" si="100"/>
        <v>0</v>
      </c>
      <c r="AD52" s="2">
        <f t="shared" ca="1" si="100"/>
        <v>20.11</v>
      </c>
      <c r="AE52" s="2">
        <f t="shared" ca="1" si="100"/>
        <v>0</v>
      </c>
      <c r="AF52" s="2">
        <f t="shared" ca="1" si="101"/>
        <v>34.03</v>
      </c>
      <c r="AG52" s="2">
        <f t="shared" ca="1" si="102"/>
        <v>61.2</v>
      </c>
      <c r="AH52" s="9">
        <f t="shared" ca="1" si="103"/>
        <v>41</v>
      </c>
      <c r="AI52" s="2">
        <f t="shared" ca="1" si="104"/>
        <v>1.01</v>
      </c>
      <c r="AJ52" s="2">
        <f t="shared" ca="1" si="104"/>
        <v>9.86</v>
      </c>
      <c r="AK52" s="2">
        <f t="shared" ca="1" si="104"/>
        <v>3.05</v>
      </c>
      <c r="AL52" s="2">
        <f t="shared" ca="1" si="104"/>
        <v>0</v>
      </c>
      <c r="AM52" s="2">
        <f t="shared" ca="1" si="104"/>
        <v>20.11</v>
      </c>
      <c r="AN52" s="2" t="str">
        <f t="shared" ca="1" si="104"/>
        <v/>
      </c>
      <c r="AO52" s="2">
        <f t="shared" ca="1" si="105"/>
        <v>34.03</v>
      </c>
      <c r="AP52" s="2">
        <f t="shared" ca="1" si="106"/>
        <v>0.80892399999999998</v>
      </c>
      <c r="AQ52" s="9">
        <f t="shared" ca="1" si="107"/>
        <v>41</v>
      </c>
      <c r="AR52" s="2">
        <f t="shared" ca="1" si="108"/>
        <v>1.01</v>
      </c>
      <c r="AS52" s="2">
        <f t="shared" ca="1" si="108"/>
        <v>9.86</v>
      </c>
      <c r="AT52" s="2">
        <f t="shared" ca="1" si="108"/>
        <v>3.05</v>
      </c>
      <c r="AU52" s="2">
        <f t="shared" ca="1" si="108"/>
        <v>0</v>
      </c>
      <c r="AV52" s="2">
        <f t="shared" ca="1" si="108"/>
        <v>20.11</v>
      </c>
      <c r="AW52" s="2" t="str">
        <f t="shared" ca="1" si="108"/>
        <v/>
      </c>
      <c r="AX52" s="2">
        <f t="shared" ca="1" si="109"/>
        <v>34.03</v>
      </c>
      <c r="AY52" s="2">
        <f t="shared" ca="1" si="110"/>
        <v>0.80892399999999998</v>
      </c>
      <c r="AZ52" t="str">
        <f t="shared" si="111"/>
        <v>V03R06</v>
      </c>
      <c r="BA52">
        <f t="shared" si="112"/>
        <v>52</v>
      </c>
    </row>
    <row r="53" spans="1:53" x14ac:dyDescent="0.25">
      <c r="A53" t="str">
        <f t="shared" si="113"/>
        <v>V03</v>
      </c>
      <c r="B53" t="s">
        <v>25</v>
      </c>
      <c r="C53" s="3" t="str">
        <f t="shared" si="85"/>
        <v>Zone 07</v>
      </c>
      <c r="D53" t="str">
        <f t="shared" ca="1" si="86"/>
        <v>Pass</v>
      </c>
      <c r="E53" s="2">
        <f t="shared" ca="1" si="87"/>
        <v>30.41</v>
      </c>
      <c r="F53" s="2">
        <f t="shared" ca="1" si="88"/>
        <v>30.41</v>
      </c>
      <c r="G53" s="27">
        <f t="shared" ca="1" si="114"/>
        <v>0</v>
      </c>
      <c r="H53" s="3" t="str">
        <f t="shared" ca="1" si="89"/>
        <v>Yes</v>
      </c>
      <c r="I53" s="2">
        <f t="shared" ca="1" si="90"/>
        <v>30.41</v>
      </c>
      <c r="J53" s="2">
        <f t="shared" ca="1" si="91"/>
        <v>30.41</v>
      </c>
      <c r="K53" s="2">
        <f t="shared" ca="1" si="92"/>
        <v>30.41</v>
      </c>
      <c r="L53" s="27">
        <f t="shared" ca="1" si="115"/>
        <v>0</v>
      </c>
      <c r="M53" s="3" t="str">
        <f t="shared" ca="1" si="93"/>
        <v>Yes</v>
      </c>
      <c r="N53" s="3" t="str">
        <f t="shared" si="94"/>
        <v>V03R07</v>
      </c>
      <c r="O53" s="35">
        <f t="shared" ca="1" si="116"/>
        <v>0</v>
      </c>
      <c r="P53" s="9">
        <f t="shared" ca="1" si="95"/>
        <v>42</v>
      </c>
      <c r="Q53" s="2">
        <f t="shared" ca="1" si="96"/>
        <v>0.08</v>
      </c>
      <c r="R53" s="2">
        <f t="shared" ca="1" si="96"/>
        <v>7.61</v>
      </c>
      <c r="S53" s="2">
        <f t="shared" ca="1" si="96"/>
        <v>3.11</v>
      </c>
      <c r="T53" s="2">
        <f t="shared" ca="1" si="96"/>
        <v>0</v>
      </c>
      <c r="U53" s="2">
        <f t="shared" ca="1" si="96"/>
        <v>19.61</v>
      </c>
      <c r="V53" s="2">
        <f t="shared" ca="1" si="96"/>
        <v>0</v>
      </c>
      <c r="W53" s="2">
        <f t="shared" ca="1" si="97"/>
        <v>30.41</v>
      </c>
      <c r="X53" s="2">
        <f t="shared" ca="1" si="98"/>
        <v>63</v>
      </c>
      <c r="Y53" s="9">
        <f t="shared" ca="1" si="99"/>
        <v>42</v>
      </c>
      <c r="Z53" s="2">
        <f t="shared" ca="1" si="100"/>
        <v>0.08</v>
      </c>
      <c r="AA53" s="2">
        <f t="shared" ca="1" si="100"/>
        <v>7.61</v>
      </c>
      <c r="AB53" s="2">
        <f t="shared" ca="1" si="100"/>
        <v>3.11</v>
      </c>
      <c r="AC53" s="2">
        <f t="shared" ca="1" si="100"/>
        <v>0</v>
      </c>
      <c r="AD53" s="2">
        <f t="shared" ca="1" si="100"/>
        <v>19.61</v>
      </c>
      <c r="AE53" s="2">
        <f t="shared" ca="1" si="100"/>
        <v>0</v>
      </c>
      <c r="AF53" s="2">
        <f t="shared" ca="1" si="101"/>
        <v>30.41</v>
      </c>
      <c r="AG53" s="2">
        <f t="shared" ca="1" si="102"/>
        <v>63</v>
      </c>
      <c r="AH53" s="9">
        <f t="shared" ca="1" si="103"/>
        <v>42</v>
      </c>
      <c r="AI53" s="2">
        <f t="shared" ca="1" si="104"/>
        <v>0.08</v>
      </c>
      <c r="AJ53" s="2">
        <f t="shared" ca="1" si="104"/>
        <v>7.61</v>
      </c>
      <c r="AK53" s="2">
        <f t="shared" ca="1" si="104"/>
        <v>3.11</v>
      </c>
      <c r="AL53" s="2">
        <f t="shared" ca="1" si="104"/>
        <v>0</v>
      </c>
      <c r="AM53" s="2">
        <f t="shared" ca="1" si="104"/>
        <v>19.61</v>
      </c>
      <c r="AN53" s="2" t="str">
        <f t="shared" ca="1" si="104"/>
        <v/>
      </c>
      <c r="AO53" s="2">
        <f t="shared" ca="1" si="105"/>
        <v>30.41</v>
      </c>
      <c r="AP53" s="2">
        <f t="shared" ca="1" si="106"/>
        <v>0.80892399999999998</v>
      </c>
      <c r="AQ53" s="9">
        <f t="shared" ca="1" si="107"/>
        <v>42</v>
      </c>
      <c r="AR53" s="2">
        <f t="shared" ca="1" si="108"/>
        <v>0.08</v>
      </c>
      <c r="AS53" s="2">
        <f t="shared" ca="1" si="108"/>
        <v>7.61</v>
      </c>
      <c r="AT53" s="2">
        <f t="shared" ca="1" si="108"/>
        <v>3.11</v>
      </c>
      <c r="AU53" s="2">
        <f t="shared" ca="1" si="108"/>
        <v>0</v>
      </c>
      <c r="AV53" s="2">
        <f t="shared" ca="1" si="108"/>
        <v>19.61</v>
      </c>
      <c r="AW53" s="2" t="str">
        <f t="shared" ca="1" si="108"/>
        <v/>
      </c>
      <c r="AX53" s="2">
        <f t="shared" ca="1" si="109"/>
        <v>30.41</v>
      </c>
      <c r="AY53" s="2">
        <f t="shared" ca="1" si="110"/>
        <v>0.80892399999999998</v>
      </c>
      <c r="AZ53" t="str">
        <f t="shared" si="111"/>
        <v>V03R07</v>
      </c>
      <c r="BA53">
        <f t="shared" si="112"/>
        <v>53</v>
      </c>
    </row>
    <row r="54" spans="1:53" x14ac:dyDescent="0.25">
      <c r="A54" t="str">
        <f t="shared" si="113"/>
        <v>V03</v>
      </c>
      <c r="B54" t="s">
        <v>26</v>
      </c>
      <c r="C54" s="3" t="str">
        <f t="shared" si="85"/>
        <v>Zone 08</v>
      </c>
      <c r="D54" t="str">
        <f t="shared" ca="1" si="86"/>
        <v>Pass</v>
      </c>
      <c r="E54" s="2">
        <f t="shared" ca="1" si="87"/>
        <v>42.65</v>
      </c>
      <c r="F54" s="2">
        <f t="shared" ca="1" si="88"/>
        <v>42.65</v>
      </c>
      <c r="G54" s="27">
        <f t="shared" ca="1" si="114"/>
        <v>0</v>
      </c>
      <c r="H54" s="3" t="str">
        <f t="shared" ca="1" si="89"/>
        <v>Yes</v>
      </c>
      <c r="I54" s="2">
        <f t="shared" ca="1" si="90"/>
        <v>42.65</v>
      </c>
      <c r="J54" s="2">
        <f t="shared" ca="1" si="91"/>
        <v>42.65</v>
      </c>
      <c r="K54" s="2">
        <f t="shared" ca="1" si="92"/>
        <v>42.65</v>
      </c>
      <c r="L54" s="27">
        <f t="shared" ca="1" si="115"/>
        <v>0</v>
      </c>
      <c r="M54" s="3" t="str">
        <f t="shared" ca="1" si="93"/>
        <v>Yes</v>
      </c>
      <c r="N54" s="3" t="str">
        <f t="shared" si="94"/>
        <v>V03R08</v>
      </c>
      <c r="O54" s="35">
        <f t="shared" ca="1" si="116"/>
        <v>0</v>
      </c>
      <c r="P54" s="9">
        <f t="shared" ca="1" si="95"/>
        <v>43</v>
      </c>
      <c r="Q54" s="2">
        <f t="shared" ca="1" si="96"/>
        <v>0.38</v>
      </c>
      <c r="R54" s="2">
        <f t="shared" ca="1" si="96"/>
        <v>19.82</v>
      </c>
      <c r="S54" s="2">
        <f t="shared" ca="1" si="96"/>
        <v>3.02</v>
      </c>
      <c r="T54" s="2">
        <f t="shared" ca="1" si="96"/>
        <v>0</v>
      </c>
      <c r="U54" s="2">
        <f t="shared" ca="1" si="96"/>
        <v>19.43</v>
      </c>
      <c r="V54" s="2">
        <f t="shared" ca="1" si="96"/>
        <v>0</v>
      </c>
      <c r="W54" s="2">
        <f t="shared" ca="1" si="97"/>
        <v>42.65</v>
      </c>
      <c r="X54" s="2">
        <f t="shared" ca="1" si="98"/>
        <v>60</v>
      </c>
      <c r="Y54" s="9">
        <f t="shared" ca="1" si="99"/>
        <v>43</v>
      </c>
      <c r="Z54" s="2">
        <f t="shared" ca="1" si="100"/>
        <v>0.38</v>
      </c>
      <c r="AA54" s="2">
        <f t="shared" ca="1" si="100"/>
        <v>19.82</v>
      </c>
      <c r="AB54" s="2">
        <f t="shared" ca="1" si="100"/>
        <v>3.02</v>
      </c>
      <c r="AC54" s="2">
        <f t="shared" ca="1" si="100"/>
        <v>0</v>
      </c>
      <c r="AD54" s="2">
        <f t="shared" ca="1" si="100"/>
        <v>19.43</v>
      </c>
      <c r="AE54" s="2">
        <f t="shared" ca="1" si="100"/>
        <v>0</v>
      </c>
      <c r="AF54" s="2">
        <f t="shared" ca="1" si="101"/>
        <v>42.65</v>
      </c>
      <c r="AG54" s="2">
        <f t="shared" ca="1" si="102"/>
        <v>60</v>
      </c>
      <c r="AH54" s="9">
        <f t="shared" ca="1" si="103"/>
        <v>43</v>
      </c>
      <c r="AI54" s="2">
        <f t="shared" ca="1" si="104"/>
        <v>0.38</v>
      </c>
      <c r="AJ54" s="2">
        <f t="shared" ca="1" si="104"/>
        <v>19.82</v>
      </c>
      <c r="AK54" s="2">
        <f t="shared" ca="1" si="104"/>
        <v>3.02</v>
      </c>
      <c r="AL54" s="2">
        <f t="shared" ca="1" si="104"/>
        <v>0</v>
      </c>
      <c r="AM54" s="2">
        <f t="shared" ca="1" si="104"/>
        <v>19.43</v>
      </c>
      <c r="AN54" s="2" t="str">
        <f t="shared" ca="1" si="104"/>
        <v/>
      </c>
      <c r="AO54" s="2">
        <f t="shared" ca="1" si="105"/>
        <v>42.65</v>
      </c>
      <c r="AP54" s="2">
        <f t="shared" ca="1" si="106"/>
        <v>0.80892399999999998</v>
      </c>
      <c r="AQ54" s="9">
        <f t="shared" ca="1" si="107"/>
        <v>43</v>
      </c>
      <c r="AR54" s="2">
        <f t="shared" ca="1" si="108"/>
        <v>0.38</v>
      </c>
      <c r="AS54" s="2">
        <f t="shared" ca="1" si="108"/>
        <v>19.82</v>
      </c>
      <c r="AT54" s="2">
        <f t="shared" ca="1" si="108"/>
        <v>3.02</v>
      </c>
      <c r="AU54" s="2">
        <f t="shared" ca="1" si="108"/>
        <v>0</v>
      </c>
      <c r="AV54" s="2">
        <f t="shared" ca="1" si="108"/>
        <v>19.43</v>
      </c>
      <c r="AW54" s="2" t="str">
        <f t="shared" ca="1" si="108"/>
        <v/>
      </c>
      <c r="AX54" s="2">
        <f t="shared" ca="1" si="109"/>
        <v>42.65</v>
      </c>
      <c r="AY54" s="2">
        <f t="shared" ca="1" si="110"/>
        <v>0.80892399999999998</v>
      </c>
      <c r="AZ54" t="str">
        <f t="shared" si="111"/>
        <v>V03R08</v>
      </c>
      <c r="BA54">
        <f t="shared" si="112"/>
        <v>54</v>
      </c>
    </row>
    <row r="55" spans="1:53" x14ac:dyDescent="0.25">
      <c r="A55" t="str">
        <f t="shared" si="113"/>
        <v>V03</v>
      </c>
      <c r="B55" t="s">
        <v>27</v>
      </c>
      <c r="C55" s="3" t="str">
        <f t="shared" si="85"/>
        <v>Zone 09</v>
      </c>
      <c r="D55" t="str">
        <f t="shared" ca="1" si="86"/>
        <v>Pass</v>
      </c>
      <c r="E55" s="2">
        <f t="shared" ca="1" si="87"/>
        <v>51.59</v>
      </c>
      <c r="F55" s="2">
        <f t="shared" ca="1" si="88"/>
        <v>51.59</v>
      </c>
      <c r="G55" s="27">
        <f t="shared" ca="1" si="114"/>
        <v>0</v>
      </c>
      <c r="H55" s="3" t="str">
        <f t="shared" ca="1" si="89"/>
        <v>Yes</v>
      </c>
      <c r="I55" s="2">
        <f t="shared" ca="1" si="90"/>
        <v>51.59</v>
      </c>
      <c r="J55" s="2">
        <f t="shared" ca="1" si="91"/>
        <v>51.59</v>
      </c>
      <c r="K55" s="2">
        <f t="shared" ca="1" si="92"/>
        <v>51.59</v>
      </c>
      <c r="L55" s="27">
        <f t="shared" ca="1" si="115"/>
        <v>0</v>
      </c>
      <c r="M55" s="3" t="str">
        <f t="shared" ca="1" si="93"/>
        <v>Yes</v>
      </c>
      <c r="N55" s="3" t="str">
        <f t="shared" si="94"/>
        <v>V03R09</v>
      </c>
      <c r="O55" s="35">
        <f t="shared" ca="1" si="116"/>
        <v>0</v>
      </c>
      <c r="P55" s="9">
        <f t="shared" ca="1" si="95"/>
        <v>44</v>
      </c>
      <c r="Q55" s="2">
        <f t="shared" ca="1" si="96"/>
        <v>0.98</v>
      </c>
      <c r="R55" s="2">
        <f t="shared" ca="1" si="96"/>
        <v>28.18</v>
      </c>
      <c r="S55" s="2">
        <f t="shared" ca="1" si="96"/>
        <v>3.01</v>
      </c>
      <c r="T55" s="2">
        <f t="shared" ca="1" si="96"/>
        <v>0</v>
      </c>
      <c r="U55" s="2">
        <f t="shared" ca="1" si="96"/>
        <v>19.420000000000002</v>
      </c>
      <c r="V55" s="2">
        <f t="shared" ca="1" si="96"/>
        <v>0</v>
      </c>
      <c r="W55" s="2">
        <f t="shared" ca="1" si="97"/>
        <v>51.59</v>
      </c>
      <c r="X55" s="2">
        <f t="shared" ca="1" si="98"/>
        <v>58.6</v>
      </c>
      <c r="Y55" s="9">
        <f t="shared" ca="1" si="99"/>
        <v>44</v>
      </c>
      <c r="Z55" s="2">
        <f t="shared" ca="1" si="100"/>
        <v>0.98</v>
      </c>
      <c r="AA55" s="2">
        <f t="shared" ca="1" si="100"/>
        <v>28.18</v>
      </c>
      <c r="AB55" s="2">
        <f t="shared" ca="1" si="100"/>
        <v>3.01</v>
      </c>
      <c r="AC55" s="2">
        <f t="shared" ca="1" si="100"/>
        <v>0</v>
      </c>
      <c r="AD55" s="2">
        <f t="shared" ca="1" si="100"/>
        <v>19.420000000000002</v>
      </c>
      <c r="AE55" s="2">
        <f t="shared" ca="1" si="100"/>
        <v>0</v>
      </c>
      <c r="AF55" s="2">
        <f t="shared" ca="1" si="101"/>
        <v>51.59</v>
      </c>
      <c r="AG55" s="2">
        <f t="shared" ca="1" si="102"/>
        <v>58.6</v>
      </c>
      <c r="AH55" s="9">
        <f t="shared" ca="1" si="103"/>
        <v>44</v>
      </c>
      <c r="AI55" s="2">
        <f t="shared" ca="1" si="104"/>
        <v>0.98</v>
      </c>
      <c r="AJ55" s="2">
        <f t="shared" ca="1" si="104"/>
        <v>28.18</v>
      </c>
      <c r="AK55" s="2">
        <f t="shared" ca="1" si="104"/>
        <v>3.01</v>
      </c>
      <c r="AL55" s="2">
        <f t="shared" ca="1" si="104"/>
        <v>0</v>
      </c>
      <c r="AM55" s="2">
        <f t="shared" ca="1" si="104"/>
        <v>19.420000000000002</v>
      </c>
      <c r="AN55" s="2" t="str">
        <f t="shared" ca="1" si="104"/>
        <v/>
      </c>
      <c r="AO55" s="2">
        <f t="shared" ca="1" si="105"/>
        <v>51.59</v>
      </c>
      <c r="AP55" s="2">
        <f t="shared" ca="1" si="106"/>
        <v>0.80892399999999998</v>
      </c>
      <c r="AQ55" s="9">
        <f t="shared" ca="1" si="107"/>
        <v>44</v>
      </c>
      <c r="AR55" s="2">
        <f t="shared" ca="1" si="108"/>
        <v>0.98</v>
      </c>
      <c r="AS55" s="2">
        <f t="shared" ca="1" si="108"/>
        <v>28.18</v>
      </c>
      <c r="AT55" s="2">
        <f t="shared" ca="1" si="108"/>
        <v>3.01</v>
      </c>
      <c r="AU55" s="2">
        <f t="shared" ca="1" si="108"/>
        <v>0</v>
      </c>
      <c r="AV55" s="2">
        <f t="shared" ca="1" si="108"/>
        <v>19.420000000000002</v>
      </c>
      <c r="AW55" s="2" t="str">
        <f t="shared" ca="1" si="108"/>
        <v/>
      </c>
      <c r="AX55" s="2">
        <f t="shared" ca="1" si="109"/>
        <v>51.59</v>
      </c>
      <c r="AY55" s="2">
        <f t="shared" ca="1" si="110"/>
        <v>0.80892399999999998</v>
      </c>
      <c r="AZ55" t="str">
        <f t="shared" si="111"/>
        <v>V03R09</v>
      </c>
      <c r="BA55">
        <f t="shared" si="112"/>
        <v>55</v>
      </c>
    </row>
    <row r="56" spans="1:53" x14ac:dyDescent="0.25">
      <c r="A56" t="str">
        <f t="shared" si="113"/>
        <v>V03</v>
      </c>
      <c r="B56" t="s">
        <v>28</v>
      </c>
      <c r="C56" s="3" t="str">
        <f t="shared" si="85"/>
        <v>Zone 10</v>
      </c>
      <c r="D56" t="str">
        <f t="shared" ca="1" si="86"/>
        <v>Pass</v>
      </c>
      <c r="E56" s="2">
        <f t="shared" ca="1" si="87"/>
        <v>53.85</v>
      </c>
      <c r="F56" s="2">
        <f t="shared" ca="1" si="88"/>
        <v>53.85</v>
      </c>
      <c r="G56" s="27">
        <f t="shared" ca="1" si="114"/>
        <v>0</v>
      </c>
      <c r="H56" s="3" t="str">
        <f t="shared" ca="1" si="89"/>
        <v>Yes</v>
      </c>
      <c r="I56" s="2">
        <f t="shared" ca="1" si="90"/>
        <v>53.85</v>
      </c>
      <c r="J56" s="2">
        <f t="shared" ca="1" si="91"/>
        <v>53.85</v>
      </c>
      <c r="K56" s="2">
        <f t="shared" ca="1" si="92"/>
        <v>53.85</v>
      </c>
      <c r="L56" s="27">
        <f t="shared" ca="1" si="115"/>
        <v>0</v>
      </c>
      <c r="M56" s="3" t="str">
        <f t="shared" ca="1" si="93"/>
        <v>Yes</v>
      </c>
      <c r="N56" s="3" t="str">
        <f t="shared" si="94"/>
        <v>V03R10</v>
      </c>
      <c r="O56" s="35">
        <f t="shared" ca="1" si="116"/>
        <v>0</v>
      </c>
      <c r="P56" s="9">
        <f t="shared" ca="1" si="95"/>
        <v>45</v>
      </c>
      <c r="Q56" s="2">
        <f t="shared" ca="1" si="96"/>
        <v>1.31</v>
      </c>
      <c r="R56" s="2">
        <f t="shared" ca="1" si="96"/>
        <v>30.2</v>
      </c>
      <c r="S56" s="2">
        <f t="shared" ca="1" si="96"/>
        <v>3.01</v>
      </c>
      <c r="T56" s="2">
        <f t="shared" ca="1" si="96"/>
        <v>0</v>
      </c>
      <c r="U56" s="2">
        <f t="shared" ca="1" si="96"/>
        <v>19.329999999999998</v>
      </c>
      <c r="V56" s="2">
        <f t="shared" ca="1" si="96"/>
        <v>0</v>
      </c>
      <c r="W56" s="2">
        <f t="shared" ca="1" si="97"/>
        <v>53.85</v>
      </c>
      <c r="X56" s="2">
        <f t="shared" ca="1" si="98"/>
        <v>57.1</v>
      </c>
      <c r="Y56" s="9">
        <f t="shared" ca="1" si="99"/>
        <v>45</v>
      </c>
      <c r="Z56" s="2">
        <f t="shared" ca="1" si="100"/>
        <v>1.31</v>
      </c>
      <c r="AA56" s="2">
        <f t="shared" ca="1" si="100"/>
        <v>30.2</v>
      </c>
      <c r="AB56" s="2">
        <f t="shared" ca="1" si="100"/>
        <v>3.01</v>
      </c>
      <c r="AC56" s="2">
        <f t="shared" ca="1" si="100"/>
        <v>0</v>
      </c>
      <c r="AD56" s="2">
        <f t="shared" ca="1" si="100"/>
        <v>19.329999999999998</v>
      </c>
      <c r="AE56" s="2">
        <f t="shared" ca="1" si="100"/>
        <v>0</v>
      </c>
      <c r="AF56" s="2">
        <f t="shared" ca="1" si="101"/>
        <v>53.85</v>
      </c>
      <c r="AG56" s="2">
        <f t="shared" ca="1" si="102"/>
        <v>57.1</v>
      </c>
      <c r="AH56" s="9">
        <f t="shared" ca="1" si="103"/>
        <v>45</v>
      </c>
      <c r="AI56" s="2">
        <f t="shared" ca="1" si="104"/>
        <v>1.31</v>
      </c>
      <c r="AJ56" s="2">
        <f t="shared" ca="1" si="104"/>
        <v>30.2</v>
      </c>
      <c r="AK56" s="2">
        <f t="shared" ca="1" si="104"/>
        <v>3.01</v>
      </c>
      <c r="AL56" s="2">
        <f t="shared" ca="1" si="104"/>
        <v>0</v>
      </c>
      <c r="AM56" s="2">
        <f t="shared" ca="1" si="104"/>
        <v>19.329999999999998</v>
      </c>
      <c r="AN56" s="2" t="str">
        <f t="shared" ca="1" si="104"/>
        <v/>
      </c>
      <c r="AO56" s="2">
        <f t="shared" ca="1" si="105"/>
        <v>53.85</v>
      </c>
      <c r="AP56" s="2">
        <f t="shared" ca="1" si="106"/>
        <v>0.80892399999999998</v>
      </c>
      <c r="AQ56" s="9">
        <f t="shared" ca="1" si="107"/>
        <v>45</v>
      </c>
      <c r="AR56" s="2">
        <f t="shared" ca="1" si="108"/>
        <v>1.31</v>
      </c>
      <c r="AS56" s="2">
        <f t="shared" ca="1" si="108"/>
        <v>30.2</v>
      </c>
      <c r="AT56" s="2">
        <f t="shared" ca="1" si="108"/>
        <v>3.01</v>
      </c>
      <c r="AU56" s="2">
        <f t="shared" ca="1" si="108"/>
        <v>0</v>
      </c>
      <c r="AV56" s="2">
        <f t="shared" ca="1" si="108"/>
        <v>19.329999999999998</v>
      </c>
      <c r="AW56" s="2" t="str">
        <f t="shared" ca="1" si="108"/>
        <v/>
      </c>
      <c r="AX56" s="2">
        <f t="shared" ca="1" si="109"/>
        <v>53.85</v>
      </c>
      <c r="AY56" s="2">
        <f t="shared" ca="1" si="110"/>
        <v>0.80892399999999998</v>
      </c>
      <c r="AZ56" t="str">
        <f t="shared" si="111"/>
        <v>V03R10</v>
      </c>
      <c r="BA56">
        <f t="shared" si="112"/>
        <v>56</v>
      </c>
    </row>
    <row r="57" spans="1:53" x14ac:dyDescent="0.25">
      <c r="A57" t="str">
        <f t="shared" si="113"/>
        <v>V03</v>
      </c>
      <c r="B57" t="s">
        <v>29</v>
      </c>
      <c r="C57" s="3" t="str">
        <f t="shared" si="85"/>
        <v>Zone 11</v>
      </c>
      <c r="D57" t="str">
        <f t="shared" ca="1" si="86"/>
        <v>Pass</v>
      </c>
      <c r="E57" s="2">
        <f t="shared" ca="1" si="87"/>
        <v>74.209999999999994</v>
      </c>
      <c r="F57" s="2">
        <f t="shared" ca="1" si="88"/>
        <v>74.209999999999994</v>
      </c>
      <c r="G57" s="27">
        <f t="shared" ca="1" si="114"/>
        <v>0</v>
      </c>
      <c r="H57" s="3" t="str">
        <f t="shared" ca="1" si="89"/>
        <v>Yes</v>
      </c>
      <c r="I57" s="2">
        <f t="shared" ca="1" si="90"/>
        <v>74.209999999999994</v>
      </c>
      <c r="J57" s="2">
        <f t="shared" ca="1" si="91"/>
        <v>74.209999999999994</v>
      </c>
      <c r="K57" s="2">
        <f t="shared" ca="1" si="92"/>
        <v>74.209999999999994</v>
      </c>
      <c r="L57" s="27">
        <f t="shared" ca="1" si="115"/>
        <v>0</v>
      </c>
      <c r="M57" s="3" t="str">
        <f t="shared" ca="1" si="93"/>
        <v>Yes</v>
      </c>
      <c r="N57" s="3" t="str">
        <f t="shared" si="94"/>
        <v>V03R11</v>
      </c>
      <c r="O57" s="35">
        <f t="shared" ca="1" si="116"/>
        <v>0</v>
      </c>
      <c r="P57" s="9">
        <f t="shared" ca="1" si="95"/>
        <v>46</v>
      </c>
      <c r="Q57" s="2">
        <f t="shared" ref="Q57:V62" ca="1" si="117">IF(Q$3=0,"",INDEX(INDIRECT(Q$1),$P57,Q$3))</f>
        <v>8.61</v>
      </c>
      <c r="R57" s="2">
        <f t="shared" ca="1" si="117"/>
        <v>42.69</v>
      </c>
      <c r="S57" s="2">
        <f t="shared" ca="1" si="117"/>
        <v>3.13</v>
      </c>
      <c r="T57" s="2">
        <f t="shared" ca="1" si="117"/>
        <v>0</v>
      </c>
      <c r="U57" s="2">
        <f t="shared" ca="1" si="117"/>
        <v>19.78</v>
      </c>
      <c r="V57" s="2">
        <f t="shared" ca="1" si="117"/>
        <v>0</v>
      </c>
      <c r="W57" s="2">
        <f t="shared" ca="1" si="97"/>
        <v>74.209999999999994</v>
      </c>
      <c r="X57" s="2">
        <f t="shared" ca="1" si="98"/>
        <v>52.9</v>
      </c>
      <c r="Y57" s="9">
        <f t="shared" ca="1" si="99"/>
        <v>46</v>
      </c>
      <c r="Z57" s="2">
        <f t="shared" ref="Z57:AE62" ca="1" si="118">IF(Z$3=0,"",INDEX(INDIRECT(Z$1),$Y57,Z$3))</f>
        <v>8.61</v>
      </c>
      <c r="AA57" s="2">
        <f t="shared" ca="1" si="118"/>
        <v>42.69</v>
      </c>
      <c r="AB57" s="2">
        <f t="shared" ca="1" si="118"/>
        <v>3.13</v>
      </c>
      <c r="AC57" s="2">
        <f t="shared" ca="1" si="118"/>
        <v>0</v>
      </c>
      <c r="AD57" s="2">
        <f t="shared" ca="1" si="118"/>
        <v>19.78</v>
      </c>
      <c r="AE57" s="2">
        <f t="shared" ca="1" si="118"/>
        <v>0</v>
      </c>
      <c r="AF57" s="2">
        <f t="shared" ca="1" si="101"/>
        <v>74.209999999999994</v>
      </c>
      <c r="AG57" s="2">
        <f t="shared" ca="1" si="102"/>
        <v>52.9</v>
      </c>
      <c r="AH57" s="9">
        <f t="shared" ca="1" si="103"/>
        <v>46</v>
      </c>
      <c r="AI57" s="2">
        <f t="shared" ref="AI57:AN62" ca="1" si="119">IF(AI$3=0,"",INDEX(INDIRECT(AI$1),$AH57,AI$3))</f>
        <v>8.61</v>
      </c>
      <c r="AJ57" s="2">
        <f t="shared" ca="1" si="119"/>
        <v>42.69</v>
      </c>
      <c r="AK57" s="2">
        <f t="shared" ca="1" si="119"/>
        <v>3.13</v>
      </c>
      <c r="AL57" s="2">
        <f t="shared" ca="1" si="119"/>
        <v>0</v>
      </c>
      <c r="AM57" s="2">
        <f t="shared" ca="1" si="119"/>
        <v>19.78</v>
      </c>
      <c r="AN57" s="2" t="str">
        <f t="shared" ca="1" si="119"/>
        <v/>
      </c>
      <c r="AO57" s="2">
        <f t="shared" ca="1" si="105"/>
        <v>74.209999999999994</v>
      </c>
      <c r="AP57" s="2">
        <f t="shared" ca="1" si="106"/>
        <v>0.80892399999999998</v>
      </c>
      <c r="AQ57" s="9">
        <f t="shared" ca="1" si="107"/>
        <v>46</v>
      </c>
      <c r="AR57" s="2">
        <f t="shared" ref="AR57:AW62" ca="1" si="120">IF(AR$3=0,"",INDEX(INDIRECT(AR$1),$AQ57,AR$3))</f>
        <v>8.61</v>
      </c>
      <c r="AS57" s="2">
        <f t="shared" ca="1" si="120"/>
        <v>42.69</v>
      </c>
      <c r="AT57" s="2">
        <f t="shared" ca="1" si="120"/>
        <v>3.13</v>
      </c>
      <c r="AU57" s="2">
        <f t="shared" ca="1" si="120"/>
        <v>0</v>
      </c>
      <c r="AV57" s="2">
        <f t="shared" ca="1" si="120"/>
        <v>19.78</v>
      </c>
      <c r="AW57" s="2" t="str">
        <f t="shared" ca="1" si="120"/>
        <v/>
      </c>
      <c r="AX57" s="2">
        <f t="shared" ca="1" si="109"/>
        <v>74.209999999999994</v>
      </c>
      <c r="AY57" s="2">
        <f t="shared" ca="1" si="110"/>
        <v>0.80892399999999998</v>
      </c>
      <c r="AZ57" t="str">
        <f t="shared" si="111"/>
        <v>V03R11</v>
      </c>
      <c r="BA57">
        <f t="shared" si="112"/>
        <v>57</v>
      </c>
    </row>
    <row r="58" spans="1:53" x14ac:dyDescent="0.25">
      <c r="A58" t="str">
        <f t="shared" si="113"/>
        <v>V03</v>
      </c>
      <c r="B58" t="s">
        <v>30</v>
      </c>
      <c r="C58" s="3" t="str">
        <f t="shared" si="85"/>
        <v>Zone 12</v>
      </c>
      <c r="D58" t="str">
        <f t="shared" ca="1" si="86"/>
        <v>Pass</v>
      </c>
      <c r="E58" s="2">
        <f t="shared" ca="1" si="87"/>
        <v>61.97</v>
      </c>
      <c r="F58" s="2">
        <f t="shared" ca="1" si="88"/>
        <v>61.97</v>
      </c>
      <c r="G58" s="27">
        <f t="shared" ca="1" si="114"/>
        <v>0</v>
      </c>
      <c r="H58" s="3" t="str">
        <f t="shared" ca="1" si="89"/>
        <v>Yes</v>
      </c>
      <c r="I58" s="2">
        <f t="shared" ca="1" si="90"/>
        <v>61.97</v>
      </c>
      <c r="J58" s="2">
        <f t="shared" ca="1" si="91"/>
        <v>61.97</v>
      </c>
      <c r="K58" s="2">
        <f t="shared" ca="1" si="92"/>
        <v>61.97</v>
      </c>
      <c r="L58" s="27">
        <f t="shared" ca="1" si="115"/>
        <v>0</v>
      </c>
      <c r="M58" s="3" t="str">
        <f t="shared" ca="1" si="93"/>
        <v>Yes</v>
      </c>
      <c r="N58" s="3" t="str">
        <f t="shared" si="94"/>
        <v>V03R12</v>
      </c>
      <c r="O58" s="35">
        <f t="shared" ca="1" si="116"/>
        <v>0</v>
      </c>
      <c r="P58" s="9">
        <f t="shared" ca="1" si="95"/>
        <v>47</v>
      </c>
      <c r="Q58" s="2">
        <f t="shared" ca="1" si="117"/>
        <v>9.17</v>
      </c>
      <c r="R58" s="2">
        <f t="shared" ca="1" si="117"/>
        <v>29.14</v>
      </c>
      <c r="S58" s="2">
        <f t="shared" ca="1" si="117"/>
        <v>3.13</v>
      </c>
      <c r="T58" s="2">
        <f t="shared" ca="1" si="117"/>
        <v>0</v>
      </c>
      <c r="U58" s="2">
        <f t="shared" ca="1" si="117"/>
        <v>20.53</v>
      </c>
      <c r="V58" s="2">
        <f t="shared" ca="1" si="117"/>
        <v>0</v>
      </c>
      <c r="W58" s="2">
        <f t="shared" ca="1" si="97"/>
        <v>61.97</v>
      </c>
      <c r="X58" s="2">
        <f t="shared" ca="1" si="98"/>
        <v>54.3</v>
      </c>
      <c r="Y58" s="9">
        <f t="shared" ca="1" si="99"/>
        <v>47</v>
      </c>
      <c r="Z58" s="2">
        <f t="shared" ca="1" si="118"/>
        <v>9.17</v>
      </c>
      <c r="AA58" s="2">
        <f t="shared" ca="1" si="118"/>
        <v>29.14</v>
      </c>
      <c r="AB58" s="2">
        <f t="shared" ca="1" si="118"/>
        <v>3.13</v>
      </c>
      <c r="AC58" s="2">
        <f t="shared" ca="1" si="118"/>
        <v>0</v>
      </c>
      <c r="AD58" s="2">
        <f t="shared" ca="1" si="118"/>
        <v>20.53</v>
      </c>
      <c r="AE58" s="2">
        <f t="shared" ca="1" si="118"/>
        <v>0</v>
      </c>
      <c r="AF58" s="2">
        <f t="shared" ca="1" si="101"/>
        <v>61.97</v>
      </c>
      <c r="AG58" s="2">
        <f t="shared" ca="1" si="102"/>
        <v>54.3</v>
      </c>
      <c r="AH58" s="9">
        <f t="shared" ca="1" si="103"/>
        <v>47</v>
      </c>
      <c r="AI58" s="2">
        <f t="shared" ca="1" si="119"/>
        <v>9.17</v>
      </c>
      <c r="AJ58" s="2">
        <f t="shared" ca="1" si="119"/>
        <v>29.14</v>
      </c>
      <c r="AK58" s="2">
        <f t="shared" ca="1" si="119"/>
        <v>3.13</v>
      </c>
      <c r="AL58" s="2">
        <f t="shared" ca="1" si="119"/>
        <v>0</v>
      </c>
      <c r="AM58" s="2">
        <f t="shared" ca="1" si="119"/>
        <v>20.53</v>
      </c>
      <c r="AN58" s="2" t="str">
        <f t="shared" ca="1" si="119"/>
        <v/>
      </c>
      <c r="AO58" s="2">
        <f t="shared" ca="1" si="105"/>
        <v>61.97</v>
      </c>
      <c r="AP58" s="2">
        <f t="shared" ca="1" si="106"/>
        <v>0.80892399999999998</v>
      </c>
      <c r="AQ58" s="9">
        <f t="shared" ca="1" si="107"/>
        <v>47</v>
      </c>
      <c r="AR58" s="2">
        <f t="shared" ca="1" si="120"/>
        <v>9.17</v>
      </c>
      <c r="AS58" s="2">
        <f t="shared" ca="1" si="120"/>
        <v>29.14</v>
      </c>
      <c r="AT58" s="2">
        <f t="shared" ca="1" si="120"/>
        <v>3.13</v>
      </c>
      <c r="AU58" s="2">
        <f t="shared" ca="1" si="120"/>
        <v>0</v>
      </c>
      <c r="AV58" s="2">
        <f t="shared" ca="1" si="120"/>
        <v>20.53</v>
      </c>
      <c r="AW58" s="2" t="str">
        <f t="shared" ca="1" si="120"/>
        <v/>
      </c>
      <c r="AX58" s="2">
        <f t="shared" ca="1" si="109"/>
        <v>61.97</v>
      </c>
      <c r="AY58" s="2">
        <f t="shared" ca="1" si="110"/>
        <v>0.80892399999999998</v>
      </c>
      <c r="AZ58" t="str">
        <f t="shared" si="111"/>
        <v>V03R12</v>
      </c>
      <c r="BA58">
        <f t="shared" si="112"/>
        <v>58</v>
      </c>
    </row>
    <row r="59" spans="1:53" x14ac:dyDescent="0.25">
      <c r="A59" t="str">
        <f t="shared" si="113"/>
        <v>V03</v>
      </c>
      <c r="B59" t="s">
        <v>31</v>
      </c>
      <c r="C59" s="3" t="str">
        <f t="shared" si="85"/>
        <v>Zone 13</v>
      </c>
      <c r="D59" t="str">
        <f t="shared" ca="1" si="86"/>
        <v>Pass</v>
      </c>
      <c r="E59" s="2">
        <f t="shared" ca="1" si="87"/>
        <v>77.37</v>
      </c>
      <c r="F59" s="2">
        <f t="shared" ca="1" si="88"/>
        <v>77.37</v>
      </c>
      <c r="G59" s="27">
        <f t="shared" ca="1" si="114"/>
        <v>0</v>
      </c>
      <c r="H59" s="3" t="str">
        <f t="shared" ca="1" si="89"/>
        <v>Yes</v>
      </c>
      <c r="I59" s="2">
        <f t="shared" ca="1" si="90"/>
        <v>77.37</v>
      </c>
      <c r="J59" s="2">
        <f t="shared" ca="1" si="91"/>
        <v>77.37</v>
      </c>
      <c r="K59" s="2">
        <f t="shared" ca="1" si="92"/>
        <v>77.37</v>
      </c>
      <c r="L59" s="27">
        <f t="shared" ca="1" si="115"/>
        <v>0</v>
      </c>
      <c r="M59" s="3" t="str">
        <f t="shared" ca="1" si="93"/>
        <v>Yes</v>
      </c>
      <c r="N59" s="3" t="str">
        <f t="shared" si="94"/>
        <v>V03R13</v>
      </c>
      <c r="O59" s="35">
        <f t="shared" ca="1" si="116"/>
        <v>0</v>
      </c>
      <c r="P59" s="9">
        <f t="shared" ca="1" si="95"/>
        <v>48</v>
      </c>
      <c r="Q59" s="2">
        <f t="shared" ca="1" si="117"/>
        <v>8.01</v>
      </c>
      <c r="R59" s="2">
        <f t="shared" ca="1" si="117"/>
        <v>46.69</v>
      </c>
      <c r="S59" s="2">
        <f t="shared" ca="1" si="117"/>
        <v>3.15</v>
      </c>
      <c r="T59" s="2">
        <f t="shared" ca="1" si="117"/>
        <v>0</v>
      </c>
      <c r="U59" s="2">
        <f t="shared" ca="1" si="117"/>
        <v>19.52</v>
      </c>
      <c r="V59" s="2">
        <f t="shared" ca="1" si="117"/>
        <v>0</v>
      </c>
      <c r="W59" s="2">
        <f t="shared" ca="1" si="97"/>
        <v>77.37</v>
      </c>
      <c r="X59" s="2">
        <f t="shared" ca="1" si="98"/>
        <v>53.9</v>
      </c>
      <c r="Y59" s="9">
        <f t="shared" ca="1" si="99"/>
        <v>48</v>
      </c>
      <c r="Z59" s="2">
        <f t="shared" ca="1" si="118"/>
        <v>8.01</v>
      </c>
      <c r="AA59" s="2">
        <f t="shared" ca="1" si="118"/>
        <v>46.69</v>
      </c>
      <c r="AB59" s="2">
        <f t="shared" ca="1" si="118"/>
        <v>3.15</v>
      </c>
      <c r="AC59" s="2">
        <f t="shared" ca="1" si="118"/>
        <v>0</v>
      </c>
      <c r="AD59" s="2">
        <f t="shared" ca="1" si="118"/>
        <v>19.52</v>
      </c>
      <c r="AE59" s="2">
        <f t="shared" ca="1" si="118"/>
        <v>0</v>
      </c>
      <c r="AF59" s="2">
        <f t="shared" ca="1" si="101"/>
        <v>77.37</v>
      </c>
      <c r="AG59" s="2">
        <f t="shared" ca="1" si="102"/>
        <v>53.9</v>
      </c>
      <c r="AH59" s="9">
        <f t="shared" ca="1" si="103"/>
        <v>48</v>
      </c>
      <c r="AI59" s="2">
        <f t="shared" ca="1" si="119"/>
        <v>8.01</v>
      </c>
      <c r="AJ59" s="2">
        <f t="shared" ca="1" si="119"/>
        <v>46.69</v>
      </c>
      <c r="AK59" s="2">
        <f t="shared" ca="1" si="119"/>
        <v>3.15</v>
      </c>
      <c r="AL59" s="2">
        <f t="shared" ca="1" si="119"/>
        <v>0</v>
      </c>
      <c r="AM59" s="2">
        <f t="shared" ca="1" si="119"/>
        <v>19.52</v>
      </c>
      <c r="AN59" s="2" t="str">
        <f t="shared" ca="1" si="119"/>
        <v/>
      </c>
      <c r="AO59" s="2">
        <f t="shared" ca="1" si="105"/>
        <v>77.37</v>
      </c>
      <c r="AP59" s="2">
        <f t="shared" ca="1" si="106"/>
        <v>0.80892399999999998</v>
      </c>
      <c r="AQ59" s="9">
        <f t="shared" ca="1" si="107"/>
        <v>48</v>
      </c>
      <c r="AR59" s="2">
        <f t="shared" ca="1" si="120"/>
        <v>8.01</v>
      </c>
      <c r="AS59" s="2">
        <f t="shared" ca="1" si="120"/>
        <v>46.69</v>
      </c>
      <c r="AT59" s="2">
        <f t="shared" ca="1" si="120"/>
        <v>3.15</v>
      </c>
      <c r="AU59" s="2">
        <f t="shared" ca="1" si="120"/>
        <v>0</v>
      </c>
      <c r="AV59" s="2">
        <f t="shared" ca="1" si="120"/>
        <v>19.52</v>
      </c>
      <c r="AW59" s="2" t="str">
        <f t="shared" ca="1" si="120"/>
        <v/>
      </c>
      <c r="AX59" s="2">
        <f t="shared" ca="1" si="109"/>
        <v>77.37</v>
      </c>
      <c r="AY59" s="2">
        <f t="shared" ca="1" si="110"/>
        <v>0.80892399999999998</v>
      </c>
      <c r="AZ59" t="str">
        <f t="shared" si="111"/>
        <v>V03R13</v>
      </c>
      <c r="BA59">
        <f t="shared" si="112"/>
        <v>59</v>
      </c>
    </row>
    <row r="60" spans="1:53" x14ac:dyDescent="0.25">
      <c r="A60" t="str">
        <f t="shared" si="113"/>
        <v>V03</v>
      </c>
      <c r="B60" t="s">
        <v>32</v>
      </c>
      <c r="C60" s="3" t="str">
        <f t="shared" si="85"/>
        <v>Zone 14</v>
      </c>
      <c r="D60" t="str">
        <f t="shared" ca="1" si="86"/>
        <v>Pass</v>
      </c>
      <c r="E60" s="2">
        <f t="shared" ca="1" si="87"/>
        <v>72.03</v>
      </c>
      <c r="F60" s="2">
        <f t="shared" ca="1" si="88"/>
        <v>72.03</v>
      </c>
      <c r="G60" s="27">
        <f t="shared" ca="1" si="114"/>
        <v>0</v>
      </c>
      <c r="H60" s="3" t="str">
        <f t="shared" ca="1" si="89"/>
        <v>Yes</v>
      </c>
      <c r="I60" s="2">
        <f t="shared" ca="1" si="90"/>
        <v>72.03</v>
      </c>
      <c r="J60" s="2">
        <f t="shared" ca="1" si="91"/>
        <v>72.03</v>
      </c>
      <c r="K60" s="2">
        <f t="shared" ca="1" si="92"/>
        <v>72.03</v>
      </c>
      <c r="L60" s="27">
        <f t="shared" ca="1" si="115"/>
        <v>0</v>
      </c>
      <c r="M60" s="3" t="str">
        <f t="shared" ca="1" si="93"/>
        <v>Yes</v>
      </c>
      <c r="N60" s="3" t="str">
        <f t="shared" si="94"/>
        <v>V03R14</v>
      </c>
      <c r="O60" s="35">
        <f t="shared" ca="1" si="116"/>
        <v>0</v>
      </c>
      <c r="P60" s="9">
        <f t="shared" ca="1" si="95"/>
        <v>49</v>
      </c>
      <c r="Q60" s="2">
        <f t="shared" ca="1" si="117"/>
        <v>9.0399999999999991</v>
      </c>
      <c r="R60" s="2">
        <f t="shared" ca="1" si="117"/>
        <v>40.04</v>
      </c>
      <c r="S60" s="2">
        <f t="shared" ca="1" si="117"/>
        <v>3.02</v>
      </c>
      <c r="T60" s="2">
        <f t="shared" ca="1" si="117"/>
        <v>0</v>
      </c>
      <c r="U60" s="2">
        <f t="shared" ca="1" si="117"/>
        <v>19.93</v>
      </c>
      <c r="V60" s="2">
        <f t="shared" ca="1" si="117"/>
        <v>0</v>
      </c>
      <c r="W60" s="2">
        <f t="shared" ca="1" si="97"/>
        <v>72.03</v>
      </c>
      <c r="X60" s="2">
        <f t="shared" ca="1" si="98"/>
        <v>54.8</v>
      </c>
      <c r="Y60" s="9">
        <f t="shared" ca="1" si="99"/>
        <v>49</v>
      </c>
      <c r="Z60" s="2">
        <f t="shared" ca="1" si="118"/>
        <v>9.0399999999999991</v>
      </c>
      <c r="AA60" s="2">
        <f t="shared" ca="1" si="118"/>
        <v>40.04</v>
      </c>
      <c r="AB60" s="2">
        <f t="shared" ca="1" si="118"/>
        <v>3.02</v>
      </c>
      <c r="AC60" s="2">
        <f t="shared" ca="1" si="118"/>
        <v>0</v>
      </c>
      <c r="AD60" s="2">
        <f t="shared" ca="1" si="118"/>
        <v>19.93</v>
      </c>
      <c r="AE60" s="2">
        <f t="shared" ca="1" si="118"/>
        <v>0</v>
      </c>
      <c r="AF60" s="2">
        <f t="shared" ca="1" si="101"/>
        <v>72.03</v>
      </c>
      <c r="AG60" s="2">
        <f t="shared" ca="1" si="102"/>
        <v>54.8</v>
      </c>
      <c r="AH60" s="9">
        <f t="shared" ca="1" si="103"/>
        <v>49</v>
      </c>
      <c r="AI60" s="2">
        <f t="shared" ca="1" si="119"/>
        <v>9.0399999999999991</v>
      </c>
      <c r="AJ60" s="2">
        <f t="shared" ca="1" si="119"/>
        <v>40.04</v>
      </c>
      <c r="AK60" s="2">
        <f t="shared" ca="1" si="119"/>
        <v>3.02</v>
      </c>
      <c r="AL60" s="2">
        <f t="shared" ca="1" si="119"/>
        <v>0</v>
      </c>
      <c r="AM60" s="2">
        <f t="shared" ca="1" si="119"/>
        <v>19.93</v>
      </c>
      <c r="AN60" s="2" t="str">
        <f t="shared" ca="1" si="119"/>
        <v/>
      </c>
      <c r="AO60" s="2">
        <f t="shared" ca="1" si="105"/>
        <v>72.03</v>
      </c>
      <c r="AP60" s="2">
        <f t="shared" ca="1" si="106"/>
        <v>0.80892399999999998</v>
      </c>
      <c r="AQ60" s="9">
        <f t="shared" ca="1" si="107"/>
        <v>49</v>
      </c>
      <c r="AR60" s="2">
        <f t="shared" ca="1" si="120"/>
        <v>9.0399999999999991</v>
      </c>
      <c r="AS60" s="2">
        <f t="shared" ca="1" si="120"/>
        <v>40.04</v>
      </c>
      <c r="AT60" s="2">
        <f t="shared" ca="1" si="120"/>
        <v>3.02</v>
      </c>
      <c r="AU60" s="2">
        <f t="shared" ca="1" si="120"/>
        <v>0</v>
      </c>
      <c r="AV60" s="2">
        <f t="shared" ca="1" si="120"/>
        <v>19.93</v>
      </c>
      <c r="AW60" s="2" t="str">
        <f t="shared" ca="1" si="120"/>
        <v/>
      </c>
      <c r="AX60" s="2">
        <f t="shared" ca="1" si="109"/>
        <v>72.03</v>
      </c>
      <c r="AY60" s="2">
        <f t="shared" ca="1" si="110"/>
        <v>0.80892399999999998</v>
      </c>
      <c r="AZ60" t="str">
        <f t="shared" si="111"/>
        <v>V03R14</v>
      </c>
      <c r="BA60">
        <f t="shared" si="112"/>
        <v>60</v>
      </c>
    </row>
    <row r="61" spans="1:53" x14ac:dyDescent="0.25">
      <c r="A61" t="str">
        <f t="shared" si="113"/>
        <v>V03</v>
      </c>
      <c r="B61" t="s">
        <v>33</v>
      </c>
      <c r="C61" s="3" t="str">
        <f t="shared" si="85"/>
        <v>Zone 15</v>
      </c>
      <c r="D61" t="str">
        <f t="shared" ca="1" si="86"/>
        <v>Pass</v>
      </c>
      <c r="E61" s="2">
        <f t="shared" ca="1" si="87"/>
        <v>108.22</v>
      </c>
      <c r="F61" s="2">
        <f t="shared" ca="1" si="88"/>
        <v>108.22</v>
      </c>
      <c r="G61" s="27">
        <f t="shared" ca="1" si="114"/>
        <v>0</v>
      </c>
      <c r="H61" s="3" t="str">
        <f t="shared" ca="1" si="89"/>
        <v>Yes</v>
      </c>
      <c r="I61" s="2">
        <f t="shared" ca="1" si="90"/>
        <v>108.22</v>
      </c>
      <c r="J61" s="2">
        <f t="shared" ca="1" si="91"/>
        <v>108.22</v>
      </c>
      <c r="K61" s="2">
        <f t="shared" ca="1" si="92"/>
        <v>108.22</v>
      </c>
      <c r="L61" s="27">
        <f t="shared" ca="1" si="115"/>
        <v>0</v>
      </c>
      <c r="M61" s="3" t="str">
        <f t="shared" ca="1" si="93"/>
        <v>Yes</v>
      </c>
      <c r="N61" s="3" t="str">
        <f t="shared" si="94"/>
        <v>V03R15</v>
      </c>
      <c r="O61" s="35">
        <f t="shared" ca="1" si="116"/>
        <v>0</v>
      </c>
      <c r="P61" s="9">
        <f t="shared" ca="1" si="95"/>
        <v>50</v>
      </c>
      <c r="Q61" s="2">
        <f t="shared" ca="1" si="117"/>
        <v>0.01</v>
      </c>
      <c r="R61" s="2">
        <f t="shared" ca="1" si="117"/>
        <v>89.5</v>
      </c>
      <c r="S61" s="2">
        <f t="shared" ca="1" si="117"/>
        <v>3.03</v>
      </c>
      <c r="T61" s="2">
        <f t="shared" ca="1" si="117"/>
        <v>0</v>
      </c>
      <c r="U61" s="2">
        <f t="shared" ca="1" si="117"/>
        <v>15.68</v>
      </c>
      <c r="V61" s="2">
        <f t="shared" ca="1" si="117"/>
        <v>0</v>
      </c>
      <c r="W61" s="2">
        <f t="shared" ca="1" si="97"/>
        <v>108.22</v>
      </c>
      <c r="X61" s="2">
        <f t="shared" ca="1" si="98"/>
        <v>58.1</v>
      </c>
      <c r="Y61" s="9">
        <f t="shared" ca="1" si="99"/>
        <v>50</v>
      </c>
      <c r="Z61" s="2">
        <f t="shared" ca="1" si="118"/>
        <v>0.01</v>
      </c>
      <c r="AA61" s="2">
        <f t="shared" ca="1" si="118"/>
        <v>89.5</v>
      </c>
      <c r="AB61" s="2">
        <f t="shared" ca="1" si="118"/>
        <v>3.03</v>
      </c>
      <c r="AC61" s="2">
        <f t="shared" ca="1" si="118"/>
        <v>0</v>
      </c>
      <c r="AD61" s="2">
        <f t="shared" ca="1" si="118"/>
        <v>15.68</v>
      </c>
      <c r="AE61" s="2">
        <f t="shared" ca="1" si="118"/>
        <v>0</v>
      </c>
      <c r="AF61" s="2">
        <f t="shared" ca="1" si="101"/>
        <v>108.22</v>
      </c>
      <c r="AG61" s="2">
        <f t="shared" ca="1" si="102"/>
        <v>58.1</v>
      </c>
      <c r="AH61" s="9">
        <f t="shared" ca="1" si="103"/>
        <v>50</v>
      </c>
      <c r="AI61" s="2">
        <f t="shared" ca="1" si="119"/>
        <v>0.01</v>
      </c>
      <c r="AJ61" s="2">
        <f t="shared" ca="1" si="119"/>
        <v>89.5</v>
      </c>
      <c r="AK61" s="2">
        <f t="shared" ca="1" si="119"/>
        <v>3.03</v>
      </c>
      <c r="AL61" s="2">
        <f t="shared" ca="1" si="119"/>
        <v>0</v>
      </c>
      <c r="AM61" s="2">
        <f t="shared" ca="1" si="119"/>
        <v>15.68</v>
      </c>
      <c r="AN61" s="2" t="str">
        <f t="shared" ca="1" si="119"/>
        <v/>
      </c>
      <c r="AO61" s="2">
        <f t="shared" ca="1" si="105"/>
        <v>108.22</v>
      </c>
      <c r="AP61" s="2">
        <f t="shared" ca="1" si="106"/>
        <v>0.80892399999999998</v>
      </c>
      <c r="AQ61" s="9">
        <f t="shared" ca="1" si="107"/>
        <v>50</v>
      </c>
      <c r="AR61" s="2">
        <f t="shared" ca="1" si="120"/>
        <v>0.01</v>
      </c>
      <c r="AS61" s="2">
        <f t="shared" ca="1" si="120"/>
        <v>89.5</v>
      </c>
      <c r="AT61" s="2">
        <f t="shared" ca="1" si="120"/>
        <v>3.03</v>
      </c>
      <c r="AU61" s="2">
        <f t="shared" ca="1" si="120"/>
        <v>0</v>
      </c>
      <c r="AV61" s="2">
        <f t="shared" ca="1" si="120"/>
        <v>15.68</v>
      </c>
      <c r="AW61" s="2" t="str">
        <f t="shared" ca="1" si="120"/>
        <v/>
      </c>
      <c r="AX61" s="2">
        <f t="shared" ca="1" si="109"/>
        <v>108.22</v>
      </c>
      <c r="AY61" s="2">
        <f t="shared" ca="1" si="110"/>
        <v>0.80892399999999998</v>
      </c>
      <c r="AZ61" t="str">
        <f t="shared" si="111"/>
        <v>V03R15</v>
      </c>
      <c r="BA61">
        <f t="shared" si="112"/>
        <v>61</v>
      </c>
    </row>
    <row r="62" spans="1:53" x14ac:dyDescent="0.25">
      <c r="A62" t="str">
        <f t="shared" si="113"/>
        <v>V03</v>
      </c>
      <c r="B62" t="s">
        <v>34</v>
      </c>
      <c r="C62" s="3" t="str">
        <f t="shared" si="85"/>
        <v>Zone 16</v>
      </c>
      <c r="D62" t="str">
        <f t="shared" ca="1" si="86"/>
        <v>Pass</v>
      </c>
      <c r="E62" s="2">
        <f t="shared" ca="1" si="87"/>
        <v>57.27</v>
      </c>
      <c r="F62" s="2">
        <f t="shared" ca="1" si="88"/>
        <v>57.27</v>
      </c>
      <c r="G62" s="27">
        <f t="shared" ca="1" si="114"/>
        <v>0</v>
      </c>
      <c r="H62" s="3" t="str">
        <f t="shared" ca="1" si="89"/>
        <v>Yes</v>
      </c>
      <c r="I62" s="2">
        <f t="shared" ca="1" si="90"/>
        <v>57.27</v>
      </c>
      <c r="J62" s="2">
        <f t="shared" ca="1" si="91"/>
        <v>57.27</v>
      </c>
      <c r="K62" s="2">
        <f t="shared" ca="1" si="92"/>
        <v>57.27</v>
      </c>
      <c r="L62" s="27">
        <f t="shared" ca="1" si="115"/>
        <v>0</v>
      </c>
      <c r="M62" s="3" t="str">
        <f t="shared" ca="1" si="93"/>
        <v>Yes</v>
      </c>
      <c r="N62" s="3" t="str">
        <f t="shared" si="94"/>
        <v>V03R16</v>
      </c>
      <c r="O62" s="35">
        <f t="shared" ca="1" si="116"/>
        <v>0</v>
      </c>
      <c r="P62" s="9">
        <f t="shared" ca="1" si="95"/>
        <v>51</v>
      </c>
      <c r="Q62" s="2">
        <f t="shared" ca="1" si="117"/>
        <v>22.17</v>
      </c>
      <c r="R62" s="2">
        <f t="shared" ca="1" si="117"/>
        <v>8.3699999999999992</v>
      </c>
      <c r="S62" s="2">
        <f t="shared" ca="1" si="117"/>
        <v>3.14</v>
      </c>
      <c r="T62" s="2">
        <f t="shared" ca="1" si="117"/>
        <v>0</v>
      </c>
      <c r="U62" s="2">
        <f t="shared" ca="1" si="117"/>
        <v>23.59</v>
      </c>
      <c r="V62" s="2">
        <f t="shared" ca="1" si="117"/>
        <v>0</v>
      </c>
      <c r="W62" s="2">
        <f t="shared" ca="1" si="97"/>
        <v>57.27</v>
      </c>
      <c r="X62" s="2">
        <f t="shared" ca="1" si="98"/>
        <v>55</v>
      </c>
      <c r="Y62" s="9">
        <f t="shared" ca="1" si="99"/>
        <v>51</v>
      </c>
      <c r="Z62" s="2">
        <f t="shared" ca="1" si="118"/>
        <v>22.17</v>
      </c>
      <c r="AA62" s="2">
        <f t="shared" ca="1" si="118"/>
        <v>8.3699999999999992</v>
      </c>
      <c r="AB62" s="2">
        <f t="shared" ca="1" si="118"/>
        <v>3.14</v>
      </c>
      <c r="AC62" s="2">
        <f t="shared" ca="1" si="118"/>
        <v>0</v>
      </c>
      <c r="AD62" s="2">
        <f t="shared" ca="1" si="118"/>
        <v>23.59</v>
      </c>
      <c r="AE62" s="2">
        <f t="shared" ca="1" si="118"/>
        <v>0</v>
      </c>
      <c r="AF62" s="2">
        <f t="shared" ca="1" si="101"/>
        <v>57.27</v>
      </c>
      <c r="AG62" s="2">
        <f t="shared" ca="1" si="102"/>
        <v>55</v>
      </c>
      <c r="AH62" s="9">
        <f t="shared" ca="1" si="103"/>
        <v>51</v>
      </c>
      <c r="AI62" s="2">
        <f t="shared" ca="1" si="119"/>
        <v>22.17</v>
      </c>
      <c r="AJ62" s="2">
        <f t="shared" ca="1" si="119"/>
        <v>8.3699999999999992</v>
      </c>
      <c r="AK62" s="2">
        <f t="shared" ca="1" si="119"/>
        <v>3.14</v>
      </c>
      <c r="AL62" s="2">
        <f t="shared" ca="1" si="119"/>
        <v>0</v>
      </c>
      <c r="AM62" s="2">
        <f t="shared" ca="1" si="119"/>
        <v>23.59</v>
      </c>
      <c r="AN62" s="2" t="str">
        <f t="shared" ca="1" si="119"/>
        <v/>
      </c>
      <c r="AO62" s="2">
        <f t="shared" ca="1" si="105"/>
        <v>57.27</v>
      </c>
      <c r="AP62" s="2">
        <f t="shared" ca="1" si="106"/>
        <v>0.80892399999999998</v>
      </c>
      <c r="AQ62" s="9">
        <f t="shared" ca="1" si="107"/>
        <v>51</v>
      </c>
      <c r="AR62" s="2">
        <f t="shared" ca="1" si="120"/>
        <v>22.17</v>
      </c>
      <c r="AS62" s="2">
        <f t="shared" ca="1" si="120"/>
        <v>8.3699999999999992</v>
      </c>
      <c r="AT62" s="2">
        <f t="shared" ca="1" si="120"/>
        <v>3.14</v>
      </c>
      <c r="AU62" s="2">
        <f t="shared" ca="1" si="120"/>
        <v>0</v>
      </c>
      <c r="AV62" s="2">
        <f t="shared" ca="1" si="120"/>
        <v>23.59</v>
      </c>
      <c r="AW62" s="2" t="str">
        <f t="shared" ca="1" si="120"/>
        <v/>
      </c>
      <c r="AX62" s="2">
        <f t="shared" ca="1" si="109"/>
        <v>57.27</v>
      </c>
      <c r="AY62" s="2">
        <f t="shared" ca="1" si="110"/>
        <v>0.80892399999999998</v>
      </c>
      <c r="AZ62" t="str">
        <f t="shared" si="111"/>
        <v>V03R16</v>
      </c>
      <c r="BA62">
        <f t="shared" si="112"/>
        <v>62</v>
      </c>
    </row>
    <row r="63" spans="1:53" x14ac:dyDescent="0.25">
      <c r="A63" s="34" t="str">
        <f>"Result "&amp;A46</f>
        <v>Result V03</v>
      </c>
      <c r="C63" s="6"/>
      <c r="D63" s="7" t="str">
        <f ca="1">IF(SoftwareType="Candidate","n/a",IF(COUNTIF(D47:D62,Pass)=16,Pass,Fail))</f>
        <v>Pass</v>
      </c>
      <c r="E63" s="30">
        <f ca="1">AVERAGE(E47:E62)</f>
        <v>53.333124999999995</v>
      </c>
      <c r="F63" s="30">
        <f ca="1">AVERAGE(F47:F62)</f>
        <v>53.333124999999995</v>
      </c>
      <c r="G63" s="31">
        <f ca="1">IF(E63=0,0,(F63-E63)/E63)</f>
        <v>0</v>
      </c>
      <c r="H63" s="31"/>
      <c r="I63" s="30">
        <f ca="1">AVERAGE(I47:I62)</f>
        <v>53.333124999999995</v>
      </c>
      <c r="J63" s="30">
        <f ca="1">AVERAGE(J47:J62)</f>
        <v>53.333124999999995</v>
      </c>
      <c r="K63" s="30">
        <f ca="1">AVERAGE(K47:K62)</f>
        <v>53.333124999999995</v>
      </c>
      <c r="L63" s="31">
        <f t="shared" ca="1" si="115"/>
        <v>0</v>
      </c>
      <c r="M63" s="33" t="s">
        <v>338</v>
      </c>
      <c r="N63" s="31">
        <f ca="1">MIN(L47:L62)</f>
        <v>0</v>
      </c>
      <c r="O63" s="30">
        <f ca="1">AVERAGE(O47:O62)</f>
        <v>0</v>
      </c>
      <c r="P63" s="31" t="s">
        <v>340</v>
      </c>
      <c r="Q63" s="30">
        <f ca="1">AVERAGE(Q47:Q62)</f>
        <v>6.2718749999999996</v>
      </c>
      <c r="R63" s="30">
        <f ca="1">AVERAGE(R47:R62)</f>
        <v>23.546875</v>
      </c>
      <c r="S63" s="30">
        <f ca="1">AVERAGE(S47:S62)</f>
        <v>3.0950000000000002</v>
      </c>
      <c r="T63" s="30"/>
      <c r="U63" s="30">
        <f ca="1">AVERAGE(U47:U62)</f>
        <v>20.419374999999999</v>
      </c>
      <c r="V63" s="30">
        <f ca="1">AVERAGE(V47:V62)</f>
        <v>0</v>
      </c>
      <c r="W63" s="30">
        <f ca="1">AVERAGE(W47:W62)</f>
        <v>53.333124999999995</v>
      </c>
      <c r="X63" s="30">
        <f ca="1">AVERAGE(X47:X62)</f>
        <v>56.724999999999994</v>
      </c>
      <c r="Y63" s="30" t="s">
        <v>340</v>
      </c>
      <c r="Z63" s="30">
        <f ca="1">AVERAGE(Z47:Z62)</f>
        <v>6.2718749999999996</v>
      </c>
      <c r="AA63" s="30">
        <f ca="1">AVERAGE(AA47:AA62)</f>
        <v>23.546875</v>
      </c>
      <c r="AB63" s="30">
        <f ca="1">AVERAGE(AB47:AB62)</f>
        <v>3.0950000000000002</v>
      </c>
      <c r="AC63" s="30">
        <f ca="1">AVERAGE(AC47:AC62)</f>
        <v>0</v>
      </c>
      <c r="AD63" s="30">
        <f ca="1">AVERAGE(AD47:AD62)</f>
        <v>20.419374999999999</v>
      </c>
      <c r="AE63" s="30"/>
      <c r="AF63" s="30">
        <f ca="1">AVERAGE(AF47:AF62)</f>
        <v>53.333124999999995</v>
      </c>
      <c r="AG63" s="30">
        <f ca="1">AVERAGE(AG47:AG62)</f>
        <v>56.724999999999994</v>
      </c>
      <c r="AI63" s="30">
        <f ca="1">AVERAGE(AI47:AI62)</f>
        <v>6.2718749999999996</v>
      </c>
      <c r="AJ63" s="30">
        <f ca="1">AVERAGE(AJ47:AJ62)</f>
        <v>23.546875</v>
      </c>
      <c r="AK63" s="30">
        <f ca="1">AVERAGE(AK47:AK62)</f>
        <v>3.0950000000000002</v>
      </c>
      <c r="AL63" s="30">
        <f ca="1">AVERAGE(AL47:AL62)</f>
        <v>0</v>
      </c>
      <c r="AM63" s="30">
        <f ca="1">AVERAGE(AM47:AM62)</f>
        <v>20.419374999999999</v>
      </c>
      <c r="AN63" s="30"/>
      <c r="AO63" s="30">
        <f ca="1">AVERAGE(AO47:AO62)</f>
        <v>53.333124999999995</v>
      </c>
      <c r="AP63" s="30">
        <f ca="1">AVERAGE(AP47:AP62)</f>
        <v>0.80892399999999975</v>
      </c>
      <c r="AQ63" s="30" t="s">
        <v>340</v>
      </c>
      <c r="AR63" s="30">
        <f ca="1">AVERAGE(AR47:AR62)</f>
        <v>6.2718749999999996</v>
      </c>
      <c r="AS63" s="30">
        <f ca="1">AVERAGE(AS47:AS62)</f>
        <v>23.546875</v>
      </c>
      <c r="AT63" s="30">
        <f ca="1">AVERAGE(AT47:AT62)</f>
        <v>3.0950000000000002</v>
      </c>
      <c r="AU63" s="30">
        <f ca="1">AVERAGE(AU47:AU62)</f>
        <v>0</v>
      </c>
      <c r="AV63" s="30">
        <f ca="1">AVERAGE(AV47:AV62)</f>
        <v>20.419374999999999</v>
      </c>
      <c r="AW63" s="30"/>
      <c r="AX63" s="30">
        <f ca="1">AVERAGE(AX47:AX62)</f>
        <v>53.333124999999995</v>
      </c>
      <c r="AY63" s="30">
        <f ca="1">AVERAGE(AY47:AY62)</f>
        <v>0.80892399999999975</v>
      </c>
    </row>
    <row r="64" spans="1:53" x14ac:dyDescent="0.25">
      <c r="D64" s="7"/>
      <c r="E64" s="7"/>
      <c r="F64" s="7"/>
      <c r="G64" s="7"/>
      <c r="H64" s="7"/>
      <c r="I64" s="7"/>
      <c r="J64" s="7"/>
      <c r="K64" s="7"/>
      <c r="L64" s="6" t="s">
        <v>340</v>
      </c>
      <c r="M64" s="6" t="s">
        <v>339</v>
      </c>
      <c r="N64" s="32">
        <f ca="1">MAX(L47:L62)</f>
        <v>0</v>
      </c>
      <c r="Y64" s="7" t="s">
        <v>341</v>
      </c>
      <c r="Z64" s="31">
        <f ca="1">(Z63-Q63)/Q63</f>
        <v>0</v>
      </c>
      <c r="AA64" s="31">
        <f ca="1">(AA63-R63)/R63</f>
        <v>0</v>
      </c>
      <c r="AB64" s="31">
        <f ca="1">(AB63-S63)/S63</f>
        <v>0</v>
      </c>
      <c r="AC64" s="31"/>
      <c r="AD64" s="31">
        <f ca="1">(AD63-U63)/U63</f>
        <v>0</v>
      </c>
      <c r="AE64" s="31"/>
      <c r="AF64" s="31">
        <f ca="1">(AF63-W63)/W63</f>
        <v>0</v>
      </c>
      <c r="AQ64" s="7"/>
      <c r="AR64" s="31"/>
      <c r="AS64" s="31"/>
      <c r="AT64" s="31"/>
      <c r="AU64" s="31"/>
      <c r="AV64" s="31"/>
      <c r="AW64" s="31"/>
      <c r="AX64" s="31"/>
    </row>
    <row r="65" spans="1:53" x14ac:dyDescent="0.25">
      <c r="A65" s="7" t="s">
        <v>372</v>
      </c>
      <c r="B65" s="7" t="str">
        <f>VLOOKUP(A65,TestArray,2)&amp;" in "&amp;VLOOKUP(A65,TestArray,3)&amp;" for Prototype "&amp;VLOOKUP(A65,TestArray,4)</f>
        <v>Proposed Design in All Zones for Prototype P2100ft2</v>
      </c>
      <c r="C65" s="7"/>
      <c r="I65" s="7" t="str">
        <f>VLOOKUP(A65,TestArray,21)</f>
        <v>Standard = T01 Standard for this test</v>
      </c>
    </row>
    <row r="66" spans="1:53" x14ac:dyDescent="0.25">
      <c r="A66" t="str">
        <f>A65</f>
        <v>V04</v>
      </c>
      <c r="B66" t="s">
        <v>2</v>
      </c>
      <c r="C66" s="3" t="str">
        <f t="shared" ref="C66:C81" si="121">VLOOKUP(A66,TestArray,4+RIGHT(B66,2))</f>
        <v>Zone 01</v>
      </c>
      <c r="D66" t="str">
        <f t="shared" ref="D66:D81" ca="1" si="122">IF(AND(H66=Yes,M66=Yes),Pass,Fail)</f>
        <v>Pass</v>
      </c>
      <c r="E66" s="2">
        <f t="shared" ref="E66:E81" ca="1" si="123">IF(Units="EDR",X66,W66)</f>
        <v>54.75</v>
      </c>
      <c r="F66" s="2">
        <f t="shared" ref="F66:F81" ca="1" si="124">IF(Units="EDR",AG66,AF66)</f>
        <v>54.75</v>
      </c>
      <c r="G66" s="27">
        <f ca="1">IF(E66=0,0,(F66-E66)/E66)</f>
        <v>0</v>
      </c>
      <c r="H66" s="3" t="str">
        <f t="shared" ref="H66:H81" ca="1" si="125">IF(AND((E66-Tolerance&lt;=F66),(E66+Tolerance&gt;=F66)),Yes,No)</f>
        <v>Yes</v>
      </c>
      <c r="I66" s="2">
        <f t="shared" ref="I66:I81" ca="1" si="126">IF(Units="EDR",J66,INDIRECT(RefCol&amp;INDEX(StandardArray,MATCH($N66,StandardList,0),2)))</f>
        <v>55.92</v>
      </c>
      <c r="J66" s="2">
        <f t="shared" ref="J66:J81" ca="1" si="127">IF(Units="EDR",AP66,AO66)</f>
        <v>55.92</v>
      </c>
      <c r="K66" s="2">
        <f t="shared" ref="K66:K81" ca="1" si="128">IF(Units="EDR",AY66,AX66)</f>
        <v>55.92</v>
      </c>
      <c r="L66" s="27">
        <f ca="1">IF(I66=0,0,(K66-I66)/I66)</f>
        <v>0</v>
      </c>
      <c r="M66" s="3" t="str">
        <f t="shared" ref="M66:M81" ca="1" si="129">IF(AND((I66-Tolerance&lt;=K66),(I66+Tolerance&gt;=K66),(J66-Tolerance&lt;=K66),(J66+Tolerance&gt;=K66)),Yes,No)</f>
        <v>Yes</v>
      </c>
      <c r="N66" s="3" t="str">
        <f>N9</f>
        <v>V01R01</v>
      </c>
      <c r="O66" s="35">
        <f ca="1">K66-F66</f>
        <v>1.1700000000000017</v>
      </c>
      <c r="P66" s="9">
        <f t="shared" ref="P66:P81" ca="1" si="130">MATCH($A66&amp;$B66,INDIRECT(P$2),0)</f>
        <v>52</v>
      </c>
      <c r="Q66" s="2">
        <f t="shared" ref="Q66:V75" ca="1" si="131">IF(Q$3=0,"",INDEX(INDIRECT(Q$1),$P66,Q$3))</f>
        <v>40</v>
      </c>
      <c r="R66" s="2">
        <f t="shared" ca="1" si="131"/>
        <v>0</v>
      </c>
      <c r="S66" s="2">
        <f t="shared" ca="1" si="131"/>
        <v>2.16</v>
      </c>
      <c r="T66" s="2">
        <f t="shared" ca="1" si="131"/>
        <v>0</v>
      </c>
      <c r="U66" s="2">
        <f t="shared" ca="1" si="131"/>
        <v>12.59</v>
      </c>
      <c r="V66" s="2">
        <f t="shared" ca="1" si="131"/>
        <v>0</v>
      </c>
      <c r="W66" s="2">
        <f t="shared" ref="W66:W81" ca="1" si="132">IF(TotalSum="No",INDEX(INDIRECT(W$1),$P66,W$3),SUM(Q66:V66))</f>
        <v>54.75</v>
      </c>
      <c r="X66" s="2">
        <f t="shared" ref="X66:X81" ca="1" si="133">IF(X$3=0,"",INDEX(INDIRECT(X$1),$P66,X$3))</f>
        <v>55.3</v>
      </c>
      <c r="Y66" s="9">
        <f t="shared" ref="Y66:Y81" ca="1" si="134">MATCH($A66&amp;$B66,INDIRECT(Y$2),0)</f>
        <v>52</v>
      </c>
      <c r="Z66" s="2">
        <f t="shared" ref="Z66:AE75" ca="1" si="135">IF(Z$3=0,"",INDEX(INDIRECT(Z$1),$Y66,Z$3))</f>
        <v>40</v>
      </c>
      <c r="AA66" s="2">
        <f t="shared" ca="1" si="135"/>
        <v>0</v>
      </c>
      <c r="AB66" s="2">
        <f t="shared" ca="1" si="135"/>
        <v>2.16</v>
      </c>
      <c r="AC66" s="2">
        <f t="shared" ca="1" si="135"/>
        <v>0</v>
      </c>
      <c r="AD66" s="2">
        <f t="shared" ca="1" si="135"/>
        <v>12.59</v>
      </c>
      <c r="AE66" s="2">
        <f t="shared" ca="1" si="135"/>
        <v>0</v>
      </c>
      <c r="AF66" s="2">
        <f t="shared" ref="AF66:AF81" ca="1" si="136">IF(TotalSum="No",INDEX(INDIRECT(AF$1),$Y66,AF$3),SUM(Z66:AE66))</f>
        <v>54.75</v>
      </c>
      <c r="AG66" s="2">
        <f t="shared" ref="AG66:AG81" ca="1" si="137">IF(AG$3=0,"",INDEX(INDIRECT(AG$1),$P66,AG$3))</f>
        <v>55.3</v>
      </c>
      <c r="AH66" s="9">
        <f t="shared" ref="AH66:AH81" ca="1" si="138">MATCH($A66&amp;$B66,INDIRECT(AH$2),0)</f>
        <v>52</v>
      </c>
      <c r="AI66" s="2">
        <f t="shared" ref="AI66:AN75" ca="1" si="139">IF(AI$3=0,"",INDEX(INDIRECT(AI$1),$AH66,AI$3))</f>
        <v>41.17</v>
      </c>
      <c r="AJ66" s="2">
        <f t="shared" ca="1" si="139"/>
        <v>0</v>
      </c>
      <c r="AK66" s="2">
        <f t="shared" ca="1" si="139"/>
        <v>2.16</v>
      </c>
      <c r="AL66" s="2">
        <f t="shared" ca="1" si="139"/>
        <v>0</v>
      </c>
      <c r="AM66" s="2">
        <f t="shared" ca="1" si="139"/>
        <v>12.59</v>
      </c>
      <c r="AN66" s="2" t="str">
        <f t="shared" ca="1" si="139"/>
        <v/>
      </c>
      <c r="AO66" s="2">
        <f t="shared" ref="AO66:AO81" ca="1" si="140">IF(TotalSum="No",INDEX(INDIRECT(AO$1),$AH66,AO$3),SUM(AI66:AN66))</f>
        <v>55.92</v>
      </c>
      <c r="AP66" s="2">
        <f t="shared" ref="AP66:AP81" ca="1" si="141">IF(AP$3=0,"",INDEX(INDIRECT(AP$1),$P66,AP$3))</f>
        <v>0.118043</v>
      </c>
      <c r="AQ66" s="9">
        <f t="shared" ref="AQ66:AQ81" ca="1" si="142">MATCH($A66&amp;$B66,INDIRECT(AQ$2),0)</f>
        <v>52</v>
      </c>
      <c r="AR66" s="2">
        <f t="shared" ref="AR66:AW75" ca="1" si="143">IF(AR$3=0,"",INDEX(INDIRECT(AR$1),$AQ66,AR$3))</f>
        <v>41.17</v>
      </c>
      <c r="AS66" s="2">
        <f t="shared" ca="1" si="143"/>
        <v>0</v>
      </c>
      <c r="AT66" s="2">
        <f t="shared" ca="1" si="143"/>
        <v>2.16</v>
      </c>
      <c r="AU66" s="2">
        <f t="shared" ca="1" si="143"/>
        <v>0</v>
      </c>
      <c r="AV66" s="2">
        <f t="shared" ca="1" si="143"/>
        <v>12.59</v>
      </c>
      <c r="AW66" s="2" t="str">
        <f t="shared" ca="1" si="143"/>
        <v/>
      </c>
      <c r="AX66" s="2">
        <f t="shared" ref="AX66:AX81" ca="1" si="144">IF(TotalSum="No",INDEX(INDIRECT(AX$1),$AQ66,AX$3),SUM(AR66:AW66))</f>
        <v>55.92</v>
      </c>
      <c r="AY66" s="2">
        <f t="shared" ref="AY66:AY81" ca="1" si="145">IF(AY$3=0,"",INDEX(INDIRECT(AY$1),$P66,AY$3))</f>
        <v>0.118043</v>
      </c>
      <c r="AZ66" t="str">
        <f t="shared" ref="AZ66:AZ81" si="146">A66&amp;B66</f>
        <v>V04R01</v>
      </c>
      <c r="BA66">
        <f t="shared" ref="BA66:BA81" si="147">ROW(AZ66)</f>
        <v>66</v>
      </c>
    </row>
    <row r="67" spans="1:53" x14ac:dyDescent="0.25">
      <c r="A67" t="str">
        <f t="shared" ref="A67:A81" si="148">A66</f>
        <v>V04</v>
      </c>
      <c r="B67" t="s">
        <v>20</v>
      </c>
      <c r="C67" s="3" t="str">
        <f t="shared" si="121"/>
        <v>Zone 02</v>
      </c>
      <c r="D67" t="str">
        <f t="shared" ca="1" si="122"/>
        <v>Pass</v>
      </c>
      <c r="E67" s="2">
        <f t="shared" ca="1" si="123"/>
        <v>38.17</v>
      </c>
      <c r="F67" s="2">
        <f t="shared" ca="1" si="124"/>
        <v>38.17</v>
      </c>
      <c r="G67" s="27">
        <f t="shared" ref="G67:G81" ca="1" si="149">IF(E67=0,0,(F67-E67)/E67)</f>
        <v>0</v>
      </c>
      <c r="H67" s="3" t="str">
        <f t="shared" ca="1" si="125"/>
        <v>Yes</v>
      </c>
      <c r="I67" s="2">
        <f t="shared" ca="1" si="126"/>
        <v>40.11</v>
      </c>
      <c r="J67" s="2">
        <f t="shared" ca="1" si="127"/>
        <v>40.11</v>
      </c>
      <c r="K67" s="2">
        <f t="shared" ca="1" si="128"/>
        <v>40.11</v>
      </c>
      <c r="L67" s="27">
        <f t="shared" ref="L67:L82" ca="1" si="150">IF(I67=0,0,(K67-I67)/I67)</f>
        <v>0</v>
      </c>
      <c r="M67" s="3" t="str">
        <f t="shared" ca="1" si="129"/>
        <v>Yes</v>
      </c>
      <c r="N67" s="3" t="str">
        <f t="shared" ref="N67:N81" si="151">N10</f>
        <v>V01R02</v>
      </c>
      <c r="O67" s="35">
        <f t="shared" ref="O67:O81" ca="1" si="152">K67-F67</f>
        <v>1.9399999999999977</v>
      </c>
      <c r="P67" s="9">
        <f t="shared" ca="1" si="130"/>
        <v>53</v>
      </c>
      <c r="Q67" s="2">
        <f t="shared" ca="1" si="131"/>
        <v>24.42</v>
      </c>
      <c r="R67" s="2">
        <f t="shared" ca="1" si="131"/>
        <v>0</v>
      </c>
      <c r="S67" s="2">
        <f t="shared" ca="1" si="131"/>
        <v>2.21</v>
      </c>
      <c r="T67" s="2">
        <f t="shared" ca="1" si="131"/>
        <v>0</v>
      </c>
      <c r="U67" s="2">
        <f t="shared" ca="1" si="131"/>
        <v>11.54</v>
      </c>
      <c r="V67" s="2">
        <f t="shared" ca="1" si="131"/>
        <v>0</v>
      </c>
      <c r="W67" s="2">
        <f t="shared" ca="1" si="132"/>
        <v>38.17</v>
      </c>
      <c r="X67" s="2">
        <f t="shared" ca="1" si="133"/>
        <v>46.4</v>
      </c>
      <c r="Y67" s="9">
        <f t="shared" ca="1" si="134"/>
        <v>53</v>
      </c>
      <c r="Z67" s="2">
        <f t="shared" ca="1" si="135"/>
        <v>24.42</v>
      </c>
      <c r="AA67" s="2">
        <f t="shared" ca="1" si="135"/>
        <v>0</v>
      </c>
      <c r="AB67" s="2">
        <f t="shared" ca="1" si="135"/>
        <v>2.21</v>
      </c>
      <c r="AC67" s="2">
        <f t="shared" ca="1" si="135"/>
        <v>0</v>
      </c>
      <c r="AD67" s="2">
        <f t="shared" ca="1" si="135"/>
        <v>11.54</v>
      </c>
      <c r="AE67" s="2">
        <f t="shared" ca="1" si="135"/>
        <v>0</v>
      </c>
      <c r="AF67" s="2">
        <f t="shared" ca="1" si="136"/>
        <v>38.17</v>
      </c>
      <c r="AG67" s="2">
        <f t="shared" ca="1" si="137"/>
        <v>46.4</v>
      </c>
      <c r="AH67" s="9">
        <f t="shared" ca="1" si="138"/>
        <v>53</v>
      </c>
      <c r="AI67" s="2">
        <f t="shared" ca="1" si="139"/>
        <v>25.8</v>
      </c>
      <c r="AJ67" s="2">
        <f t="shared" ca="1" si="139"/>
        <v>0.56000000000000005</v>
      </c>
      <c r="AK67" s="2">
        <f t="shared" ca="1" si="139"/>
        <v>2.21</v>
      </c>
      <c r="AL67" s="2">
        <f t="shared" ca="1" si="139"/>
        <v>0</v>
      </c>
      <c r="AM67" s="2">
        <f t="shared" ca="1" si="139"/>
        <v>11.54</v>
      </c>
      <c r="AN67" s="2" t="str">
        <f t="shared" ca="1" si="139"/>
        <v/>
      </c>
      <c r="AO67" s="2">
        <f t="shared" ca="1" si="140"/>
        <v>40.11</v>
      </c>
      <c r="AP67" s="2">
        <f t="shared" ca="1" si="141"/>
        <v>0.118043</v>
      </c>
      <c r="AQ67" s="9">
        <f t="shared" ca="1" si="142"/>
        <v>53</v>
      </c>
      <c r="AR67" s="2">
        <f t="shared" ca="1" si="143"/>
        <v>25.8</v>
      </c>
      <c r="AS67" s="2">
        <f t="shared" ca="1" si="143"/>
        <v>0.56000000000000005</v>
      </c>
      <c r="AT67" s="2">
        <f t="shared" ca="1" si="143"/>
        <v>2.21</v>
      </c>
      <c r="AU67" s="2">
        <f t="shared" ca="1" si="143"/>
        <v>0</v>
      </c>
      <c r="AV67" s="2">
        <f t="shared" ca="1" si="143"/>
        <v>11.54</v>
      </c>
      <c r="AW67" s="2" t="str">
        <f t="shared" ca="1" si="143"/>
        <v/>
      </c>
      <c r="AX67" s="2">
        <f t="shared" ca="1" si="144"/>
        <v>40.11</v>
      </c>
      <c r="AY67" s="2">
        <f t="shared" ca="1" si="145"/>
        <v>0.118043</v>
      </c>
      <c r="AZ67" t="str">
        <f t="shared" si="146"/>
        <v>V04R02</v>
      </c>
      <c r="BA67">
        <f t="shared" si="147"/>
        <v>67</v>
      </c>
    </row>
    <row r="68" spans="1:53" x14ac:dyDescent="0.25">
      <c r="A68" t="str">
        <f t="shared" si="148"/>
        <v>V04</v>
      </c>
      <c r="B68" t="s">
        <v>21</v>
      </c>
      <c r="C68" s="3" t="str">
        <f t="shared" si="121"/>
        <v>Zone 03</v>
      </c>
      <c r="D68" t="str">
        <f t="shared" ca="1" si="122"/>
        <v>Pass</v>
      </c>
      <c r="E68" s="2">
        <f t="shared" ca="1" si="123"/>
        <v>30.66</v>
      </c>
      <c r="F68" s="2">
        <f t="shared" ca="1" si="124"/>
        <v>30.66</v>
      </c>
      <c r="G68" s="27">
        <f t="shared" ca="1" si="149"/>
        <v>0</v>
      </c>
      <c r="H68" s="3" t="str">
        <f t="shared" ca="1" si="125"/>
        <v>Yes</v>
      </c>
      <c r="I68" s="2">
        <f t="shared" ca="1" si="126"/>
        <v>32.56</v>
      </c>
      <c r="J68" s="2">
        <f t="shared" ca="1" si="127"/>
        <v>32.56</v>
      </c>
      <c r="K68" s="2">
        <f t="shared" ca="1" si="128"/>
        <v>32.56</v>
      </c>
      <c r="L68" s="27">
        <f t="shared" ca="1" si="150"/>
        <v>0</v>
      </c>
      <c r="M68" s="3" t="str">
        <f t="shared" ca="1" si="129"/>
        <v>Yes</v>
      </c>
      <c r="N68" s="3" t="str">
        <f t="shared" si="151"/>
        <v>V01R03</v>
      </c>
      <c r="O68" s="35">
        <f t="shared" ca="1" si="152"/>
        <v>1.9000000000000021</v>
      </c>
      <c r="P68" s="9">
        <f t="shared" ca="1" si="130"/>
        <v>54</v>
      </c>
      <c r="Q68" s="2">
        <f t="shared" ca="1" si="131"/>
        <v>16.93</v>
      </c>
      <c r="R68" s="2">
        <f t="shared" ca="1" si="131"/>
        <v>0</v>
      </c>
      <c r="S68" s="2">
        <f t="shared" ca="1" si="131"/>
        <v>2.17</v>
      </c>
      <c r="T68" s="2">
        <f t="shared" ca="1" si="131"/>
        <v>0</v>
      </c>
      <c r="U68" s="2">
        <f t="shared" ca="1" si="131"/>
        <v>11.56</v>
      </c>
      <c r="V68" s="2">
        <f t="shared" ca="1" si="131"/>
        <v>0</v>
      </c>
      <c r="W68" s="2">
        <f t="shared" ca="1" si="132"/>
        <v>30.66</v>
      </c>
      <c r="X68" s="2">
        <f t="shared" ca="1" si="133"/>
        <v>46.6</v>
      </c>
      <c r="Y68" s="9">
        <f t="shared" ca="1" si="134"/>
        <v>54</v>
      </c>
      <c r="Z68" s="2">
        <f t="shared" ca="1" si="135"/>
        <v>16.93</v>
      </c>
      <c r="AA68" s="2">
        <f t="shared" ca="1" si="135"/>
        <v>0</v>
      </c>
      <c r="AB68" s="2">
        <f t="shared" ca="1" si="135"/>
        <v>2.17</v>
      </c>
      <c r="AC68" s="2">
        <f t="shared" ca="1" si="135"/>
        <v>0</v>
      </c>
      <c r="AD68" s="2">
        <f t="shared" ca="1" si="135"/>
        <v>11.56</v>
      </c>
      <c r="AE68" s="2">
        <f t="shared" ca="1" si="135"/>
        <v>0</v>
      </c>
      <c r="AF68" s="2">
        <f t="shared" ca="1" si="136"/>
        <v>30.66</v>
      </c>
      <c r="AG68" s="2">
        <f t="shared" ca="1" si="137"/>
        <v>46.6</v>
      </c>
      <c r="AH68" s="9">
        <f t="shared" ca="1" si="138"/>
        <v>54</v>
      </c>
      <c r="AI68" s="2">
        <f t="shared" ca="1" si="139"/>
        <v>18.829999999999998</v>
      </c>
      <c r="AJ68" s="2">
        <f t="shared" ca="1" si="139"/>
        <v>0</v>
      </c>
      <c r="AK68" s="2">
        <f t="shared" ca="1" si="139"/>
        <v>2.17</v>
      </c>
      <c r="AL68" s="2">
        <f t="shared" ca="1" si="139"/>
        <v>0</v>
      </c>
      <c r="AM68" s="2">
        <f t="shared" ca="1" si="139"/>
        <v>11.56</v>
      </c>
      <c r="AN68" s="2" t="str">
        <f t="shared" ca="1" si="139"/>
        <v/>
      </c>
      <c r="AO68" s="2">
        <f t="shared" ca="1" si="140"/>
        <v>32.56</v>
      </c>
      <c r="AP68" s="2">
        <f t="shared" ca="1" si="141"/>
        <v>0.118043</v>
      </c>
      <c r="AQ68" s="9">
        <f t="shared" ca="1" si="142"/>
        <v>54</v>
      </c>
      <c r="AR68" s="2">
        <f t="shared" ca="1" si="143"/>
        <v>18.829999999999998</v>
      </c>
      <c r="AS68" s="2">
        <f t="shared" ca="1" si="143"/>
        <v>0</v>
      </c>
      <c r="AT68" s="2">
        <f t="shared" ca="1" si="143"/>
        <v>2.17</v>
      </c>
      <c r="AU68" s="2">
        <f t="shared" ca="1" si="143"/>
        <v>0</v>
      </c>
      <c r="AV68" s="2">
        <f t="shared" ca="1" si="143"/>
        <v>11.56</v>
      </c>
      <c r="AW68" s="2" t="str">
        <f t="shared" ca="1" si="143"/>
        <v/>
      </c>
      <c r="AX68" s="2">
        <f t="shared" ca="1" si="144"/>
        <v>32.56</v>
      </c>
      <c r="AY68" s="2">
        <f t="shared" ca="1" si="145"/>
        <v>0.118043</v>
      </c>
      <c r="AZ68" t="str">
        <f t="shared" si="146"/>
        <v>V04R03</v>
      </c>
      <c r="BA68">
        <f t="shared" si="147"/>
        <v>68</v>
      </c>
    </row>
    <row r="69" spans="1:53" x14ac:dyDescent="0.25">
      <c r="A69" t="str">
        <f t="shared" si="148"/>
        <v>V04</v>
      </c>
      <c r="B69" t="s">
        <v>22</v>
      </c>
      <c r="C69" s="3" t="str">
        <f t="shared" si="121"/>
        <v>Zone 04</v>
      </c>
      <c r="D69" t="str">
        <f t="shared" ca="1" si="122"/>
        <v>Pass</v>
      </c>
      <c r="E69" s="2">
        <f t="shared" ca="1" si="123"/>
        <v>30.26</v>
      </c>
      <c r="F69" s="2">
        <f t="shared" ca="1" si="124"/>
        <v>30.26</v>
      </c>
      <c r="G69" s="27">
        <f t="shared" ca="1" si="149"/>
        <v>0</v>
      </c>
      <c r="H69" s="3" t="str">
        <f t="shared" ca="1" si="125"/>
        <v>Yes</v>
      </c>
      <c r="I69" s="2">
        <f t="shared" ca="1" si="126"/>
        <v>32.020000000000003</v>
      </c>
      <c r="J69" s="2">
        <f t="shared" ca="1" si="127"/>
        <v>32.020000000000003</v>
      </c>
      <c r="K69" s="2">
        <f t="shared" ca="1" si="128"/>
        <v>32.020000000000003</v>
      </c>
      <c r="L69" s="27">
        <f t="shared" ca="1" si="150"/>
        <v>0</v>
      </c>
      <c r="M69" s="3" t="str">
        <f t="shared" ca="1" si="129"/>
        <v>Yes</v>
      </c>
      <c r="N69" s="3" t="str">
        <f t="shared" si="151"/>
        <v>V01R04</v>
      </c>
      <c r="O69" s="35">
        <f t="shared" ca="1" si="152"/>
        <v>1.7600000000000016</v>
      </c>
      <c r="P69" s="9">
        <f t="shared" ca="1" si="130"/>
        <v>55</v>
      </c>
      <c r="Q69" s="2">
        <f t="shared" ca="1" si="131"/>
        <v>16.68</v>
      </c>
      <c r="R69" s="2">
        <f t="shared" ca="1" si="131"/>
        <v>0.24</v>
      </c>
      <c r="S69" s="2">
        <f t="shared" ca="1" si="131"/>
        <v>2.2200000000000002</v>
      </c>
      <c r="T69" s="2">
        <f t="shared" ca="1" si="131"/>
        <v>0</v>
      </c>
      <c r="U69" s="2">
        <f t="shared" ca="1" si="131"/>
        <v>11.12</v>
      </c>
      <c r="V69" s="2">
        <f t="shared" ca="1" si="131"/>
        <v>0</v>
      </c>
      <c r="W69" s="2">
        <f t="shared" ca="1" si="132"/>
        <v>30.26</v>
      </c>
      <c r="X69" s="2">
        <f t="shared" ca="1" si="133"/>
        <v>43.6</v>
      </c>
      <c r="Y69" s="9">
        <f t="shared" ca="1" si="134"/>
        <v>55</v>
      </c>
      <c r="Z69" s="2">
        <f t="shared" ca="1" si="135"/>
        <v>16.68</v>
      </c>
      <c r="AA69" s="2">
        <f t="shared" ca="1" si="135"/>
        <v>0.24</v>
      </c>
      <c r="AB69" s="2">
        <f t="shared" ca="1" si="135"/>
        <v>2.2200000000000002</v>
      </c>
      <c r="AC69" s="2">
        <f t="shared" ca="1" si="135"/>
        <v>0</v>
      </c>
      <c r="AD69" s="2">
        <f t="shared" ca="1" si="135"/>
        <v>11.12</v>
      </c>
      <c r="AE69" s="2">
        <f t="shared" ca="1" si="135"/>
        <v>0</v>
      </c>
      <c r="AF69" s="2">
        <f t="shared" ca="1" si="136"/>
        <v>30.26</v>
      </c>
      <c r="AG69" s="2">
        <f t="shared" ca="1" si="137"/>
        <v>43.6</v>
      </c>
      <c r="AH69" s="9">
        <f t="shared" ca="1" si="138"/>
        <v>55</v>
      </c>
      <c r="AI69" s="2">
        <f t="shared" ca="1" si="139"/>
        <v>18.190000000000001</v>
      </c>
      <c r="AJ69" s="2">
        <f t="shared" ca="1" si="139"/>
        <v>0.49</v>
      </c>
      <c r="AK69" s="2">
        <f t="shared" ca="1" si="139"/>
        <v>2.2200000000000002</v>
      </c>
      <c r="AL69" s="2">
        <f t="shared" ca="1" si="139"/>
        <v>0</v>
      </c>
      <c r="AM69" s="2">
        <f t="shared" ca="1" si="139"/>
        <v>11.12</v>
      </c>
      <c r="AN69" s="2" t="str">
        <f t="shared" ca="1" si="139"/>
        <v/>
      </c>
      <c r="AO69" s="2">
        <f t="shared" ca="1" si="140"/>
        <v>32.020000000000003</v>
      </c>
      <c r="AP69" s="2">
        <f t="shared" ca="1" si="141"/>
        <v>0.118043</v>
      </c>
      <c r="AQ69" s="9">
        <f t="shared" ca="1" si="142"/>
        <v>55</v>
      </c>
      <c r="AR69" s="2">
        <f t="shared" ca="1" si="143"/>
        <v>18.190000000000001</v>
      </c>
      <c r="AS69" s="2">
        <f t="shared" ca="1" si="143"/>
        <v>0.49</v>
      </c>
      <c r="AT69" s="2">
        <f t="shared" ca="1" si="143"/>
        <v>2.2200000000000002</v>
      </c>
      <c r="AU69" s="2">
        <f t="shared" ca="1" si="143"/>
        <v>0</v>
      </c>
      <c r="AV69" s="2">
        <f t="shared" ca="1" si="143"/>
        <v>11.12</v>
      </c>
      <c r="AW69" s="2" t="str">
        <f t="shared" ca="1" si="143"/>
        <v/>
      </c>
      <c r="AX69" s="2">
        <f t="shared" ca="1" si="144"/>
        <v>32.020000000000003</v>
      </c>
      <c r="AY69" s="2">
        <f t="shared" ca="1" si="145"/>
        <v>0.118043</v>
      </c>
      <c r="AZ69" t="str">
        <f t="shared" si="146"/>
        <v>V04R04</v>
      </c>
      <c r="BA69">
        <f t="shared" si="147"/>
        <v>69</v>
      </c>
    </row>
    <row r="70" spans="1:53" x14ac:dyDescent="0.25">
      <c r="A70" t="str">
        <f t="shared" si="148"/>
        <v>V04</v>
      </c>
      <c r="B70" t="s">
        <v>23</v>
      </c>
      <c r="C70" s="3" t="str">
        <f t="shared" si="121"/>
        <v>Zone 05</v>
      </c>
      <c r="D70" t="str">
        <f t="shared" ca="1" si="122"/>
        <v>Pass</v>
      </c>
      <c r="E70" s="2">
        <f t="shared" ca="1" si="123"/>
        <v>28.92</v>
      </c>
      <c r="F70" s="2">
        <f t="shared" ca="1" si="124"/>
        <v>28.92</v>
      </c>
      <c r="G70" s="27">
        <f t="shared" ca="1" si="149"/>
        <v>0</v>
      </c>
      <c r="H70" s="3" t="str">
        <f t="shared" ca="1" si="125"/>
        <v>Yes</v>
      </c>
      <c r="I70" s="2">
        <f t="shared" ca="1" si="126"/>
        <v>30.92</v>
      </c>
      <c r="J70" s="2">
        <f t="shared" ca="1" si="127"/>
        <v>30.92</v>
      </c>
      <c r="K70" s="2">
        <f t="shared" ca="1" si="128"/>
        <v>30.92</v>
      </c>
      <c r="L70" s="27">
        <f t="shared" ca="1" si="150"/>
        <v>0</v>
      </c>
      <c r="M70" s="3" t="str">
        <f t="shared" ca="1" si="129"/>
        <v>Yes</v>
      </c>
      <c r="N70" s="3" t="str">
        <f t="shared" si="151"/>
        <v>V01R05</v>
      </c>
      <c r="O70" s="35">
        <f t="shared" ca="1" si="152"/>
        <v>2</v>
      </c>
      <c r="P70" s="9">
        <f t="shared" ca="1" si="130"/>
        <v>56</v>
      </c>
      <c r="Q70" s="2">
        <f t="shared" ca="1" si="131"/>
        <v>14.97</v>
      </c>
      <c r="R70" s="2">
        <f t="shared" ca="1" si="131"/>
        <v>0</v>
      </c>
      <c r="S70" s="2">
        <f t="shared" ca="1" si="131"/>
        <v>2.19</v>
      </c>
      <c r="T70" s="2">
        <f t="shared" ca="1" si="131"/>
        <v>0</v>
      </c>
      <c r="U70" s="2">
        <f t="shared" ca="1" si="131"/>
        <v>11.76</v>
      </c>
      <c r="V70" s="2">
        <f t="shared" ca="1" si="131"/>
        <v>0</v>
      </c>
      <c r="W70" s="2">
        <f t="shared" ca="1" si="132"/>
        <v>28.92</v>
      </c>
      <c r="X70" s="2">
        <f t="shared" ca="1" si="133"/>
        <v>44.8</v>
      </c>
      <c r="Y70" s="9">
        <f t="shared" ca="1" si="134"/>
        <v>56</v>
      </c>
      <c r="Z70" s="2">
        <f t="shared" ca="1" si="135"/>
        <v>14.97</v>
      </c>
      <c r="AA70" s="2">
        <f t="shared" ca="1" si="135"/>
        <v>0</v>
      </c>
      <c r="AB70" s="2">
        <f t="shared" ca="1" si="135"/>
        <v>2.19</v>
      </c>
      <c r="AC70" s="2">
        <f t="shared" ca="1" si="135"/>
        <v>0</v>
      </c>
      <c r="AD70" s="2">
        <f t="shared" ca="1" si="135"/>
        <v>11.76</v>
      </c>
      <c r="AE70" s="2">
        <f t="shared" ca="1" si="135"/>
        <v>0</v>
      </c>
      <c r="AF70" s="2">
        <f t="shared" ca="1" si="136"/>
        <v>28.92</v>
      </c>
      <c r="AG70" s="2">
        <f t="shared" ca="1" si="137"/>
        <v>44.8</v>
      </c>
      <c r="AH70" s="9">
        <f t="shared" ca="1" si="138"/>
        <v>56</v>
      </c>
      <c r="AI70" s="2">
        <f t="shared" ca="1" si="139"/>
        <v>16.97</v>
      </c>
      <c r="AJ70" s="2">
        <f t="shared" ca="1" si="139"/>
        <v>0</v>
      </c>
      <c r="AK70" s="2">
        <f t="shared" ca="1" si="139"/>
        <v>2.19</v>
      </c>
      <c r="AL70" s="2">
        <f t="shared" ca="1" si="139"/>
        <v>0</v>
      </c>
      <c r="AM70" s="2">
        <f t="shared" ca="1" si="139"/>
        <v>11.76</v>
      </c>
      <c r="AN70" s="2" t="str">
        <f t="shared" ca="1" si="139"/>
        <v/>
      </c>
      <c r="AO70" s="2">
        <f t="shared" ca="1" si="140"/>
        <v>30.92</v>
      </c>
      <c r="AP70" s="2">
        <f t="shared" ca="1" si="141"/>
        <v>0.118043</v>
      </c>
      <c r="AQ70" s="9">
        <f t="shared" ca="1" si="142"/>
        <v>56</v>
      </c>
      <c r="AR70" s="2">
        <f t="shared" ca="1" si="143"/>
        <v>16.97</v>
      </c>
      <c r="AS70" s="2">
        <f t="shared" ca="1" si="143"/>
        <v>0</v>
      </c>
      <c r="AT70" s="2">
        <f t="shared" ca="1" si="143"/>
        <v>2.19</v>
      </c>
      <c r="AU70" s="2">
        <f t="shared" ca="1" si="143"/>
        <v>0</v>
      </c>
      <c r="AV70" s="2">
        <f t="shared" ca="1" si="143"/>
        <v>11.76</v>
      </c>
      <c r="AW70" s="2" t="str">
        <f t="shared" ca="1" si="143"/>
        <v/>
      </c>
      <c r="AX70" s="2">
        <f t="shared" ca="1" si="144"/>
        <v>30.92</v>
      </c>
      <c r="AY70" s="2">
        <f t="shared" ca="1" si="145"/>
        <v>0.118043</v>
      </c>
      <c r="AZ70" t="str">
        <f t="shared" si="146"/>
        <v>V04R05</v>
      </c>
      <c r="BA70">
        <f t="shared" si="147"/>
        <v>70</v>
      </c>
    </row>
    <row r="71" spans="1:53" x14ac:dyDescent="0.25">
      <c r="A71" t="str">
        <f t="shared" si="148"/>
        <v>V04</v>
      </c>
      <c r="B71" t="s">
        <v>24</v>
      </c>
      <c r="C71" s="3" t="str">
        <f t="shared" si="121"/>
        <v>Zone 06</v>
      </c>
      <c r="D71" t="str">
        <f t="shared" ca="1" si="122"/>
        <v>Pass</v>
      </c>
      <c r="E71" s="2">
        <f t="shared" ca="1" si="123"/>
        <v>21.73</v>
      </c>
      <c r="F71" s="2">
        <f t="shared" ca="1" si="124"/>
        <v>21.73</v>
      </c>
      <c r="G71" s="27">
        <f t="shared" ca="1" si="149"/>
        <v>0</v>
      </c>
      <c r="H71" s="3" t="str">
        <f t="shared" ca="1" si="125"/>
        <v>Yes</v>
      </c>
      <c r="I71" s="2">
        <f t="shared" ca="1" si="126"/>
        <v>23.8</v>
      </c>
      <c r="J71" s="2">
        <f t="shared" ca="1" si="127"/>
        <v>23.8</v>
      </c>
      <c r="K71" s="2">
        <f t="shared" ca="1" si="128"/>
        <v>23.8</v>
      </c>
      <c r="L71" s="27">
        <f t="shared" ca="1" si="150"/>
        <v>0</v>
      </c>
      <c r="M71" s="3" t="str">
        <f t="shared" ca="1" si="129"/>
        <v>Yes</v>
      </c>
      <c r="N71" s="3" t="str">
        <f t="shared" si="151"/>
        <v>V01R06</v>
      </c>
      <c r="O71" s="35">
        <f t="shared" ca="1" si="152"/>
        <v>2.0700000000000003</v>
      </c>
      <c r="P71" s="9">
        <f t="shared" ca="1" si="130"/>
        <v>57</v>
      </c>
      <c r="Q71" s="2">
        <f t="shared" ca="1" si="131"/>
        <v>7.11</v>
      </c>
      <c r="R71" s="2">
        <f t="shared" ca="1" si="131"/>
        <v>1.74</v>
      </c>
      <c r="S71" s="2">
        <f t="shared" ca="1" si="131"/>
        <v>2.19</v>
      </c>
      <c r="T71" s="2">
        <f t="shared" ca="1" si="131"/>
        <v>0</v>
      </c>
      <c r="U71" s="2">
        <f t="shared" ca="1" si="131"/>
        <v>10.69</v>
      </c>
      <c r="V71" s="2">
        <f t="shared" ca="1" si="131"/>
        <v>0</v>
      </c>
      <c r="W71" s="2">
        <f t="shared" ca="1" si="132"/>
        <v>21.73</v>
      </c>
      <c r="X71" s="2">
        <f t="shared" ca="1" si="133"/>
        <v>48.9</v>
      </c>
      <c r="Y71" s="9">
        <f t="shared" ca="1" si="134"/>
        <v>57</v>
      </c>
      <c r="Z71" s="2">
        <f t="shared" ca="1" si="135"/>
        <v>7.11</v>
      </c>
      <c r="AA71" s="2">
        <f t="shared" ca="1" si="135"/>
        <v>1.74</v>
      </c>
      <c r="AB71" s="2">
        <f t="shared" ca="1" si="135"/>
        <v>2.19</v>
      </c>
      <c r="AC71" s="2">
        <f t="shared" ca="1" si="135"/>
        <v>0</v>
      </c>
      <c r="AD71" s="2">
        <f t="shared" ca="1" si="135"/>
        <v>10.69</v>
      </c>
      <c r="AE71" s="2">
        <f t="shared" ca="1" si="135"/>
        <v>0</v>
      </c>
      <c r="AF71" s="2">
        <f t="shared" ca="1" si="136"/>
        <v>21.73</v>
      </c>
      <c r="AG71" s="2">
        <f t="shared" ca="1" si="137"/>
        <v>48.9</v>
      </c>
      <c r="AH71" s="9">
        <f t="shared" ca="1" si="138"/>
        <v>57</v>
      </c>
      <c r="AI71" s="2">
        <f t="shared" ca="1" si="139"/>
        <v>8.31</v>
      </c>
      <c r="AJ71" s="2">
        <f t="shared" ca="1" si="139"/>
        <v>2.61</v>
      </c>
      <c r="AK71" s="2">
        <f t="shared" ca="1" si="139"/>
        <v>2.19</v>
      </c>
      <c r="AL71" s="2">
        <f t="shared" ca="1" si="139"/>
        <v>0</v>
      </c>
      <c r="AM71" s="2">
        <f t="shared" ca="1" si="139"/>
        <v>10.69</v>
      </c>
      <c r="AN71" s="2" t="str">
        <f t="shared" ca="1" si="139"/>
        <v/>
      </c>
      <c r="AO71" s="2">
        <f t="shared" ca="1" si="140"/>
        <v>23.8</v>
      </c>
      <c r="AP71" s="2">
        <f t="shared" ca="1" si="141"/>
        <v>0.118043</v>
      </c>
      <c r="AQ71" s="9">
        <f t="shared" ca="1" si="142"/>
        <v>57</v>
      </c>
      <c r="AR71" s="2">
        <f t="shared" ca="1" si="143"/>
        <v>8.31</v>
      </c>
      <c r="AS71" s="2">
        <f t="shared" ca="1" si="143"/>
        <v>2.61</v>
      </c>
      <c r="AT71" s="2">
        <f t="shared" ca="1" si="143"/>
        <v>2.19</v>
      </c>
      <c r="AU71" s="2">
        <f t="shared" ca="1" si="143"/>
        <v>0</v>
      </c>
      <c r="AV71" s="2">
        <f t="shared" ca="1" si="143"/>
        <v>10.69</v>
      </c>
      <c r="AW71" s="2" t="str">
        <f t="shared" ca="1" si="143"/>
        <v/>
      </c>
      <c r="AX71" s="2">
        <f t="shared" ca="1" si="144"/>
        <v>23.8</v>
      </c>
      <c r="AY71" s="2">
        <f t="shared" ca="1" si="145"/>
        <v>0.118043</v>
      </c>
      <c r="AZ71" t="str">
        <f t="shared" si="146"/>
        <v>V04R06</v>
      </c>
      <c r="BA71">
        <f t="shared" si="147"/>
        <v>71</v>
      </c>
    </row>
    <row r="72" spans="1:53" x14ac:dyDescent="0.25">
      <c r="A72" t="str">
        <f t="shared" si="148"/>
        <v>V04</v>
      </c>
      <c r="B72" t="s">
        <v>25</v>
      </c>
      <c r="C72" s="3" t="str">
        <f t="shared" si="121"/>
        <v>Zone 07</v>
      </c>
      <c r="D72" t="str">
        <f t="shared" ca="1" si="122"/>
        <v>Pass</v>
      </c>
      <c r="E72" s="2">
        <f t="shared" ca="1" si="123"/>
        <v>14.96</v>
      </c>
      <c r="F72" s="2">
        <f t="shared" ca="1" si="124"/>
        <v>14.96</v>
      </c>
      <c r="G72" s="27">
        <f t="shared" ca="1" si="149"/>
        <v>0</v>
      </c>
      <c r="H72" s="3" t="str">
        <f t="shared" ca="1" si="125"/>
        <v>Yes</v>
      </c>
      <c r="I72" s="2">
        <f t="shared" ca="1" si="126"/>
        <v>15.9</v>
      </c>
      <c r="J72" s="2">
        <f t="shared" ca="1" si="127"/>
        <v>15.9</v>
      </c>
      <c r="K72" s="2">
        <f t="shared" ca="1" si="128"/>
        <v>15.9</v>
      </c>
      <c r="L72" s="27">
        <f t="shared" ca="1" si="150"/>
        <v>0</v>
      </c>
      <c r="M72" s="3" t="str">
        <f t="shared" ca="1" si="129"/>
        <v>Yes</v>
      </c>
      <c r="N72" s="3" t="str">
        <f t="shared" si="151"/>
        <v>V01R07</v>
      </c>
      <c r="O72" s="35">
        <f t="shared" ca="1" si="152"/>
        <v>0.9399999999999995</v>
      </c>
      <c r="P72" s="9">
        <f t="shared" ca="1" si="130"/>
        <v>58</v>
      </c>
      <c r="Q72" s="2">
        <f t="shared" ca="1" si="131"/>
        <v>2.2799999999999998</v>
      </c>
      <c r="R72" s="2">
        <f t="shared" ca="1" si="131"/>
        <v>0</v>
      </c>
      <c r="S72" s="2">
        <f t="shared" ca="1" si="131"/>
        <v>2.2799999999999998</v>
      </c>
      <c r="T72" s="2">
        <f t="shared" ca="1" si="131"/>
        <v>0</v>
      </c>
      <c r="U72" s="2">
        <f t="shared" ca="1" si="131"/>
        <v>10.4</v>
      </c>
      <c r="V72" s="2">
        <f t="shared" ca="1" si="131"/>
        <v>0</v>
      </c>
      <c r="W72" s="2">
        <f t="shared" ca="1" si="132"/>
        <v>14.96</v>
      </c>
      <c r="X72" s="2">
        <f t="shared" ca="1" si="133"/>
        <v>48.8</v>
      </c>
      <c r="Y72" s="9">
        <f t="shared" ca="1" si="134"/>
        <v>58</v>
      </c>
      <c r="Z72" s="2">
        <f t="shared" ca="1" si="135"/>
        <v>2.2799999999999998</v>
      </c>
      <c r="AA72" s="2">
        <f t="shared" ca="1" si="135"/>
        <v>0</v>
      </c>
      <c r="AB72" s="2">
        <f t="shared" ca="1" si="135"/>
        <v>2.2799999999999998</v>
      </c>
      <c r="AC72" s="2">
        <f t="shared" ca="1" si="135"/>
        <v>0</v>
      </c>
      <c r="AD72" s="2">
        <f t="shared" ca="1" si="135"/>
        <v>10.4</v>
      </c>
      <c r="AE72" s="2">
        <f t="shared" ca="1" si="135"/>
        <v>0</v>
      </c>
      <c r="AF72" s="2">
        <f t="shared" ca="1" si="136"/>
        <v>14.96</v>
      </c>
      <c r="AG72" s="2">
        <f t="shared" ca="1" si="137"/>
        <v>48.8</v>
      </c>
      <c r="AH72" s="9">
        <f t="shared" ca="1" si="138"/>
        <v>58</v>
      </c>
      <c r="AI72" s="2">
        <f t="shared" ca="1" si="139"/>
        <v>3</v>
      </c>
      <c r="AJ72" s="2">
        <f t="shared" ca="1" si="139"/>
        <v>0.22</v>
      </c>
      <c r="AK72" s="2">
        <f t="shared" ca="1" si="139"/>
        <v>2.2799999999999998</v>
      </c>
      <c r="AL72" s="2">
        <f t="shared" ca="1" si="139"/>
        <v>0</v>
      </c>
      <c r="AM72" s="2">
        <f t="shared" ca="1" si="139"/>
        <v>10.4</v>
      </c>
      <c r="AN72" s="2" t="str">
        <f t="shared" ca="1" si="139"/>
        <v/>
      </c>
      <c r="AO72" s="2">
        <f t="shared" ca="1" si="140"/>
        <v>15.9</v>
      </c>
      <c r="AP72" s="2">
        <f t="shared" ca="1" si="141"/>
        <v>0.118043</v>
      </c>
      <c r="AQ72" s="9">
        <f t="shared" ca="1" si="142"/>
        <v>58</v>
      </c>
      <c r="AR72" s="2">
        <f t="shared" ca="1" si="143"/>
        <v>3</v>
      </c>
      <c r="AS72" s="2">
        <f t="shared" ca="1" si="143"/>
        <v>0.22</v>
      </c>
      <c r="AT72" s="2">
        <f t="shared" ca="1" si="143"/>
        <v>2.2799999999999998</v>
      </c>
      <c r="AU72" s="2">
        <f t="shared" ca="1" si="143"/>
        <v>0</v>
      </c>
      <c r="AV72" s="2">
        <f t="shared" ca="1" si="143"/>
        <v>10.4</v>
      </c>
      <c r="AW72" s="2" t="str">
        <f t="shared" ca="1" si="143"/>
        <v/>
      </c>
      <c r="AX72" s="2">
        <f t="shared" ca="1" si="144"/>
        <v>15.9</v>
      </c>
      <c r="AY72" s="2">
        <f t="shared" ca="1" si="145"/>
        <v>0.118043</v>
      </c>
      <c r="AZ72" t="str">
        <f t="shared" si="146"/>
        <v>V04R07</v>
      </c>
      <c r="BA72">
        <f t="shared" si="147"/>
        <v>72</v>
      </c>
    </row>
    <row r="73" spans="1:53" x14ac:dyDescent="0.25">
      <c r="A73" t="str">
        <f t="shared" si="148"/>
        <v>V04</v>
      </c>
      <c r="B73" t="s">
        <v>26</v>
      </c>
      <c r="C73" s="3" t="str">
        <f t="shared" si="121"/>
        <v>Zone 08</v>
      </c>
      <c r="D73" t="str">
        <f t="shared" ca="1" si="122"/>
        <v>Pass</v>
      </c>
      <c r="E73" s="2">
        <f t="shared" ca="1" si="123"/>
        <v>21.79</v>
      </c>
      <c r="F73" s="2">
        <f t="shared" ca="1" si="124"/>
        <v>21.79</v>
      </c>
      <c r="G73" s="27">
        <f t="shared" ca="1" si="149"/>
        <v>0</v>
      </c>
      <c r="H73" s="3" t="str">
        <f t="shared" ca="1" si="125"/>
        <v>Yes</v>
      </c>
      <c r="I73" s="2">
        <f t="shared" ca="1" si="126"/>
        <v>24.62</v>
      </c>
      <c r="J73" s="2">
        <f t="shared" ca="1" si="127"/>
        <v>24.62</v>
      </c>
      <c r="K73" s="2">
        <f t="shared" ca="1" si="128"/>
        <v>24.62</v>
      </c>
      <c r="L73" s="27">
        <f t="shared" ca="1" si="150"/>
        <v>0</v>
      </c>
      <c r="M73" s="3" t="str">
        <f t="shared" ca="1" si="129"/>
        <v>Yes</v>
      </c>
      <c r="N73" s="3" t="str">
        <f t="shared" si="151"/>
        <v>V01R08</v>
      </c>
      <c r="O73" s="35">
        <f t="shared" ca="1" si="152"/>
        <v>2.8300000000000018</v>
      </c>
      <c r="P73" s="9">
        <f t="shared" ca="1" si="130"/>
        <v>59</v>
      </c>
      <c r="Q73" s="2">
        <f t="shared" ca="1" si="131"/>
        <v>3.53</v>
      </c>
      <c r="R73" s="2">
        <f t="shared" ca="1" si="131"/>
        <v>5.69</v>
      </c>
      <c r="S73" s="2">
        <f t="shared" ca="1" si="131"/>
        <v>2.25</v>
      </c>
      <c r="T73" s="2">
        <f t="shared" ca="1" si="131"/>
        <v>0</v>
      </c>
      <c r="U73" s="2">
        <f t="shared" ca="1" si="131"/>
        <v>10.32</v>
      </c>
      <c r="V73" s="2">
        <f t="shared" ca="1" si="131"/>
        <v>0</v>
      </c>
      <c r="W73" s="2">
        <f t="shared" ca="1" si="132"/>
        <v>21.79</v>
      </c>
      <c r="X73" s="2">
        <f t="shared" ca="1" si="133"/>
        <v>44.3</v>
      </c>
      <c r="Y73" s="9">
        <f t="shared" ca="1" si="134"/>
        <v>59</v>
      </c>
      <c r="Z73" s="2">
        <f t="shared" ca="1" si="135"/>
        <v>3.53</v>
      </c>
      <c r="AA73" s="2">
        <f t="shared" ca="1" si="135"/>
        <v>5.69</v>
      </c>
      <c r="AB73" s="2">
        <f t="shared" ca="1" si="135"/>
        <v>2.25</v>
      </c>
      <c r="AC73" s="2">
        <f t="shared" ca="1" si="135"/>
        <v>0</v>
      </c>
      <c r="AD73" s="2">
        <f t="shared" ca="1" si="135"/>
        <v>10.32</v>
      </c>
      <c r="AE73" s="2">
        <f t="shared" ca="1" si="135"/>
        <v>0</v>
      </c>
      <c r="AF73" s="2">
        <f t="shared" ca="1" si="136"/>
        <v>21.79</v>
      </c>
      <c r="AG73" s="2">
        <f t="shared" ca="1" si="137"/>
        <v>44.3</v>
      </c>
      <c r="AH73" s="9">
        <f t="shared" ca="1" si="138"/>
        <v>59</v>
      </c>
      <c r="AI73" s="2">
        <f t="shared" ca="1" si="139"/>
        <v>4.38</v>
      </c>
      <c r="AJ73" s="2">
        <f t="shared" ca="1" si="139"/>
        <v>7.67</v>
      </c>
      <c r="AK73" s="2">
        <f t="shared" ca="1" si="139"/>
        <v>2.25</v>
      </c>
      <c r="AL73" s="2">
        <f t="shared" ca="1" si="139"/>
        <v>0</v>
      </c>
      <c r="AM73" s="2">
        <f t="shared" ca="1" si="139"/>
        <v>10.32</v>
      </c>
      <c r="AN73" s="2" t="str">
        <f t="shared" ca="1" si="139"/>
        <v/>
      </c>
      <c r="AO73" s="2">
        <f t="shared" ca="1" si="140"/>
        <v>24.62</v>
      </c>
      <c r="AP73" s="2">
        <f t="shared" ca="1" si="141"/>
        <v>0.118043</v>
      </c>
      <c r="AQ73" s="9">
        <f t="shared" ca="1" si="142"/>
        <v>59</v>
      </c>
      <c r="AR73" s="2">
        <f t="shared" ca="1" si="143"/>
        <v>4.38</v>
      </c>
      <c r="AS73" s="2">
        <f t="shared" ca="1" si="143"/>
        <v>7.67</v>
      </c>
      <c r="AT73" s="2">
        <f t="shared" ca="1" si="143"/>
        <v>2.25</v>
      </c>
      <c r="AU73" s="2">
        <f t="shared" ca="1" si="143"/>
        <v>0</v>
      </c>
      <c r="AV73" s="2">
        <f t="shared" ca="1" si="143"/>
        <v>10.32</v>
      </c>
      <c r="AW73" s="2" t="str">
        <f t="shared" ca="1" si="143"/>
        <v/>
      </c>
      <c r="AX73" s="2">
        <f t="shared" ca="1" si="144"/>
        <v>24.62</v>
      </c>
      <c r="AY73" s="2">
        <f t="shared" ca="1" si="145"/>
        <v>0.118043</v>
      </c>
      <c r="AZ73" t="str">
        <f t="shared" si="146"/>
        <v>V04R08</v>
      </c>
      <c r="BA73">
        <f t="shared" si="147"/>
        <v>73</v>
      </c>
    </row>
    <row r="74" spans="1:53" x14ac:dyDescent="0.25">
      <c r="A74" t="str">
        <f t="shared" si="148"/>
        <v>V04</v>
      </c>
      <c r="B74" t="s">
        <v>27</v>
      </c>
      <c r="C74" s="3" t="str">
        <f t="shared" si="121"/>
        <v>Zone 09</v>
      </c>
      <c r="D74" t="str">
        <f t="shared" ca="1" si="122"/>
        <v>Pass</v>
      </c>
      <c r="E74" s="2">
        <f t="shared" ca="1" si="123"/>
        <v>35.1</v>
      </c>
      <c r="F74" s="2">
        <f t="shared" ca="1" si="124"/>
        <v>35.1</v>
      </c>
      <c r="G74" s="27">
        <f t="shared" ca="1" si="149"/>
        <v>0</v>
      </c>
      <c r="H74" s="3" t="str">
        <f t="shared" ca="1" si="125"/>
        <v>Yes</v>
      </c>
      <c r="I74" s="2">
        <f t="shared" ca="1" si="126"/>
        <v>38.85</v>
      </c>
      <c r="J74" s="2">
        <f t="shared" ca="1" si="127"/>
        <v>38.85</v>
      </c>
      <c r="K74" s="2">
        <f t="shared" ca="1" si="128"/>
        <v>38.85</v>
      </c>
      <c r="L74" s="27">
        <f t="shared" ca="1" si="150"/>
        <v>0</v>
      </c>
      <c r="M74" s="3" t="str">
        <f t="shared" ca="1" si="129"/>
        <v>Yes</v>
      </c>
      <c r="N74" s="3" t="str">
        <f t="shared" si="151"/>
        <v>V01R09</v>
      </c>
      <c r="O74" s="35">
        <f t="shared" ca="1" si="152"/>
        <v>3.75</v>
      </c>
      <c r="P74" s="9">
        <f t="shared" ca="1" si="130"/>
        <v>60</v>
      </c>
      <c r="Q74" s="2">
        <f t="shared" ca="1" si="131"/>
        <v>5.6</v>
      </c>
      <c r="R74" s="2">
        <f t="shared" ca="1" si="131"/>
        <v>16.96</v>
      </c>
      <c r="S74" s="2">
        <f t="shared" ca="1" si="131"/>
        <v>2.21</v>
      </c>
      <c r="T74" s="2">
        <f t="shared" ca="1" si="131"/>
        <v>0</v>
      </c>
      <c r="U74" s="2">
        <f t="shared" ca="1" si="131"/>
        <v>10.33</v>
      </c>
      <c r="V74" s="2">
        <f t="shared" ca="1" si="131"/>
        <v>0</v>
      </c>
      <c r="W74" s="2">
        <f t="shared" ca="1" si="132"/>
        <v>35.1</v>
      </c>
      <c r="X74" s="2">
        <f t="shared" ca="1" si="133"/>
        <v>45.6</v>
      </c>
      <c r="Y74" s="9">
        <f t="shared" ca="1" si="134"/>
        <v>60</v>
      </c>
      <c r="Z74" s="2">
        <f t="shared" ca="1" si="135"/>
        <v>5.6</v>
      </c>
      <c r="AA74" s="2">
        <f t="shared" ca="1" si="135"/>
        <v>16.96</v>
      </c>
      <c r="AB74" s="2">
        <f t="shared" ca="1" si="135"/>
        <v>2.21</v>
      </c>
      <c r="AC74" s="2">
        <f t="shared" ca="1" si="135"/>
        <v>0</v>
      </c>
      <c r="AD74" s="2">
        <f t="shared" ca="1" si="135"/>
        <v>10.33</v>
      </c>
      <c r="AE74" s="2">
        <f t="shared" ca="1" si="135"/>
        <v>0</v>
      </c>
      <c r="AF74" s="2">
        <f t="shared" ca="1" si="136"/>
        <v>35.1</v>
      </c>
      <c r="AG74" s="2">
        <f t="shared" ca="1" si="137"/>
        <v>45.6</v>
      </c>
      <c r="AH74" s="9">
        <f t="shared" ca="1" si="138"/>
        <v>60</v>
      </c>
      <c r="AI74" s="2">
        <f t="shared" ca="1" si="139"/>
        <v>6.58</v>
      </c>
      <c r="AJ74" s="2">
        <f t="shared" ca="1" si="139"/>
        <v>19.73</v>
      </c>
      <c r="AK74" s="2">
        <f t="shared" ca="1" si="139"/>
        <v>2.21</v>
      </c>
      <c r="AL74" s="2">
        <f t="shared" ca="1" si="139"/>
        <v>0</v>
      </c>
      <c r="AM74" s="2">
        <f t="shared" ca="1" si="139"/>
        <v>10.33</v>
      </c>
      <c r="AN74" s="2" t="str">
        <f t="shared" ca="1" si="139"/>
        <v/>
      </c>
      <c r="AO74" s="2">
        <f t="shared" ca="1" si="140"/>
        <v>38.85</v>
      </c>
      <c r="AP74" s="2">
        <f t="shared" ca="1" si="141"/>
        <v>0.118043</v>
      </c>
      <c r="AQ74" s="9">
        <f t="shared" ca="1" si="142"/>
        <v>60</v>
      </c>
      <c r="AR74" s="2">
        <f t="shared" ca="1" si="143"/>
        <v>6.58</v>
      </c>
      <c r="AS74" s="2">
        <f t="shared" ca="1" si="143"/>
        <v>19.73</v>
      </c>
      <c r="AT74" s="2">
        <f t="shared" ca="1" si="143"/>
        <v>2.21</v>
      </c>
      <c r="AU74" s="2">
        <f t="shared" ca="1" si="143"/>
        <v>0</v>
      </c>
      <c r="AV74" s="2">
        <f t="shared" ca="1" si="143"/>
        <v>10.33</v>
      </c>
      <c r="AW74" s="2" t="str">
        <f t="shared" ca="1" si="143"/>
        <v/>
      </c>
      <c r="AX74" s="2">
        <f t="shared" ca="1" si="144"/>
        <v>38.85</v>
      </c>
      <c r="AY74" s="2">
        <f t="shared" ca="1" si="145"/>
        <v>0.118043</v>
      </c>
      <c r="AZ74" t="str">
        <f t="shared" si="146"/>
        <v>V04R09</v>
      </c>
      <c r="BA74">
        <f t="shared" si="147"/>
        <v>74</v>
      </c>
    </row>
    <row r="75" spans="1:53" x14ac:dyDescent="0.25">
      <c r="A75" t="str">
        <f t="shared" si="148"/>
        <v>V04</v>
      </c>
      <c r="B75" t="s">
        <v>28</v>
      </c>
      <c r="C75" s="3" t="str">
        <f t="shared" si="121"/>
        <v>Zone 10</v>
      </c>
      <c r="D75" t="str">
        <f t="shared" ca="1" si="122"/>
        <v>Pass</v>
      </c>
      <c r="E75" s="2">
        <f t="shared" ca="1" si="123"/>
        <v>36.520000000000003</v>
      </c>
      <c r="F75" s="2">
        <f t="shared" ca="1" si="124"/>
        <v>36.520000000000003</v>
      </c>
      <c r="G75" s="27">
        <f t="shared" ca="1" si="149"/>
        <v>0</v>
      </c>
      <c r="H75" s="3" t="str">
        <f t="shared" ca="1" si="125"/>
        <v>Yes</v>
      </c>
      <c r="I75" s="2">
        <f t="shared" ca="1" si="126"/>
        <v>40.520000000000003</v>
      </c>
      <c r="J75" s="2">
        <f t="shared" ca="1" si="127"/>
        <v>40.520000000000003</v>
      </c>
      <c r="K75" s="2">
        <f t="shared" ca="1" si="128"/>
        <v>40.520000000000003</v>
      </c>
      <c r="L75" s="27">
        <f t="shared" ca="1" si="150"/>
        <v>0</v>
      </c>
      <c r="M75" s="3" t="str">
        <f t="shared" ca="1" si="129"/>
        <v>Yes</v>
      </c>
      <c r="N75" s="3" t="str">
        <f t="shared" si="151"/>
        <v>V01R10</v>
      </c>
      <c r="O75" s="35">
        <f t="shared" ca="1" si="152"/>
        <v>4</v>
      </c>
      <c r="P75" s="9">
        <f t="shared" ca="1" si="130"/>
        <v>61</v>
      </c>
      <c r="Q75" s="2">
        <f t="shared" ca="1" si="131"/>
        <v>6.48</v>
      </c>
      <c r="R75" s="2">
        <f t="shared" ca="1" si="131"/>
        <v>17.579999999999998</v>
      </c>
      <c r="S75" s="2">
        <f t="shared" ca="1" si="131"/>
        <v>2.19</v>
      </c>
      <c r="T75" s="2">
        <f t="shared" ca="1" si="131"/>
        <v>0</v>
      </c>
      <c r="U75" s="2">
        <f t="shared" ca="1" si="131"/>
        <v>10.27</v>
      </c>
      <c r="V75" s="2">
        <f t="shared" ca="1" si="131"/>
        <v>0</v>
      </c>
      <c r="W75" s="2">
        <f t="shared" ca="1" si="132"/>
        <v>36.520000000000003</v>
      </c>
      <c r="X75" s="2">
        <f t="shared" ca="1" si="133"/>
        <v>44.5</v>
      </c>
      <c r="Y75" s="9">
        <f t="shared" ca="1" si="134"/>
        <v>61</v>
      </c>
      <c r="Z75" s="2">
        <f t="shared" ca="1" si="135"/>
        <v>6.48</v>
      </c>
      <c r="AA75" s="2">
        <f t="shared" ca="1" si="135"/>
        <v>17.579999999999998</v>
      </c>
      <c r="AB75" s="2">
        <f t="shared" ca="1" si="135"/>
        <v>2.19</v>
      </c>
      <c r="AC75" s="2">
        <f t="shared" ca="1" si="135"/>
        <v>0</v>
      </c>
      <c r="AD75" s="2">
        <f t="shared" ca="1" si="135"/>
        <v>10.27</v>
      </c>
      <c r="AE75" s="2">
        <f t="shared" ca="1" si="135"/>
        <v>0</v>
      </c>
      <c r="AF75" s="2">
        <f t="shared" ca="1" si="136"/>
        <v>36.520000000000003</v>
      </c>
      <c r="AG75" s="2">
        <f t="shared" ca="1" si="137"/>
        <v>44.5</v>
      </c>
      <c r="AH75" s="9">
        <f t="shared" ca="1" si="138"/>
        <v>61</v>
      </c>
      <c r="AI75" s="2">
        <f t="shared" ca="1" si="139"/>
        <v>7.64</v>
      </c>
      <c r="AJ75" s="2">
        <f t="shared" ca="1" si="139"/>
        <v>20.420000000000002</v>
      </c>
      <c r="AK75" s="2">
        <f t="shared" ca="1" si="139"/>
        <v>2.19</v>
      </c>
      <c r="AL75" s="2">
        <f t="shared" ca="1" si="139"/>
        <v>0</v>
      </c>
      <c r="AM75" s="2">
        <f t="shared" ca="1" si="139"/>
        <v>10.27</v>
      </c>
      <c r="AN75" s="2" t="str">
        <f t="shared" ca="1" si="139"/>
        <v/>
      </c>
      <c r="AO75" s="2">
        <f t="shared" ca="1" si="140"/>
        <v>40.520000000000003</v>
      </c>
      <c r="AP75" s="2">
        <f t="shared" ca="1" si="141"/>
        <v>0.118043</v>
      </c>
      <c r="AQ75" s="9">
        <f t="shared" ca="1" si="142"/>
        <v>61</v>
      </c>
      <c r="AR75" s="2">
        <f t="shared" ca="1" si="143"/>
        <v>7.64</v>
      </c>
      <c r="AS75" s="2">
        <f t="shared" ca="1" si="143"/>
        <v>20.420000000000002</v>
      </c>
      <c r="AT75" s="2">
        <f t="shared" ca="1" si="143"/>
        <v>2.19</v>
      </c>
      <c r="AU75" s="2">
        <f t="shared" ca="1" si="143"/>
        <v>0</v>
      </c>
      <c r="AV75" s="2">
        <f t="shared" ca="1" si="143"/>
        <v>10.27</v>
      </c>
      <c r="AW75" s="2" t="str">
        <f t="shared" ca="1" si="143"/>
        <v/>
      </c>
      <c r="AX75" s="2">
        <f t="shared" ca="1" si="144"/>
        <v>40.520000000000003</v>
      </c>
      <c r="AY75" s="2">
        <f t="shared" ca="1" si="145"/>
        <v>0.118043</v>
      </c>
      <c r="AZ75" t="str">
        <f t="shared" si="146"/>
        <v>V04R10</v>
      </c>
      <c r="BA75">
        <f t="shared" si="147"/>
        <v>75</v>
      </c>
    </row>
    <row r="76" spans="1:53" x14ac:dyDescent="0.25">
      <c r="A76" t="str">
        <f t="shared" si="148"/>
        <v>V04</v>
      </c>
      <c r="B76" t="s">
        <v>29</v>
      </c>
      <c r="C76" s="3" t="str">
        <f t="shared" si="121"/>
        <v>Zone 11</v>
      </c>
      <c r="D76" t="str">
        <f t="shared" ca="1" si="122"/>
        <v>Pass</v>
      </c>
      <c r="E76" s="2">
        <f t="shared" ca="1" si="123"/>
        <v>61.7</v>
      </c>
      <c r="F76" s="2">
        <f t="shared" ca="1" si="124"/>
        <v>61.7</v>
      </c>
      <c r="G76" s="27">
        <f t="shared" ca="1" si="149"/>
        <v>0</v>
      </c>
      <c r="H76" s="3" t="str">
        <f t="shared" ca="1" si="125"/>
        <v>Yes</v>
      </c>
      <c r="I76" s="2">
        <f t="shared" ca="1" si="126"/>
        <v>67.19</v>
      </c>
      <c r="J76" s="2">
        <f t="shared" ca="1" si="127"/>
        <v>67.19</v>
      </c>
      <c r="K76" s="2">
        <f t="shared" ca="1" si="128"/>
        <v>67.19</v>
      </c>
      <c r="L76" s="27">
        <f t="shared" ca="1" si="150"/>
        <v>0</v>
      </c>
      <c r="M76" s="3" t="str">
        <f t="shared" ca="1" si="129"/>
        <v>Yes</v>
      </c>
      <c r="N76" s="3" t="str">
        <f t="shared" si="151"/>
        <v>V01R11</v>
      </c>
      <c r="O76" s="35">
        <f t="shared" ca="1" si="152"/>
        <v>5.4899999999999949</v>
      </c>
      <c r="P76" s="9">
        <f t="shared" ca="1" si="130"/>
        <v>62</v>
      </c>
      <c r="Q76" s="2">
        <f t="shared" ref="Q76:V81" ca="1" si="153">IF(Q$3=0,"",INDEX(INDIRECT(Q$1),$P76,Q$3))</f>
        <v>18.940000000000001</v>
      </c>
      <c r="R76" s="2">
        <f t="shared" ca="1" si="153"/>
        <v>30.06</v>
      </c>
      <c r="S76" s="2">
        <f t="shared" ca="1" si="153"/>
        <v>2.19</v>
      </c>
      <c r="T76" s="2">
        <f t="shared" ca="1" si="153"/>
        <v>0</v>
      </c>
      <c r="U76" s="2">
        <f t="shared" ca="1" si="153"/>
        <v>10.51</v>
      </c>
      <c r="V76" s="2">
        <f t="shared" ca="1" si="153"/>
        <v>0</v>
      </c>
      <c r="W76" s="2">
        <f t="shared" ca="1" si="132"/>
        <v>61.7</v>
      </c>
      <c r="X76" s="2">
        <f t="shared" ca="1" si="133"/>
        <v>43.1</v>
      </c>
      <c r="Y76" s="9">
        <f t="shared" ca="1" si="134"/>
        <v>62</v>
      </c>
      <c r="Z76" s="2">
        <f t="shared" ref="Z76:AE81" ca="1" si="154">IF(Z$3=0,"",INDEX(INDIRECT(Z$1),$Y76,Z$3))</f>
        <v>18.940000000000001</v>
      </c>
      <c r="AA76" s="2">
        <f t="shared" ca="1" si="154"/>
        <v>30.06</v>
      </c>
      <c r="AB76" s="2">
        <f t="shared" ca="1" si="154"/>
        <v>2.19</v>
      </c>
      <c r="AC76" s="2">
        <f t="shared" ca="1" si="154"/>
        <v>0</v>
      </c>
      <c r="AD76" s="2">
        <f t="shared" ca="1" si="154"/>
        <v>10.51</v>
      </c>
      <c r="AE76" s="2">
        <f t="shared" ca="1" si="154"/>
        <v>0</v>
      </c>
      <c r="AF76" s="2">
        <f t="shared" ca="1" si="136"/>
        <v>61.7</v>
      </c>
      <c r="AG76" s="2">
        <f t="shared" ca="1" si="137"/>
        <v>43.1</v>
      </c>
      <c r="AH76" s="9">
        <f t="shared" ca="1" si="138"/>
        <v>62</v>
      </c>
      <c r="AI76" s="2">
        <f t="shared" ref="AI76:AN81" ca="1" si="155">IF(AI$3=0,"",INDEX(INDIRECT(AI$1),$AH76,AI$3))</f>
        <v>20.61</v>
      </c>
      <c r="AJ76" s="2">
        <f t="shared" ca="1" si="155"/>
        <v>33.880000000000003</v>
      </c>
      <c r="AK76" s="2">
        <f t="shared" ca="1" si="155"/>
        <v>2.19</v>
      </c>
      <c r="AL76" s="2">
        <f t="shared" ca="1" si="155"/>
        <v>0</v>
      </c>
      <c r="AM76" s="2">
        <f t="shared" ca="1" si="155"/>
        <v>10.51</v>
      </c>
      <c r="AN76" s="2" t="str">
        <f t="shared" ca="1" si="155"/>
        <v/>
      </c>
      <c r="AO76" s="2">
        <f t="shared" ca="1" si="140"/>
        <v>67.19</v>
      </c>
      <c r="AP76" s="2">
        <f t="shared" ca="1" si="141"/>
        <v>0.118043</v>
      </c>
      <c r="AQ76" s="9">
        <f t="shared" ca="1" si="142"/>
        <v>62</v>
      </c>
      <c r="AR76" s="2">
        <f t="shared" ref="AR76:AW81" ca="1" si="156">IF(AR$3=0,"",INDEX(INDIRECT(AR$1),$AQ76,AR$3))</f>
        <v>20.61</v>
      </c>
      <c r="AS76" s="2">
        <f t="shared" ca="1" si="156"/>
        <v>33.880000000000003</v>
      </c>
      <c r="AT76" s="2">
        <f t="shared" ca="1" si="156"/>
        <v>2.19</v>
      </c>
      <c r="AU76" s="2">
        <f t="shared" ca="1" si="156"/>
        <v>0</v>
      </c>
      <c r="AV76" s="2">
        <f t="shared" ca="1" si="156"/>
        <v>10.51</v>
      </c>
      <c r="AW76" s="2" t="str">
        <f t="shared" ca="1" si="156"/>
        <v/>
      </c>
      <c r="AX76" s="2">
        <f t="shared" ca="1" si="144"/>
        <v>67.19</v>
      </c>
      <c r="AY76" s="2">
        <f t="shared" ca="1" si="145"/>
        <v>0.118043</v>
      </c>
      <c r="AZ76" t="str">
        <f t="shared" si="146"/>
        <v>V04R11</v>
      </c>
      <c r="BA76">
        <f t="shared" si="147"/>
        <v>76</v>
      </c>
    </row>
    <row r="77" spans="1:53" x14ac:dyDescent="0.25">
      <c r="A77" t="str">
        <f t="shared" si="148"/>
        <v>V04</v>
      </c>
      <c r="B77" t="s">
        <v>30</v>
      </c>
      <c r="C77" s="3" t="str">
        <f t="shared" si="121"/>
        <v>Zone 12</v>
      </c>
      <c r="D77" t="str">
        <f t="shared" ca="1" si="122"/>
        <v>Pass</v>
      </c>
      <c r="E77" s="2">
        <f t="shared" ca="1" si="123"/>
        <v>45.65</v>
      </c>
      <c r="F77" s="2">
        <f t="shared" ca="1" si="124"/>
        <v>45.65</v>
      </c>
      <c r="G77" s="27">
        <f t="shared" ca="1" si="149"/>
        <v>0</v>
      </c>
      <c r="H77" s="3" t="str">
        <f t="shared" ca="1" si="125"/>
        <v>Yes</v>
      </c>
      <c r="I77" s="2">
        <f t="shared" ca="1" si="126"/>
        <v>50.52</v>
      </c>
      <c r="J77" s="2">
        <f t="shared" ca="1" si="127"/>
        <v>50.52</v>
      </c>
      <c r="K77" s="2">
        <f t="shared" ca="1" si="128"/>
        <v>50.52</v>
      </c>
      <c r="L77" s="27">
        <f t="shared" ca="1" si="150"/>
        <v>0</v>
      </c>
      <c r="M77" s="3" t="str">
        <f t="shared" ca="1" si="129"/>
        <v>Yes</v>
      </c>
      <c r="N77" s="3" t="str">
        <f t="shared" si="151"/>
        <v>V01R12</v>
      </c>
      <c r="O77" s="35">
        <f t="shared" ca="1" si="152"/>
        <v>4.8700000000000045</v>
      </c>
      <c r="P77" s="9">
        <f t="shared" ca="1" si="130"/>
        <v>63</v>
      </c>
      <c r="Q77" s="2">
        <f t="shared" ca="1" si="153"/>
        <v>20.63</v>
      </c>
      <c r="R77" s="2">
        <f t="shared" ca="1" si="153"/>
        <v>11.91</v>
      </c>
      <c r="S77" s="2">
        <f t="shared" ca="1" si="153"/>
        <v>2.19</v>
      </c>
      <c r="T77" s="2">
        <f t="shared" ca="1" si="153"/>
        <v>0</v>
      </c>
      <c r="U77" s="2">
        <f t="shared" ca="1" si="153"/>
        <v>10.92</v>
      </c>
      <c r="V77" s="2">
        <f t="shared" ca="1" si="153"/>
        <v>0</v>
      </c>
      <c r="W77" s="2">
        <f t="shared" ca="1" si="132"/>
        <v>45.65</v>
      </c>
      <c r="X77" s="2">
        <f t="shared" ca="1" si="133"/>
        <v>42.9</v>
      </c>
      <c r="Y77" s="9">
        <f t="shared" ca="1" si="134"/>
        <v>63</v>
      </c>
      <c r="Z77" s="2">
        <f t="shared" ca="1" si="154"/>
        <v>20.63</v>
      </c>
      <c r="AA77" s="2">
        <f t="shared" ca="1" si="154"/>
        <v>11.91</v>
      </c>
      <c r="AB77" s="2">
        <f t="shared" ca="1" si="154"/>
        <v>2.19</v>
      </c>
      <c r="AC77" s="2">
        <f t="shared" ca="1" si="154"/>
        <v>0</v>
      </c>
      <c r="AD77" s="2">
        <f t="shared" ca="1" si="154"/>
        <v>10.92</v>
      </c>
      <c r="AE77" s="2">
        <f t="shared" ca="1" si="154"/>
        <v>0</v>
      </c>
      <c r="AF77" s="2">
        <f t="shared" ca="1" si="136"/>
        <v>45.65</v>
      </c>
      <c r="AG77" s="2">
        <f t="shared" ca="1" si="137"/>
        <v>42.9</v>
      </c>
      <c r="AH77" s="9">
        <f t="shared" ca="1" si="138"/>
        <v>63</v>
      </c>
      <c r="AI77" s="2">
        <f t="shared" ca="1" si="155"/>
        <v>21.84</v>
      </c>
      <c r="AJ77" s="2">
        <f t="shared" ca="1" si="155"/>
        <v>15.57</v>
      </c>
      <c r="AK77" s="2">
        <f t="shared" ca="1" si="155"/>
        <v>2.19</v>
      </c>
      <c r="AL77" s="2">
        <f t="shared" ca="1" si="155"/>
        <v>0</v>
      </c>
      <c r="AM77" s="2">
        <f t="shared" ca="1" si="155"/>
        <v>10.92</v>
      </c>
      <c r="AN77" s="2" t="str">
        <f t="shared" ca="1" si="155"/>
        <v/>
      </c>
      <c r="AO77" s="2">
        <f t="shared" ca="1" si="140"/>
        <v>50.52</v>
      </c>
      <c r="AP77" s="2">
        <f t="shared" ca="1" si="141"/>
        <v>0.118043</v>
      </c>
      <c r="AQ77" s="9">
        <f t="shared" ca="1" si="142"/>
        <v>63</v>
      </c>
      <c r="AR77" s="2">
        <f t="shared" ca="1" si="156"/>
        <v>21.84</v>
      </c>
      <c r="AS77" s="2">
        <f t="shared" ca="1" si="156"/>
        <v>15.57</v>
      </c>
      <c r="AT77" s="2">
        <f t="shared" ca="1" si="156"/>
        <v>2.19</v>
      </c>
      <c r="AU77" s="2">
        <f t="shared" ca="1" si="156"/>
        <v>0</v>
      </c>
      <c r="AV77" s="2">
        <f t="shared" ca="1" si="156"/>
        <v>10.92</v>
      </c>
      <c r="AW77" s="2" t="str">
        <f t="shared" ca="1" si="156"/>
        <v/>
      </c>
      <c r="AX77" s="2">
        <f t="shared" ca="1" si="144"/>
        <v>50.52</v>
      </c>
      <c r="AY77" s="2">
        <f t="shared" ca="1" si="145"/>
        <v>0.118043</v>
      </c>
      <c r="AZ77" t="str">
        <f t="shared" si="146"/>
        <v>V04R12</v>
      </c>
      <c r="BA77">
        <f t="shared" si="147"/>
        <v>77</v>
      </c>
    </row>
    <row r="78" spans="1:53" x14ac:dyDescent="0.25">
      <c r="A78" t="str">
        <f t="shared" si="148"/>
        <v>V04</v>
      </c>
      <c r="B78" t="s">
        <v>31</v>
      </c>
      <c r="C78" s="3" t="str">
        <f t="shared" si="121"/>
        <v>Zone 13</v>
      </c>
      <c r="D78" t="str">
        <f t="shared" ca="1" si="122"/>
        <v>Pass</v>
      </c>
      <c r="E78" s="2">
        <f t="shared" ca="1" si="123"/>
        <v>63.58</v>
      </c>
      <c r="F78" s="2">
        <f t="shared" ca="1" si="124"/>
        <v>63.58</v>
      </c>
      <c r="G78" s="27">
        <f t="shared" ca="1" si="149"/>
        <v>0</v>
      </c>
      <c r="H78" s="3" t="str">
        <f t="shared" ca="1" si="125"/>
        <v>Yes</v>
      </c>
      <c r="I78" s="2">
        <f t="shared" ca="1" si="126"/>
        <v>69.05</v>
      </c>
      <c r="J78" s="2">
        <f t="shared" ca="1" si="127"/>
        <v>69.05</v>
      </c>
      <c r="K78" s="2">
        <f t="shared" ca="1" si="128"/>
        <v>69.05</v>
      </c>
      <c r="L78" s="27">
        <f t="shared" ca="1" si="150"/>
        <v>0</v>
      </c>
      <c r="M78" s="3" t="str">
        <f t="shared" ca="1" si="129"/>
        <v>Yes</v>
      </c>
      <c r="N78" s="3" t="str">
        <f t="shared" si="151"/>
        <v>V01R13</v>
      </c>
      <c r="O78" s="35">
        <f t="shared" ca="1" si="152"/>
        <v>5.4699999999999989</v>
      </c>
      <c r="P78" s="9">
        <f t="shared" ca="1" si="130"/>
        <v>64</v>
      </c>
      <c r="Q78" s="2">
        <f t="shared" ca="1" si="153"/>
        <v>17.2</v>
      </c>
      <c r="R78" s="2">
        <f t="shared" ca="1" si="153"/>
        <v>33.79</v>
      </c>
      <c r="S78" s="2">
        <f t="shared" ca="1" si="153"/>
        <v>2.2599999999999998</v>
      </c>
      <c r="T78" s="2">
        <f t="shared" ca="1" si="153"/>
        <v>0</v>
      </c>
      <c r="U78" s="2">
        <f t="shared" ca="1" si="153"/>
        <v>10.33</v>
      </c>
      <c r="V78" s="2">
        <f t="shared" ca="1" si="153"/>
        <v>0</v>
      </c>
      <c r="W78" s="2">
        <f t="shared" ca="1" si="132"/>
        <v>63.58</v>
      </c>
      <c r="X78" s="2">
        <f t="shared" ca="1" si="133"/>
        <v>44.5</v>
      </c>
      <c r="Y78" s="9">
        <f t="shared" ca="1" si="134"/>
        <v>64</v>
      </c>
      <c r="Z78" s="2">
        <f t="shared" ca="1" si="154"/>
        <v>17.2</v>
      </c>
      <c r="AA78" s="2">
        <f t="shared" ca="1" si="154"/>
        <v>33.79</v>
      </c>
      <c r="AB78" s="2">
        <f t="shared" ca="1" si="154"/>
        <v>2.2599999999999998</v>
      </c>
      <c r="AC78" s="2">
        <f t="shared" ca="1" si="154"/>
        <v>0</v>
      </c>
      <c r="AD78" s="2">
        <f t="shared" ca="1" si="154"/>
        <v>10.33</v>
      </c>
      <c r="AE78" s="2">
        <f t="shared" ca="1" si="154"/>
        <v>0</v>
      </c>
      <c r="AF78" s="2">
        <f t="shared" ca="1" si="136"/>
        <v>63.58</v>
      </c>
      <c r="AG78" s="2">
        <f t="shared" ca="1" si="137"/>
        <v>44.5</v>
      </c>
      <c r="AH78" s="9">
        <f t="shared" ca="1" si="138"/>
        <v>64</v>
      </c>
      <c r="AI78" s="2">
        <f t="shared" ca="1" si="155"/>
        <v>18.2</v>
      </c>
      <c r="AJ78" s="2">
        <f t="shared" ca="1" si="155"/>
        <v>38.26</v>
      </c>
      <c r="AK78" s="2">
        <f t="shared" ca="1" si="155"/>
        <v>2.2599999999999998</v>
      </c>
      <c r="AL78" s="2">
        <f t="shared" ca="1" si="155"/>
        <v>0</v>
      </c>
      <c r="AM78" s="2">
        <f t="shared" ca="1" si="155"/>
        <v>10.33</v>
      </c>
      <c r="AN78" s="2" t="str">
        <f t="shared" ca="1" si="155"/>
        <v/>
      </c>
      <c r="AO78" s="2">
        <f t="shared" ca="1" si="140"/>
        <v>69.05</v>
      </c>
      <c r="AP78" s="2">
        <f t="shared" ca="1" si="141"/>
        <v>0.118043</v>
      </c>
      <c r="AQ78" s="9">
        <f t="shared" ca="1" si="142"/>
        <v>64</v>
      </c>
      <c r="AR78" s="2">
        <f t="shared" ca="1" si="156"/>
        <v>18.2</v>
      </c>
      <c r="AS78" s="2">
        <f t="shared" ca="1" si="156"/>
        <v>38.26</v>
      </c>
      <c r="AT78" s="2">
        <f t="shared" ca="1" si="156"/>
        <v>2.2599999999999998</v>
      </c>
      <c r="AU78" s="2">
        <f t="shared" ca="1" si="156"/>
        <v>0</v>
      </c>
      <c r="AV78" s="2">
        <f t="shared" ca="1" si="156"/>
        <v>10.33</v>
      </c>
      <c r="AW78" s="2" t="str">
        <f t="shared" ca="1" si="156"/>
        <v/>
      </c>
      <c r="AX78" s="2">
        <f t="shared" ca="1" si="144"/>
        <v>69.05</v>
      </c>
      <c r="AY78" s="2">
        <f t="shared" ca="1" si="145"/>
        <v>0.118043</v>
      </c>
      <c r="AZ78" t="str">
        <f t="shared" si="146"/>
        <v>V04R13</v>
      </c>
      <c r="BA78">
        <f t="shared" si="147"/>
        <v>78</v>
      </c>
    </row>
    <row r="79" spans="1:53" x14ac:dyDescent="0.25">
      <c r="A79" t="str">
        <f t="shared" si="148"/>
        <v>V04</v>
      </c>
      <c r="B79" t="s">
        <v>32</v>
      </c>
      <c r="C79" s="3" t="str">
        <f t="shared" si="121"/>
        <v>Zone 14</v>
      </c>
      <c r="D79" t="str">
        <f t="shared" ca="1" si="122"/>
        <v>Pass</v>
      </c>
      <c r="E79" s="2">
        <f t="shared" ca="1" si="123"/>
        <v>57.82</v>
      </c>
      <c r="F79" s="2">
        <f t="shared" ca="1" si="124"/>
        <v>57.82</v>
      </c>
      <c r="G79" s="27">
        <f t="shared" ca="1" si="149"/>
        <v>0</v>
      </c>
      <c r="H79" s="3" t="str">
        <f t="shared" ca="1" si="125"/>
        <v>Yes</v>
      </c>
      <c r="I79" s="2">
        <f t="shared" ca="1" si="126"/>
        <v>64.38</v>
      </c>
      <c r="J79" s="2">
        <f t="shared" ca="1" si="127"/>
        <v>64.38</v>
      </c>
      <c r="K79" s="2">
        <f t="shared" ca="1" si="128"/>
        <v>64.38</v>
      </c>
      <c r="L79" s="27">
        <f t="shared" ca="1" si="150"/>
        <v>0</v>
      </c>
      <c r="M79" s="3" t="str">
        <f t="shared" ca="1" si="129"/>
        <v>Yes</v>
      </c>
      <c r="N79" s="3" t="str">
        <f t="shared" si="151"/>
        <v>V01R14</v>
      </c>
      <c r="O79" s="35">
        <f t="shared" ca="1" si="152"/>
        <v>6.5599999999999952</v>
      </c>
      <c r="P79" s="9">
        <f t="shared" ca="1" si="130"/>
        <v>65</v>
      </c>
      <c r="Q79" s="2">
        <f t="shared" ca="1" si="153"/>
        <v>17.75</v>
      </c>
      <c r="R79" s="2">
        <f t="shared" ca="1" si="153"/>
        <v>27.41</v>
      </c>
      <c r="S79" s="2">
        <f t="shared" ca="1" si="153"/>
        <v>2.0499999999999998</v>
      </c>
      <c r="T79" s="2">
        <f t="shared" ca="1" si="153"/>
        <v>0</v>
      </c>
      <c r="U79" s="2">
        <f t="shared" ca="1" si="153"/>
        <v>10.61</v>
      </c>
      <c r="V79" s="2">
        <f t="shared" ca="1" si="153"/>
        <v>0</v>
      </c>
      <c r="W79" s="2">
        <f t="shared" ca="1" si="132"/>
        <v>57.82</v>
      </c>
      <c r="X79" s="2">
        <f t="shared" ca="1" si="133"/>
        <v>43.9</v>
      </c>
      <c r="Y79" s="9">
        <f t="shared" ca="1" si="134"/>
        <v>65</v>
      </c>
      <c r="Z79" s="2">
        <f t="shared" ca="1" si="154"/>
        <v>17.75</v>
      </c>
      <c r="AA79" s="2">
        <f t="shared" ca="1" si="154"/>
        <v>27.41</v>
      </c>
      <c r="AB79" s="2">
        <f t="shared" ca="1" si="154"/>
        <v>2.0499999999999998</v>
      </c>
      <c r="AC79" s="2">
        <f t="shared" ca="1" si="154"/>
        <v>0</v>
      </c>
      <c r="AD79" s="2">
        <f t="shared" ca="1" si="154"/>
        <v>10.61</v>
      </c>
      <c r="AE79" s="2">
        <f t="shared" ca="1" si="154"/>
        <v>0</v>
      </c>
      <c r="AF79" s="2">
        <f t="shared" ca="1" si="136"/>
        <v>57.82</v>
      </c>
      <c r="AG79" s="2">
        <f t="shared" ca="1" si="137"/>
        <v>43.9</v>
      </c>
      <c r="AH79" s="9">
        <f t="shared" ca="1" si="138"/>
        <v>65</v>
      </c>
      <c r="AI79" s="2">
        <f t="shared" ca="1" si="155"/>
        <v>19.82</v>
      </c>
      <c r="AJ79" s="2">
        <f t="shared" ca="1" si="155"/>
        <v>31.9</v>
      </c>
      <c r="AK79" s="2">
        <f t="shared" ca="1" si="155"/>
        <v>2.0499999999999998</v>
      </c>
      <c r="AL79" s="2">
        <f t="shared" ca="1" si="155"/>
        <v>0</v>
      </c>
      <c r="AM79" s="2">
        <f t="shared" ca="1" si="155"/>
        <v>10.61</v>
      </c>
      <c r="AN79" s="2" t="str">
        <f t="shared" ca="1" si="155"/>
        <v/>
      </c>
      <c r="AO79" s="2">
        <f t="shared" ca="1" si="140"/>
        <v>64.38</v>
      </c>
      <c r="AP79" s="2">
        <f t="shared" ca="1" si="141"/>
        <v>0.118043</v>
      </c>
      <c r="AQ79" s="9">
        <f t="shared" ca="1" si="142"/>
        <v>65</v>
      </c>
      <c r="AR79" s="2">
        <f t="shared" ca="1" si="156"/>
        <v>19.82</v>
      </c>
      <c r="AS79" s="2">
        <f t="shared" ca="1" si="156"/>
        <v>31.9</v>
      </c>
      <c r="AT79" s="2">
        <f t="shared" ca="1" si="156"/>
        <v>2.0499999999999998</v>
      </c>
      <c r="AU79" s="2">
        <f t="shared" ca="1" si="156"/>
        <v>0</v>
      </c>
      <c r="AV79" s="2">
        <f t="shared" ca="1" si="156"/>
        <v>10.61</v>
      </c>
      <c r="AW79" s="2" t="str">
        <f t="shared" ca="1" si="156"/>
        <v/>
      </c>
      <c r="AX79" s="2">
        <f t="shared" ca="1" si="144"/>
        <v>64.38</v>
      </c>
      <c r="AY79" s="2">
        <f t="shared" ca="1" si="145"/>
        <v>0.118043</v>
      </c>
      <c r="AZ79" t="str">
        <f t="shared" si="146"/>
        <v>V04R14</v>
      </c>
      <c r="BA79">
        <f t="shared" si="147"/>
        <v>79</v>
      </c>
    </row>
    <row r="80" spans="1:53" x14ac:dyDescent="0.25">
      <c r="A80" t="str">
        <f t="shared" si="148"/>
        <v>V04</v>
      </c>
      <c r="B80" t="s">
        <v>33</v>
      </c>
      <c r="C80" s="3" t="str">
        <f t="shared" si="121"/>
        <v>Zone 15</v>
      </c>
      <c r="D80" t="str">
        <f t="shared" ca="1" si="122"/>
        <v>Pass</v>
      </c>
      <c r="E80" s="2">
        <f t="shared" ca="1" si="123"/>
        <v>91.96</v>
      </c>
      <c r="F80" s="2">
        <f t="shared" ca="1" si="124"/>
        <v>91.96</v>
      </c>
      <c r="G80" s="27">
        <f t="shared" ca="1" si="149"/>
        <v>0</v>
      </c>
      <c r="H80" s="3" t="str">
        <f t="shared" ca="1" si="125"/>
        <v>Yes</v>
      </c>
      <c r="I80" s="2">
        <f t="shared" ca="1" si="126"/>
        <v>97.59</v>
      </c>
      <c r="J80" s="2">
        <f t="shared" ca="1" si="127"/>
        <v>97.59</v>
      </c>
      <c r="K80" s="2">
        <f t="shared" ca="1" si="128"/>
        <v>97.59</v>
      </c>
      <c r="L80" s="27">
        <f t="shared" ca="1" si="150"/>
        <v>0</v>
      </c>
      <c r="M80" s="3" t="str">
        <f t="shared" ca="1" si="129"/>
        <v>Yes</v>
      </c>
      <c r="N80" s="3" t="str">
        <f t="shared" si="151"/>
        <v>V01R15</v>
      </c>
      <c r="O80" s="35">
        <f t="shared" ca="1" si="152"/>
        <v>5.6300000000000097</v>
      </c>
      <c r="P80" s="9">
        <f t="shared" ca="1" si="130"/>
        <v>66</v>
      </c>
      <c r="Q80" s="2">
        <f t="shared" ca="1" si="153"/>
        <v>0.27</v>
      </c>
      <c r="R80" s="2">
        <f t="shared" ca="1" si="153"/>
        <v>81.260000000000005</v>
      </c>
      <c r="S80" s="2">
        <f t="shared" ca="1" si="153"/>
        <v>2.1800000000000002</v>
      </c>
      <c r="T80" s="2">
        <f t="shared" ca="1" si="153"/>
        <v>0</v>
      </c>
      <c r="U80" s="2">
        <f t="shared" ca="1" si="153"/>
        <v>8.25</v>
      </c>
      <c r="V80" s="2">
        <f t="shared" ca="1" si="153"/>
        <v>0</v>
      </c>
      <c r="W80" s="2">
        <f t="shared" ca="1" si="132"/>
        <v>91.96</v>
      </c>
      <c r="X80" s="2">
        <f t="shared" ca="1" si="133"/>
        <v>48.1</v>
      </c>
      <c r="Y80" s="9">
        <f t="shared" ca="1" si="134"/>
        <v>66</v>
      </c>
      <c r="Z80" s="2">
        <f t="shared" ca="1" si="154"/>
        <v>0.27</v>
      </c>
      <c r="AA80" s="2">
        <f t="shared" ca="1" si="154"/>
        <v>81.260000000000005</v>
      </c>
      <c r="AB80" s="2">
        <f t="shared" ca="1" si="154"/>
        <v>2.1800000000000002</v>
      </c>
      <c r="AC80" s="2">
        <f t="shared" ca="1" si="154"/>
        <v>0</v>
      </c>
      <c r="AD80" s="2">
        <f t="shared" ca="1" si="154"/>
        <v>8.25</v>
      </c>
      <c r="AE80" s="2">
        <f t="shared" ca="1" si="154"/>
        <v>0</v>
      </c>
      <c r="AF80" s="2">
        <f t="shared" ca="1" si="136"/>
        <v>91.96</v>
      </c>
      <c r="AG80" s="2">
        <f t="shared" ca="1" si="137"/>
        <v>48.1</v>
      </c>
      <c r="AH80" s="9">
        <f t="shared" ca="1" si="138"/>
        <v>66</v>
      </c>
      <c r="AI80" s="2">
        <f t="shared" ca="1" si="155"/>
        <v>0.45</v>
      </c>
      <c r="AJ80" s="2">
        <f t="shared" ca="1" si="155"/>
        <v>86.71</v>
      </c>
      <c r="AK80" s="2">
        <f t="shared" ca="1" si="155"/>
        <v>2.1800000000000002</v>
      </c>
      <c r="AL80" s="2">
        <f t="shared" ca="1" si="155"/>
        <v>0</v>
      </c>
      <c r="AM80" s="2">
        <f t="shared" ca="1" si="155"/>
        <v>8.25</v>
      </c>
      <c r="AN80" s="2" t="str">
        <f t="shared" ca="1" si="155"/>
        <v/>
      </c>
      <c r="AO80" s="2">
        <f t="shared" ca="1" si="140"/>
        <v>97.59</v>
      </c>
      <c r="AP80" s="2">
        <f t="shared" ca="1" si="141"/>
        <v>0.118043</v>
      </c>
      <c r="AQ80" s="9">
        <f t="shared" ca="1" si="142"/>
        <v>66</v>
      </c>
      <c r="AR80" s="2">
        <f t="shared" ca="1" si="156"/>
        <v>0.45</v>
      </c>
      <c r="AS80" s="2">
        <f t="shared" ca="1" si="156"/>
        <v>86.71</v>
      </c>
      <c r="AT80" s="2">
        <f t="shared" ca="1" si="156"/>
        <v>2.1800000000000002</v>
      </c>
      <c r="AU80" s="2">
        <f t="shared" ca="1" si="156"/>
        <v>0</v>
      </c>
      <c r="AV80" s="2">
        <f t="shared" ca="1" si="156"/>
        <v>8.25</v>
      </c>
      <c r="AW80" s="2" t="str">
        <f t="shared" ca="1" si="156"/>
        <v/>
      </c>
      <c r="AX80" s="2">
        <f t="shared" ca="1" si="144"/>
        <v>97.59</v>
      </c>
      <c r="AY80" s="2">
        <f t="shared" ca="1" si="145"/>
        <v>0.118043</v>
      </c>
      <c r="AZ80" t="str">
        <f t="shared" si="146"/>
        <v>V04R15</v>
      </c>
      <c r="BA80">
        <f t="shared" si="147"/>
        <v>80</v>
      </c>
    </row>
    <row r="81" spans="1:53" x14ac:dyDescent="0.25">
      <c r="A81" t="str">
        <f t="shared" si="148"/>
        <v>V04</v>
      </c>
      <c r="B81" t="s">
        <v>34</v>
      </c>
      <c r="C81" s="3" t="str">
        <f t="shared" si="121"/>
        <v>Zone 16</v>
      </c>
      <c r="D81" t="str">
        <f t="shared" ca="1" si="122"/>
        <v>Pass</v>
      </c>
      <c r="E81" s="2">
        <f t="shared" ca="1" si="123"/>
        <v>54.34</v>
      </c>
      <c r="F81" s="2">
        <f t="shared" ca="1" si="124"/>
        <v>54.34</v>
      </c>
      <c r="G81" s="27">
        <f t="shared" ca="1" si="149"/>
        <v>0</v>
      </c>
      <c r="H81" s="3" t="str">
        <f t="shared" ca="1" si="125"/>
        <v>Yes</v>
      </c>
      <c r="I81" s="2">
        <f t="shared" ca="1" si="126"/>
        <v>58.88</v>
      </c>
      <c r="J81" s="2">
        <f t="shared" ca="1" si="127"/>
        <v>58.88</v>
      </c>
      <c r="K81" s="2">
        <f t="shared" ca="1" si="128"/>
        <v>58.88</v>
      </c>
      <c r="L81" s="27">
        <f t="shared" ca="1" si="150"/>
        <v>0</v>
      </c>
      <c r="M81" s="3" t="str">
        <f t="shared" ca="1" si="129"/>
        <v>Yes</v>
      </c>
      <c r="N81" s="3" t="str">
        <f t="shared" si="151"/>
        <v>V01R16</v>
      </c>
      <c r="O81" s="35">
        <f t="shared" ca="1" si="152"/>
        <v>4.5399999999999991</v>
      </c>
      <c r="P81" s="9">
        <f t="shared" ca="1" si="130"/>
        <v>67</v>
      </c>
      <c r="Q81" s="2">
        <f t="shared" ca="1" si="153"/>
        <v>38.880000000000003</v>
      </c>
      <c r="R81" s="2">
        <f t="shared" ca="1" si="153"/>
        <v>0.55000000000000004</v>
      </c>
      <c r="S81" s="2">
        <f t="shared" ca="1" si="153"/>
        <v>2.27</v>
      </c>
      <c r="T81" s="2">
        <f t="shared" ca="1" si="153"/>
        <v>0</v>
      </c>
      <c r="U81" s="2">
        <f t="shared" ca="1" si="153"/>
        <v>12.64</v>
      </c>
      <c r="V81" s="2">
        <f t="shared" ca="1" si="153"/>
        <v>0</v>
      </c>
      <c r="W81" s="2">
        <f t="shared" ca="1" si="132"/>
        <v>54.34</v>
      </c>
      <c r="X81" s="2">
        <f t="shared" ca="1" si="133"/>
        <v>47.3</v>
      </c>
      <c r="Y81" s="9">
        <f t="shared" ca="1" si="134"/>
        <v>67</v>
      </c>
      <c r="Z81" s="2">
        <f t="shared" ca="1" si="154"/>
        <v>38.880000000000003</v>
      </c>
      <c r="AA81" s="2">
        <f t="shared" ca="1" si="154"/>
        <v>0.55000000000000004</v>
      </c>
      <c r="AB81" s="2">
        <f t="shared" ca="1" si="154"/>
        <v>2.27</v>
      </c>
      <c r="AC81" s="2">
        <f t="shared" ca="1" si="154"/>
        <v>0</v>
      </c>
      <c r="AD81" s="2">
        <f t="shared" ca="1" si="154"/>
        <v>12.64</v>
      </c>
      <c r="AE81" s="2">
        <f t="shared" ca="1" si="154"/>
        <v>0</v>
      </c>
      <c r="AF81" s="2">
        <f t="shared" ca="1" si="136"/>
        <v>54.34</v>
      </c>
      <c r="AG81" s="2">
        <f t="shared" ca="1" si="137"/>
        <v>47.3</v>
      </c>
      <c r="AH81" s="9">
        <f t="shared" ca="1" si="138"/>
        <v>67</v>
      </c>
      <c r="AI81" s="2">
        <f t="shared" ca="1" si="155"/>
        <v>41.93</v>
      </c>
      <c r="AJ81" s="2">
        <f t="shared" ca="1" si="155"/>
        <v>2.04</v>
      </c>
      <c r="AK81" s="2">
        <f t="shared" ca="1" si="155"/>
        <v>2.27</v>
      </c>
      <c r="AL81" s="2">
        <f t="shared" ca="1" si="155"/>
        <v>0</v>
      </c>
      <c r="AM81" s="2">
        <f t="shared" ca="1" si="155"/>
        <v>12.64</v>
      </c>
      <c r="AN81" s="2" t="str">
        <f t="shared" ca="1" si="155"/>
        <v/>
      </c>
      <c r="AO81" s="2">
        <f t="shared" ca="1" si="140"/>
        <v>58.88</v>
      </c>
      <c r="AP81" s="2">
        <f t="shared" ca="1" si="141"/>
        <v>0.118043</v>
      </c>
      <c r="AQ81" s="9">
        <f t="shared" ca="1" si="142"/>
        <v>67</v>
      </c>
      <c r="AR81" s="2">
        <f t="shared" ca="1" si="156"/>
        <v>41.93</v>
      </c>
      <c r="AS81" s="2">
        <f t="shared" ca="1" si="156"/>
        <v>2.04</v>
      </c>
      <c r="AT81" s="2">
        <f t="shared" ca="1" si="156"/>
        <v>2.27</v>
      </c>
      <c r="AU81" s="2">
        <f t="shared" ca="1" si="156"/>
        <v>0</v>
      </c>
      <c r="AV81" s="2">
        <f t="shared" ca="1" si="156"/>
        <v>12.64</v>
      </c>
      <c r="AW81" s="2" t="str">
        <f t="shared" ca="1" si="156"/>
        <v/>
      </c>
      <c r="AX81" s="2">
        <f t="shared" ca="1" si="144"/>
        <v>58.88</v>
      </c>
      <c r="AY81" s="2">
        <f t="shared" ca="1" si="145"/>
        <v>0.118043</v>
      </c>
      <c r="AZ81" t="str">
        <f t="shared" si="146"/>
        <v>V04R16</v>
      </c>
      <c r="BA81">
        <f t="shared" si="147"/>
        <v>81</v>
      </c>
    </row>
    <row r="82" spans="1:53" x14ac:dyDescent="0.25">
      <c r="A82" s="34" t="str">
        <f>"Result "&amp;A65</f>
        <v>Result V04</v>
      </c>
      <c r="C82" s="6"/>
      <c r="D82" s="7" t="str">
        <f ca="1">IF(SoftwareType="Candidate","n/a",IF(COUNTIF(D66:D81,Pass)=16,Pass,Fail))</f>
        <v>Pass</v>
      </c>
      <c r="E82" s="30">
        <f ca="1">AVERAGE(E66:E81)</f>
        <v>42.994374999999998</v>
      </c>
      <c r="F82" s="30">
        <f ca="1">AVERAGE(F66:F81)</f>
        <v>42.994374999999998</v>
      </c>
      <c r="G82" s="31">
        <f ca="1">IF(E82=0,0,(F82-E82)/E82)</f>
        <v>0</v>
      </c>
      <c r="H82" s="31"/>
      <c r="I82" s="30">
        <f ca="1">AVERAGE(I66:I81)</f>
        <v>46.426875000000003</v>
      </c>
      <c r="J82" s="30">
        <f ca="1">AVERAGE(J66:J81)</f>
        <v>46.426875000000003</v>
      </c>
      <c r="K82" s="30">
        <f ca="1">AVERAGE(K66:K81)</f>
        <v>46.426875000000003</v>
      </c>
      <c r="L82" s="31">
        <f t="shared" ca="1" si="150"/>
        <v>0</v>
      </c>
      <c r="M82" s="33" t="s">
        <v>338</v>
      </c>
      <c r="N82" s="31">
        <f ca="1">MIN(L66:L81)</f>
        <v>0</v>
      </c>
      <c r="O82" s="30">
        <f ca="1">AVERAGE(O66:O81)</f>
        <v>3.4325000000000006</v>
      </c>
      <c r="P82" s="31" t="s">
        <v>340</v>
      </c>
      <c r="Q82" s="30">
        <f ca="1">AVERAGE(Q66:Q81)</f>
        <v>15.729374999999999</v>
      </c>
      <c r="R82" s="30">
        <f ca="1">AVERAGE(R66:R81)</f>
        <v>14.199375</v>
      </c>
      <c r="S82" s="30">
        <f ca="1">AVERAGE(S66:S81)</f>
        <v>2.2006250000000005</v>
      </c>
      <c r="T82" s="30"/>
      <c r="U82" s="30">
        <f ca="1">AVERAGE(U66:U81)</f>
        <v>10.864999999999998</v>
      </c>
      <c r="V82" s="30">
        <f ca="1">AVERAGE(V66:V81)</f>
        <v>0</v>
      </c>
      <c r="W82" s="30">
        <f ca="1">AVERAGE(W66:W81)</f>
        <v>42.994374999999998</v>
      </c>
      <c r="X82" s="30">
        <f ca="1">AVERAGE(X66:X81)</f>
        <v>46.162500000000001</v>
      </c>
      <c r="Y82" s="30" t="s">
        <v>340</v>
      </c>
      <c r="Z82" s="30">
        <f ca="1">AVERAGE(Z66:Z81)</f>
        <v>15.729374999999999</v>
      </c>
      <c r="AA82" s="30">
        <f ca="1">AVERAGE(AA66:AA81)</f>
        <v>14.199375</v>
      </c>
      <c r="AB82" s="30">
        <f ca="1">AVERAGE(AB66:AB81)</f>
        <v>2.2006250000000005</v>
      </c>
      <c r="AC82" s="30">
        <f ca="1">AVERAGE(AC66:AC81)</f>
        <v>0</v>
      </c>
      <c r="AD82" s="30">
        <f ca="1">AVERAGE(AD66:AD81)</f>
        <v>10.864999999999998</v>
      </c>
      <c r="AE82" s="30"/>
      <c r="AF82" s="30">
        <f ca="1">AVERAGE(AF66:AF81)</f>
        <v>42.994374999999998</v>
      </c>
      <c r="AG82" s="30">
        <f ca="1">AVERAGE(AG66:AG81)</f>
        <v>46.162500000000001</v>
      </c>
      <c r="AI82" s="30">
        <f ca="1">AVERAGE(AI66:AI81)</f>
        <v>17.107499999999995</v>
      </c>
      <c r="AJ82" s="30">
        <f ca="1">AVERAGE(AJ66:AJ81)</f>
        <v>16.25375</v>
      </c>
      <c r="AK82" s="30">
        <f ca="1">AVERAGE(AK66:AK81)</f>
        <v>2.2006250000000005</v>
      </c>
      <c r="AL82" s="30">
        <f ca="1">AVERAGE(AL66:AL81)</f>
        <v>0</v>
      </c>
      <c r="AM82" s="30">
        <f ca="1">AVERAGE(AM66:AM81)</f>
        <v>10.864999999999998</v>
      </c>
      <c r="AN82" s="30"/>
      <c r="AO82" s="30">
        <f ca="1">AVERAGE(AO66:AO81)</f>
        <v>46.426875000000003</v>
      </c>
      <c r="AP82" s="30">
        <f ca="1">AVERAGE(AP66:AP81)</f>
        <v>0.11804299999999995</v>
      </c>
      <c r="AQ82" s="30" t="s">
        <v>340</v>
      </c>
      <c r="AR82" s="30">
        <f ca="1">AVERAGE(AR66:AR81)</f>
        <v>17.107499999999995</v>
      </c>
      <c r="AS82" s="30">
        <f ca="1">AVERAGE(AS66:AS81)</f>
        <v>16.25375</v>
      </c>
      <c r="AT82" s="30">
        <f ca="1">AVERAGE(AT66:AT81)</f>
        <v>2.2006250000000005</v>
      </c>
      <c r="AU82" s="30">
        <f ca="1">AVERAGE(AU66:AU81)</f>
        <v>0</v>
      </c>
      <c r="AV82" s="30">
        <f ca="1">AVERAGE(AV66:AV81)</f>
        <v>10.864999999999998</v>
      </c>
      <c r="AW82" s="30"/>
      <c r="AX82" s="30">
        <f ca="1">AVERAGE(AX66:AX81)</f>
        <v>46.426875000000003</v>
      </c>
      <c r="AY82" s="30">
        <f ca="1">AVERAGE(AY66:AY81)</f>
        <v>0.11804299999999995</v>
      </c>
    </row>
    <row r="83" spans="1:53" x14ac:dyDescent="0.25">
      <c r="C83" s="7" t="s">
        <v>360</v>
      </c>
      <c r="D83" s="7"/>
      <c r="E83" s="7"/>
      <c r="F83" s="7"/>
      <c r="G83" s="7"/>
      <c r="H83" s="7"/>
      <c r="I83" s="7"/>
      <c r="J83" s="7"/>
      <c r="K83" s="7"/>
      <c r="L83" s="6" t="s">
        <v>340</v>
      </c>
      <c r="M83" s="6" t="s">
        <v>339</v>
      </c>
      <c r="N83" s="32">
        <f ca="1">MAX(L66:L81)</f>
        <v>0</v>
      </c>
      <c r="Y83" s="7" t="s">
        <v>341</v>
      </c>
      <c r="Z83" s="31">
        <f ca="1">(Z82-Q82)/Q82</f>
        <v>0</v>
      </c>
      <c r="AA83" s="31">
        <f ca="1">(AA82-R82)/R82</f>
        <v>0</v>
      </c>
      <c r="AB83" s="31">
        <f ca="1">(AB82-S82)/S82</f>
        <v>0</v>
      </c>
      <c r="AC83" s="31"/>
      <c r="AD83" s="31">
        <f ca="1">(AD82-U82)/U82</f>
        <v>0</v>
      </c>
      <c r="AE83" s="31"/>
      <c r="AF83" s="31">
        <f ca="1">(AF82-W82)/W82</f>
        <v>0</v>
      </c>
      <c r="AQ83" s="7"/>
      <c r="AR83" s="31"/>
      <c r="AS83" s="31"/>
      <c r="AT83" s="31"/>
      <c r="AU83" s="31"/>
      <c r="AV83" s="31"/>
      <c r="AW83" s="31"/>
      <c r="AX83" s="31"/>
    </row>
    <row r="84" spans="1:53" x14ac:dyDescent="0.25">
      <c r="A84" s="7" t="s">
        <v>373</v>
      </c>
      <c r="B84" s="7" t="str">
        <f>VLOOKUP(A84,TestArray,2)&amp;" in "&amp;VLOOKUP(A84,TestArray,3)&amp;" for Prototype "&amp;VLOOKUP(A84,TestArray,4)</f>
        <v>Proposed Design in All Zones for Prototype P2700ft2</v>
      </c>
      <c r="C84" s="7"/>
      <c r="I84" s="7" t="str">
        <f>VLOOKUP(A84,TestArray,21)</f>
        <v>Standard = T02 Standard for this test</v>
      </c>
    </row>
    <row r="85" spans="1:53" x14ac:dyDescent="0.25">
      <c r="A85" t="str">
        <f>A84</f>
        <v>V05</v>
      </c>
      <c r="B85" t="s">
        <v>2</v>
      </c>
      <c r="C85" s="3" t="str">
        <f t="shared" ref="C85:C100" si="157">VLOOKUP(A85,TestArray,4+RIGHT(B85,2))</f>
        <v>Zone 01</v>
      </c>
      <c r="D85" t="str">
        <f t="shared" ref="D85:D100" ca="1" si="158">IF(AND(H85=Yes,M85=Yes),Pass,Fail)</f>
        <v>Pass</v>
      </c>
      <c r="E85" s="2">
        <f t="shared" ref="E85:E100" ca="1" si="159">IF(Units="EDR",X85,W85)</f>
        <v>40.409999999999997</v>
      </c>
      <c r="F85" s="2">
        <f t="shared" ref="F85:F100" ca="1" si="160">IF(Units="EDR",AG85,AF85)</f>
        <v>40.409999999999997</v>
      </c>
      <c r="G85" s="27">
        <f ca="1">IF(E85=0,0,(F85-E85)/E85)</f>
        <v>0</v>
      </c>
      <c r="H85" s="3" t="str">
        <f t="shared" ref="H85:H100" ca="1" si="161">IF(AND((E85-Tolerance&lt;=F85),(E85+Tolerance&gt;=F85)),Yes,No)</f>
        <v>Yes</v>
      </c>
      <c r="I85" s="2">
        <f t="shared" ref="I85:I100" ca="1" si="162">IF(Units="EDR",J85,INDIRECT(RefCol&amp;INDEX(StandardArray,MATCH($N85,StandardList,0),2)))</f>
        <v>41.77</v>
      </c>
      <c r="J85" s="2">
        <f t="shared" ref="J85:J100" ca="1" si="163">IF(Units="EDR",AP85,AO85)</f>
        <v>41.77</v>
      </c>
      <c r="K85" s="2">
        <f t="shared" ref="K85:K100" ca="1" si="164">IF(Units="EDR",AY85,AX85)</f>
        <v>41.77</v>
      </c>
      <c r="L85" s="27">
        <f ca="1">IF(I85=0,0,(K85-I85)/I85)</f>
        <v>0</v>
      </c>
      <c r="M85" s="3" t="str">
        <f t="shared" ref="M85:M100" ca="1" si="165">IF(AND((I85-Tolerance&lt;=K85),(I85+Tolerance&gt;=K85),(J85-Tolerance&lt;=K85),(J85+Tolerance&gt;=K85)),Yes,No)</f>
        <v>Yes</v>
      </c>
      <c r="N85" s="3" t="str">
        <f t="shared" ref="N85:N100" si="166">N28</f>
        <v>V02R01</v>
      </c>
      <c r="O85" s="35">
        <f ca="1">K85-F85</f>
        <v>1.3600000000000065</v>
      </c>
      <c r="P85" s="9">
        <f t="shared" ref="P85:P100" ca="1" si="167">MATCH($A85&amp;$B85,INDIRECT(P$2),0)</f>
        <v>68</v>
      </c>
      <c r="Q85" s="2">
        <f t="shared" ref="Q85:V94" ca="1" si="168">IF(Q$3=0,"",INDEX(INDIRECT(Q$1),$P85,Q$3))</f>
        <v>27.67</v>
      </c>
      <c r="R85" s="2">
        <f t="shared" ca="1" si="168"/>
        <v>0</v>
      </c>
      <c r="S85" s="2">
        <f t="shared" ca="1" si="168"/>
        <v>1.94</v>
      </c>
      <c r="T85" s="2">
        <f t="shared" ca="1" si="168"/>
        <v>0</v>
      </c>
      <c r="U85" s="2">
        <f t="shared" ca="1" si="168"/>
        <v>10.8</v>
      </c>
      <c r="V85" s="2">
        <f t="shared" ca="1" si="168"/>
        <v>0</v>
      </c>
      <c r="W85" s="2">
        <f t="shared" ref="W85:W100" ca="1" si="169">IF(TotalSum="No",INDEX(INDIRECT(W$1),$P85,W$3),SUM(Q85:V85))</f>
        <v>40.409999999999997</v>
      </c>
      <c r="X85" s="2">
        <f t="shared" ref="X85:X100" ca="1" si="170">IF(X$3=0,"",INDEX(INDIRECT(X$1),$P85,X$3))</f>
        <v>50.2</v>
      </c>
      <c r="Y85" s="9">
        <f t="shared" ref="Y85:Y100" ca="1" si="171">MATCH($A85&amp;$B85,INDIRECT(Y$2),0)</f>
        <v>68</v>
      </c>
      <c r="Z85" s="2">
        <f t="shared" ref="Z85:AE94" ca="1" si="172">IF(Z$3=0,"",INDEX(INDIRECT(Z$1),$Y85,Z$3))</f>
        <v>27.67</v>
      </c>
      <c r="AA85" s="2">
        <f t="shared" ca="1" si="172"/>
        <v>0</v>
      </c>
      <c r="AB85" s="2">
        <f t="shared" ca="1" si="172"/>
        <v>1.94</v>
      </c>
      <c r="AC85" s="2">
        <f t="shared" ca="1" si="172"/>
        <v>0</v>
      </c>
      <c r="AD85" s="2">
        <f t="shared" ca="1" si="172"/>
        <v>10.8</v>
      </c>
      <c r="AE85" s="2">
        <f t="shared" ca="1" si="172"/>
        <v>0</v>
      </c>
      <c r="AF85" s="2">
        <f t="shared" ref="AF85:AF100" ca="1" si="173">IF(TotalSum="No",INDEX(INDIRECT(AF$1),$Y85,AF$3),SUM(Z85:AE85))</f>
        <v>40.409999999999997</v>
      </c>
      <c r="AG85" s="2">
        <f t="shared" ref="AG85:AG100" ca="1" si="174">IF(AG$3=0,"",INDEX(INDIRECT(AG$1),$P85,AG$3))</f>
        <v>50.2</v>
      </c>
      <c r="AH85" s="9">
        <f t="shared" ref="AH85:AH100" ca="1" si="175">MATCH($A85&amp;$B85,INDIRECT(AH$2),0)</f>
        <v>68</v>
      </c>
      <c r="AI85" s="2">
        <f t="shared" ref="AI85:AN94" ca="1" si="176">IF(AI$3=0,"",INDEX(INDIRECT(AI$1),$AH85,AI$3))</f>
        <v>29.03</v>
      </c>
      <c r="AJ85" s="2">
        <f t="shared" ca="1" si="176"/>
        <v>0</v>
      </c>
      <c r="AK85" s="2">
        <f t="shared" ca="1" si="176"/>
        <v>1.94</v>
      </c>
      <c r="AL85" s="2">
        <f t="shared" ca="1" si="176"/>
        <v>0</v>
      </c>
      <c r="AM85" s="2">
        <f t="shared" ca="1" si="176"/>
        <v>10.8</v>
      </c>
      <c r="AN85" s="2" t="str">
        <f t="shared" ca="1" si="176"/>
        <v/>
      </c>
      <c r="AO85" s="2">
        <f t="shared" ref="AO85:AO100" ca="1" si="177">IF(TotalSum="No",INDEX(INDIRECT(AO$1),$AH85,AO$3),SUM(AI85:AN85))</f>
        <v>41.77</v>
      </c>
      <c r="AP85" s="2">
        <f t="shared" ref="AP85:AP100" ca="1" si="178">IF(AP$3=0,"",INDEX(INDIRECT(AP$1),$P85,AP$3))</f>
        <v>0.12681200000000001</v>
      </c>
      <c r="AQ85" s="9">
        <f t="shared" ref="AQ85:AQ100" ca="1" si="179">MATCH($A85&amp;$B85,INDIRECT(AQ$2),0)</f>
        <v>68</v>
      </c>
      <c r="AR85" s="2">
        <f t="shared" ref="AR85:AW94" ca="1" si="180">IF(AR$3=0,"",INDEX(INDIRECT(AR$1),$AQ85,AR$3))</f>
        <v>29.03</v>
      </c>
      <c r="AS85" s="2">
        <f t="shared" ca="1" si="180"/>
        <v>0</v>
      </c>
      <c r="AT85" s="2">
        <f t="shared" ca="1" si="180"/>
        <v>1.94</v>
      </c>
      <c r="AU85" s="2">
        <f t="shared" ca="1" si="180"/>
        <v>0</v>
      </c>
      <c r="AV85" s="2">
        <f t="shared" ca="1" si="180"/>
        <v>10.8</v>
      </c>
      <c r="AW85" s="2" t="str">
        <f t="shared" ca="1" si="180"/>
        <v/>
      </c>
      <c r="AX85" s="2">
        <f t="shared" ref="AX85:AX100" ca="1" si="181">IF(TotalSum="No",INDEX(INDIRECT(AX$1),$AQ85,AX$3),SUM(AR85:AW85))</f>
        <v>41.77</v>
      </c>
      <c r="AY85" s="2">
        <f t="shared" ref="AY85:AY100" ca="1" si="182">IF(AY$3=0,"",INDEX(INDIRECT(AY$1),$P85,AY$3))</f>
        <v>0.12681200000000001</v>
      </c>
      <c r="AZ85" t="str">
        <f t="shared" ref="AZ85:AZ100" si="183">A85&amp;B85</f>
        <v>V05R01</v>
      </c>
      <c r="BA85">
        <f t="shared" ref="BA85:BA100" si="184">ROW(AZ85)</f>
        <v>85</v>
      </c>
    </row>
    <row r="86" spans="1:53" x14ac:dyDescent="0.25">
      <c r="A86" t="str">
        <f t="shared" ref="A86:A100" si="185">A85</f>
        <v>V05</v>
      </c>
      <c r="B86" t="s">
        <v>20</v>
      </c>
      <c r="C86" s="3" t="str">
        <f t="shared" si="157"/>
        <v>Zone 02</v>
      </c>
      <c r="D86" t="str">
        <f t="shared" ca="1" si="158"/>
        <v>Pass</v>
      </c>
      <c r="E86" s="2">
        <f t="shared" ca="1" si="159"/>
        <v>32.42</v>
      </c>
      <c r="F86" s="2">
        <f t="shared" ca="1" si="160"/>
        <v>32.42</v>
      </c>
      <c r="G86" s="27">
        <f t="shared" ref="G86:G100" ca="1" si="186">IF(E86=0,0,(F86-E86)/E86)</f>
        <v>0</v>
      </c>
      <c r="H86" s="3" t="str">
        <f t="shared" ca="1" si="161"/>
        <v>Yes</v>
      </c>
      <c r="I86" s="2">
        <f t="shared" ca="1" si="162"/>
        <v>35.97</v>
      </c>
      <c r="J86" s="2">
        <f t="shared" ca="1" si="163"/>
        <v>35.97</v>
      </c>
      <c r="K86" s="2">
        <f t="shared" ca="1" si="164"/>
        <v>35.97</v>
      </c>
      <c r="L86" s="27">
        <f t="shared" ref="L86:L101" ca="1" si="187">IF(I86=0,0,(K86-I86)/I86)</f>
        <v>0</v>
      </c>
      <c r="M86" s="3" t="str">
        <f t="shared" ca="1" si="165"/>
        <v>Yes</v>
      </c>
      <c r="N86" s="3" t="str">
        <f t="shared" si="166"/>
        <v>V02R02</v>
      </c>
      <c r="O86" s="35">
        <f t="shared" ref="O86:O100" ca="1" si="188">K86-F86</f>
        <v>3.5499999999999972</v>
      </c>
      <c r="P86" s="9">
        <f t="shared" ca="1" si="167"/>
        <v>69</v>
      </c>
      <c r="Q86" s="2">
        <f t="shared" ca="1" si="168"/>
        <v>19.829999999999998</v>
      </c>
      <c r="R86" s="2">
        <f t="shared" ca="1" si="168"/>
        <v>0.69</v>
      </c>
      <c r="S86" s="2">
        <f t="shared" ca="1" si="168"/>
        <v>2.02</v>
      </c>
      <c r="T86" s="2">
        <f t="shared" ca="1" si="168"/>
        <v>0</v>
      </c>
      <c r="U86" s="2">
        <f t="shared" ca="1" si="168"/>
        <v>9.8800000000000008</v>
      </c>
      <c r="V86" s="2">
        <f t="shared" ca="1" si="168"/>
        <v>0</v>
      </c>
      <c r="W86" s="2">
        <f t="shared" ca="1" si="169"/>
        <v>32.42</v>
      </c>
      <c r="X86" s="2">
        <f t="shared" ca="1" si="170"/>
        <v>42.4</v>
      </c>
      <c r="Y86" s="9">
        <f t="shared" ca="1" si="171"/>
        <v>69</v>
      </c>
      <c r="Z86" s="2">
        <f t="shared" ca="1" si="172"/>
        <v>19.829999999999998</v>
      </c>
      <c r="AA86" s="2">
        <f t="shared" ca="1" si="172"/>
        <v>0.69</v>
      </c>
      <c r="AB86" s="2">
        <f t="shared" ca="1" si="172"/>
        <v>2.02</v>
      </c>
      <c r="AC86" s="2">
        <f t="shared" ca="1" si="172"/>
        <v>0</v>
      </c>
      <c r="AD86" s="2">
        <f t="shared" ca="1" si="172"/>
        <v>9.8800000000000008</v>
      </c>
      <c r="AE86" s="2">
        <f t="shared" ca="1" si="172"/>
        <v>0</v>
      </c>
      <c r="AF86" s="2">
        <f t="shared" ca="1" si="173"/>
        <v>32.42</v>
      </c>
      <c r="AG86" s="2">
        <f t="shared" ca="1" si="174"/>
        <v>42.4</v>
      </c>
      <c r="AH86" s="9">
        <f t="shared" ca="1" si="175"/>
        <v>69</v>
      </c>
      <c r="AI86" s="2">
        <f t="shared" ca="1" si="176"/>
        <v>21.16</v>
      </c>
      <c r="AJ86" s="2">
        <f t="shared" ca="1" si="176"/>
        <v>2.91</v>
      </c>
      <c r="AK86" s="2">
        <f t="shared" ca="1" si="176"/>
        <v>2.02</v>
      </c>
      <c r="AL86" s="2">
        <f t="shared" ca="1" si="176"/>
        <v>0</v>
      </c>
      <c r="AM86" s="2">
        <f t="shared" ca="1" si="176"/>
        <v>9.8800000000000008</v>
      </c>
      <c r="AN86" s="2" t="str">
        <f t="shared" ca="1" si="176"/>
        <v/>
      </c>
      <c r="AO86" s="2">
        <f t="shared" ca="1" si="177"/>
        <v>35.97</v>
      </c>
      <c r="AP86" s="2">
        <f t="shared" ca="1" si="178"/>
        <v>0.12681200000000001</v>
      </c>
      <c r="AQ86" s="9">
        <f t="shared" ca="1" si="179"/>
        <v>69</v>
      </c>
      <c r="AR86" s="2">
        <f t="shared" ca="1" si="180"/>
        <v>21.16</v>
      </c>
      <c r="AS86" s="2">
        <f t="shared" ca="1" si="180"/>
        <v>2.91</v>
      </c>
      <c r="AT86" s="2">
        <f t="shared" ca="1" si="180"/>
        <v>2.02</v>
      </c>
      <c r="AU86" s="2">
        <f t="shared" ca="1" si="180"/>
        <v>0</v>
      </c>
      <c r="AV86" s="2">
        <f t="shared" ca="1" si="180"/>
        <v>9.8800000000000008</v>
      </c>
      <c r="AW86" s="2" t="str">
        <f t="shared" ca="1" si="180"/>
        <v/>
      </c>
      <c r="AX86" s="2">
        <f t="shared" ca="1" si="181"/>
        <v>35.97</v>
      </c>
      <c r="AY86" s="2">
        <f t="shared" ca="1" si="182"/>
        <v>0.12681200000000001</v>
      </c>
      <c r="AZ86" t="str">
        <f t="shared" si="183"/>
        <v>V05R02</v>
      </c>
      <c r="BA86">
        <f t="shared" si="184"/>
        <v>86</v>
      </c>
    </row>
    <row r="87" spans="1:53" x14ac:dyDescent="0.25">
      <c r="A87" t="str">
        <f t="shared" si="185"/>
        <v>V05</v>
      </c>
      <c r="B87" t="s">
        <v>21</v>
      </c>
      <c r="C87" s="3" t="str">
        <f t="shared" si="157"/>
        <v>Zone 03</v>
      </c>
      <c r="D87" t="str">
        <f t="shared" ca="1" si="158"/>
        <v>Pass</v>
      </c>
      <c r="E87" s="2">
        <f t="shared" ca="1" si="159"/>
        <v>23.89</v>
      </c>
      <c r="F87" s="2">
        <f t="shared" ca="1" si="160"/>
        <v>23.89</v>
      </c>
      <c r="G87" s="27">
        <f t="shared" ca="1" si="186"/>
        <v>0</v>
      </c>
      <c r="H87" s="3" t="str">
        <f t="shared" ca="1" si="161"/>
        <v>Yes</v>
      </c>
      <c r="I87" s="2">
        <f t="shared" ca="1" si="162"/>
        <v>25.7</v>
      </c>
      <c r="J87" s="2">
        <f t="shared" ca="1" si="163"/>
        <v>25.7</v>
      </c>
      <c r="K87" s="2">
        <f t="shared" ca="1" si="164"/>
        <v>25.7</v>
      </c>
      <c r="L87" s="27">
        <f t="shared" ca="1" si="187"/>
        <v>0</v>
      </c>
      <c r="M87" s="3" t="str">
        <f t="shared" ca="1" si="165"/>
        <v>Yes</v>
      </c>
      <c r="N87" s="3" t="str">
        <f t="shared" si="166"/>
        <v>V02R03</v>
      </c>
      <c r="O87" s="35">
        <f t="shared" ca="1" si="188"/>
        <v>1.8099999999999987</v>
      </c>
      <c r="P87" s="9">
        <f t="shared" ca="1" si="167"/>
        <v>70</v>
      </c>
      <c r="Q87" s="2">
        <f t="shared" ca="1" si="168"/>
        <v>12.02</v>
      </c>
      <c r="R87" s="2">
        <f t="shared" ca="1" si="168"/>
        <v>0</v>
      </c>
      <c r="S87" s="2">
        <f t="shared" ca="1" si="168"/>
        <v>1.96</v>
      </c>
      <c r="T87" s="2">
        <f t="shared" ca="1" si="168"/>
        <v>0</v>
      </c>
      <c r="U87" s="2">
        <f t="shared" ca="1" si="168"/>
        <v>9.91</v>
      </c>
      <c r="V87" s="2">
        <f t="shared" ca="1" si="168"/>
        <v>0</v>
      </c>
      <c r="W87" s="2">
        <f t="shared" ca="1" si="169"/>
        <v>23.89</v>
      </c>
      <c r="X87" s="2">
        <f t="shared" ca="1" si="170"/>
        <v>43.6</v>
      </c>
      <c r="Y87" s="9">
        <f t="shared" ca="1" si="171"/>
        <v>70</v>
      </c>
      <c r="Z87" s="2">
        <f t="shared" ca="1" si="172"/>
        <v>12.02</v>
      </c>
      <c r="AA87" s="2">
        <f t="shared" ca="1" si="172"/>
        <v>0</v>
      </c>
      <c r="AB87" s="2">
        <f t="shared" ca="1" si="172"/>
        <v>1.96</v>
      </c>
      <c r="AC87" s="2">
        <f t="shared" ca="1" si="172"/>
        <v>0</v>
      </c>
      <c r="AD87" s="2">
        <f t="shared" ca="1" si="172"/>
        <v>9.91</v>
      </c>
      <c r="AE87" s="2">
        <f t="shared" ca="1" si="172"/>
        <v>0</v>
      </c>
      <c r="AF87" s="2">
        <f t="shared" ca="1" si="173"/>
        <v>23.89</v>
      </c>
      <c r="AG87" s="2">
        <f t="shared" ca="1" si="174"/>
        <v>43.6</v>
      </c>
      <c r="AH87" s="9">
        <f t="shared" ca="1" si="175"/>
        <v>70</v>
      </c>
      <c r="AI87" s="2">
        <f t="shared" ca="1" si="176"/>
        <v>13.83</v>
      </c>
      <c r="AJ87" s="2">
        <f t="shared" ca="1" si="176"/>
        <v>0</v>
      </c>
      <c r="AK87" s="2">
        <f t="shared" ca="1" si="176"/>
        <v>1.96</v>
      </c>
      <c r="AL87" s="2">
        <f t="shared" ca="1" si="176"/>
        <v>0</v>
      </c>
      <c r="AM87" s="2">
        <f t="shared" ca="1" si="176"/>
        <v>9.91</v>
      </c>
      <c r="AN87" s="2" t="str">
        <f t="shared" ca="1" si="176"/>
        <v/>
      </c>
      <c r="AO87" s="2">
        <f t="shared" ca="1" si="177"/>
        <v>25.7</v>
      </c>
      <c r="AP87" s="2">
        <f t="shared" ca="1" si="178"/>
        <v>0.12681200000000001</v>
      </c>
      <c r="AQ87" s="9">
        <f t="shared" ca="1" si="179"/>
        <v>70</v>
      </c>
      <c r="AR87" s="2">
        <f t="shared" ca="1" si="180"/>
        <v>13.83</v>
      </c>
      <c r="AS87" s="2">
        <f t="shared" ca="1" si="180"/>
        <v>0</v>
      </c>
      <c r="AT87" s="2">
        <f t="shared" ca="1" si="180"/>
        <v>1.96</v>
      </c>
      <c r="AU87" s="2">
        <f t="shared" ca="1" si="180"/>
        <v>0</v>
      </c>
      <c r="AV87" s="2">
        <f t="shared" ca="1" si="180"/>
        <v>9.91</v>
      </c>
      <c r="AW87" s="2" t="str">
        <f t="shared" ca="1" si="180"/>
        <v/>
      </c>
      <c r="AX87" s="2">
        <f t="shared" ca="1" si="181"/>
        <v>25.7</v>
      </c>
      <c r="AY87" s="2">
        <f t="shared" ca="1" si="182"/>
        <v>0.12681200000000001</v>
      </c>
      <c r="AZ87" t="str">
        <f t="shared" si="183"/>
        <v>V05R03</v>
      </c>
      <c r="BA87">
        <f t="shared" si="184"/>
        <v>87</v>
      </c>
    </row>
    <row r="88" spans="1:53" x14ac:dyDescent="0.25">
      <c r="A88" t="str">
        <f t="shared" si="185"/>
        <v>V05</v>
      </c>
      <c r="B88" t="s">
        <v>22</v>
      </c>
      <c r="C88" s="3" t="str">
        <f t="shared" si="157"/>
        <v>Zone 04</v>
      </c>
      <c r="D88" t="str">
        <f t="shared" ca="1" si="158"/>
        <v>Pass</v>
      </c>
      <c r="E88" s="2">
        <f t="shared" ca="1" si="159"/>
        <v>26.03</v>
      </c>
      <c r="F88" s="2">
        <f t="shared" ca="1" si="160"/>
        <v>26.03</v>
      </c>
      <c r="G88" s="27">
        <f t="shared" ca="1" si="186"/>
        <v>0</v>
      </c>
      <c r="H88" s="3" t="str">
        <f t="shared" ca="1" si="161"/>
        <v>Yes</v>
      </c>
      <c r="I88" s="2">
        <f t="shared" ca="1" si="162"/>
        <v>31.72</v>
      </c>
      <c r="J88" s="2">
        <f t="shared" ca="1" si="163"/>
        <v>31.72</v>
      </c>
      <c r="K88" s="2">
        <f t="shared" ca="1" si="164"/>
        <v>31.72</v>
      </c>
      <c r="L88" s="27">
        <f t="shared" ca="1" si="187"/>
        <v>0</v>
      </c>
      <c r="M88" s="3" t="str">
        <f t="shared" ca="1" si="165"/>
        <v>Yes</v>
      </c>
      <c r="N88" s="3" t="str">
        <f t="shared" si="166"/>
        <v>V02R04</v>
      </c>
      <c r="O88" s="35">
        <f t="shared" ca="1" si="188"/>
        <v>5.6899999999999977</v>
      </c>
      <c r="P88" s="9">
        <f t="shared" ca="1" si="167"/>
        <v>71</v>
      </c>
      <c r="Q88" s="2">
        <f t="shared" ca="1" si="168"/>
        <v>13.95</v>
      </c>
      <c r="R88" s="2">
        <f t="shared" ca="1" si="168"/>
        <v>0.53</v>
      </c>
      <c r="S88" s="2">
        <f t="shared" ca="1" si="168"/>
        <v>2.0299999999999998</v>
      </c>
      <c r="T88" s="2">
        <f t="shared" ca="1" si="168"/>
        <v>0</v>
      </c>
      <c r="U88" s="2">
        <f t="shared" ca="1" si="168"/>
        <v>9.52</v>
      </c>
      <c r="V88" s="2">
        <f t="shared" ca="1" si="168"/>
        <v>0</v>
      </c>
      <c r="W88" s="2">
        <f t="shared" ca="1" si="169"/>
        <v>26.03</v>
      </c>
      <c r="X88" s="2">
        <f t="shared" ca="1" si="170"/>
        <v>40.299999999999997</v>
      </c>
      <c r="Y88" s="9">
        <f t="shared" ca="1" si="171"/>
        <v>71</v>
      </c>
      <c r="Z88" s="2">
        <f t="shared" ca="1" si="172"/>
        <v>13.95</v>
      </c>
      <c r="AA88" s="2">
        <f t="shared" ca="1" si="172"/>
        <v>0.53</v>
      </c>
      <c r="AB88" s="2">
        <f t="shared" ca="1" si="172"/>
        <v>2.0299999999999998</v>
      </c>
      <c r="AC88" s="2">
        <f t="shared" ca="1" si="172"/>
        <v>0</v>
      </c>
      <c r="AD88" s="2">
        <f t="shared" ca="1" si="172"/>
        <v>9.52</v>
      </c>
      <c r="AE88" s="2">
        <f t="shared" ca="1" si="172"/>
        <v>0</v>
      </c>
      <c r="AF88" s="2">
        <f t="shared" ca="1" si="173"/>
        <v>26.03</v>
      </c>
      <c r="AG88" s="2">
        <f t="shared" ca="1" si="174"/>
        <v>40.299999999999997</v>
      </c>
      <c r="AH88" s="9">
        <f t="shared" ca="1" si="175"/>
        <v>71</v>
      </c>
      <c r="AI88" s="2">
        <f t="shared" ca="1" si="176"/>
        <v>15.4</v>
      </c>
      <c r="AJ88" s="2">
        <f t="shared" ca="1" si="176"/>
        <v>4.7699999999999996</v>
      </c>
      <c r="AK88" s="2">
        <f t="shared" ca="1" si="176"/>
        <v>2.0299999999999998</v>
      </c>
      <c r="AL88" s="2">
        <f t="shared" ca="1" si="176"/>
        <v>0</v>
      </c>
      <c r="AM88" s="2">
        <f t="shared" ca="1" si="176"/>
        <v>9.52</v>
      </c>
      <c r="AN88" s="2" t="str">
        <f t="shared" ca="1" si="176"/>
        <v/>
      </c>
      <c r="AO88" s="2">
        <f t="shared" ca="1" si="177"/>
        <v>31.72</v>
      </c>
      <c r="AP88" s="2">
        <f t="shared" ca="1" si="178"/>
        <v>0.12681200000000001</v>
      </c>
      <c r="AQ88" s="9">
        <f t="shared" ca="1" si="179"/>
        <v>71</v>
      </c>
      <c r="AR88" s="2">
        <f t="shared" ca="1" si="180"/>
        <v>15.4</v>
      </c>
      <c r="AS88" s="2">
        <f t="shared" ca="1" si="180"/>
        <v>4.7699999999999996</v>
      </c>
      <c r="AT88" s="2">
        <f t="shared" ca="1" si="180"/>
        <v>2.0299999999999998</v>
      </c>
      <c r="AU88" s="2">
        <f t="shared" ca="1" si="180"/>
        <v>0</v>
      </c>
      <c r="AV88" s="2">
        <f t="shared" ca="1" si="180"/>
        <v>9.52</v>
      </c>
      <c r="AW88" s="2" t="str">
        <f t="shared" ca="1" si="180"/>
        <v/>
      </c>
      <c r="AX88" s="2">
        <f t="shared" ca="1" si="181"/>
        <v>31.72</v>
      </c>
      <c r="AY88" s="2">
        <f t="shared" ca="1" si="182"/>
        <v>0.12681200000000001</v>
      </c>
      <c r="AZ88" t="str">
        <f t="shared" si="183"/>
        <v>V05R04</v>
      </c>
      <c r="BA88">
        <f t="shared" si="184"/>
        <v>88</v>
      </c>
    </row>
    <row r="89" spans="1:53" x14ac:dyDescent="0.25">
      <c r="A89" t="str">
        <f t="shared" si="185"/>
        <v>V05</v>
      </c>
      <c r="B89" t="s">
        <v>23</v>
      </c>
      <c r="C89" s="3" t="str">
        <f t="shared" si="157"/>
        <v>Zone 05</v>
      </c>
      <c r="D89" t="str">
        <f t="shared" ca="1" si="158"/>
        <v>Pass</v>
      </c>
      <c r="E89" s="2">
        <f t="shared" ca="1" si="159"/>
        <v>21.88</v>
      </c>
      <c r="F89" s="2">
        <f t="shared" ca="1" si="160"/>
        <v>21.88</v>
      </c>
      <c r="G89" s="27">
        <f t="shared" ca="1" si="186"/>
        <v>0</v>
      </c>
      <c r="H89" s="3" t="str">
        <f t="shared" ca="1" si="161"/>
        <v>Yes</v>
      </c>
      <c r="I89" s="2">
        <f t="shared" ca="1" si="162"/>
        <v>23.84</v>
      </c>
      <c r="J89" s="2">
        <f t="shared" ca="1" si="163"/>
        <v>23.84</v>
      </c>
      <c r="K89" s="2">
        <f t="shared" ca="1" si="164"/>
        <v>23.84</v>
      </c>
      <c r="L89" s="27">
        <f t="shared" ca="1" si="187"/>
        <v>0</v>
      </c>
      <c r="M89" s="3" t="str">
        <f t="shared" ca="1" si="165"/>
        <v>Yes</v>
      </c>
      <c r="N89" s="3" t="str">
        <f t="shared" si="166"/>
        <v>V02R05</v>
      </c>
      <c r="O89" s="35">
        <f t="shared" ca="1" si="188"/>
        <v>1.9600000000000009</v>
      </c>
      <c r="P89" s="9">
        <f t="shared" ca="1" si="167"/>
        <v>72</v>
      </c>
      <c r="Q89" s="2">
        <f t="shared" ca="1" si="168"/>
        <v>9.8000000000000007</v>
      </c>
      <c r="R89" s="2">
        <f t="shared" ca="1" si="168"/>
        <v>0</v>
      </c>
      <c r="S89" s="2">
        <f t="shared" ca="1" si="168"/>
        <v>1.99</v>
      </c>
      <c r="T89" s="2">
        <f t="shared" ca="1" si="168"/>
        <v>0</v>
      </c>
      <c r="U89" s="2">
        <f t="shared" ca="1" si="168"/>
        <v>10.09</v>
      </c>
      <c r="V89" s="2">
        <f t="shared" ca="1" si="168"/>
        <v>0</v>
      </c>
      <c r="W89" s="2">
        <f t="shared" ca="1" si="169"/>
        <v>21.88</v>
      </c>
      <c r="X89" s="2">
        <f t="shared" ca="1" si="170"/>
        <v>41.5</v>
      </c>
      <c r="Y89" s="9">
        <f t="shared" ca="1" si="171"/>
        <v>72</v>
      </c>
      <c r="Z89" s="2">
        <f t="shared" ca="1" si="172"/>
        <v>9.8000000000000007</v>
      </c>
      <c r="AA89" s="2">
        <f t="shared" ca="1" si="172"/>
        <v>0</v>
      </c>
      <c r="AB89" s="2">
        <f t="shared" ca="1" si="172"/>
        <v>1.99</v>
      </c>
      <c r="AC89" s="2">
        <f t="shared" ca="1" si="172"/>
        <v>0</v>
      </c>
      <c r="AD89" s="2">
        <f t="shared" ca="1" si="172"/>
        <v>10.09</v>
      </c>
      <c r="AE89" s="2">
        <f t="shared" ca="1" si="172"/>
        <v>0</v>
      </c>
      <c r="AF89" s="2">
        <f t="shared" ca="1" si="173"/>
        <v>21.88</v>
      </c>
      <c r="AG89" s="2">
        <f t="shared" ca="1" si="174"/>
        <v>41.5</v>
      </c>
      <c r="AH89" s="9">
        <f t="shared" ca="1" si="175"/>
        <v>72</v>
      </c>
      <c r="AI89" s="2">
        <f t="shared" ca="1" si="176"/>
        <v>11.76</v>
      </c>
      <c r="AJ89" s="2">
        <f t="shared" ca="1" si="176"/>
        <v>0</v>
      </c>
      <c r="AK89" s="2">
        <f t="shared" ca="1" si="176"/>
        <v>1.99</v>
      </c>
      <c r="AL89" s="2">
        <f t="shared" ca="1" si="176"/>
        <v>0</v>
      </c>
      <c r="AM89" s="2">
        <f t="shared" ca="1" si="176"/>
        <v>10.09</v>
      </c>
      <c r="AN89" s="2" t="str">
        <f t="shared" ca="1" si="176"/>
        <v/>
      </c>
      <c r="AO89" s="2">
        <f t="shared" ca="1" si="177"/>
        <v>23.84</v>
      </c>
      <c r="AP89" s="2">
        <f t="shared" ca="1" si="178"/>
        <v>0.12681200000000001</v>
      </c>
      <c r="AQ89" s="9">
        <f t="shared" ca="1" si="179"/>
        <v>72</v>
      </c>
      <c r="AR89" s="2">
        <f t="shared" ca="1" si="180"/>
        <v>11.76</v>
      </c>
      <c r="AS89" s="2">
        <f t="shared" ca="1" si="180"/>
        <v>0</v>
      </c>
      <c r="AT89" s="2">
        <f t="shared" ca="1" si="180"/>
        <v>1.99</v>
      </c>
      <c r="AU89" s="2">
        <f t="shared" ca="1" si="180"/>
        <v>0</v>
      </c>
      <c r="AV89" s="2">
        <f t="shared" ca="1" si="180"/>
        <v>10.09</v>
      </c>
      <c r="AW89" s="2" t="str">
        <f t="shared" ca="1" si="180"/>
        <v/>
      </c>
      <c r="AX89" s="2">
        <f t="shared" ca="1" si="181"/>
        <v>23.84</v>
      </c>
      <c r="AY89" s="2">
        <f t="shared" ca="1" si="182"/>
        <v>0.12681200000000001</v>
      </c>
      <c r="AZ89" t="str">
        <f t="shared" si="183"/>
        <v>V05R05</v>
      </c>
      <c r="BA89">
        <f t="shared" si="184"/>
        <v>89</v>
      </c>
    </row>
    <row r="90" spans="1:53" x14ac:dyDescent="0.25">
      <c r="A90" t="str">
        <f t="shared" si="185"/>
        <v>V05</v>
      </c>
      <c r="B90" t="s">
        <v>24</v>
      </c>
      <c r="C90" s="3" t="str">
        <f t="shared" si="157"/>
        <v>Zone 06</v>
      </c>
      <c r="D90" t="str">
        <f t="shared" ca="1" si="158"/>
        <v>Pass</v>
      </c>
      <c r="E90" s="2">
        <f t="shared" ca="1" si="159"/>
        <v>20.02</v>
      </c>
      <c r="F90" s="2">
        <f t="shared" ca="1" si="160"/>
        <v>20.02</v>
      </c>
      <c r="G90" s="27">
        <f t="shared" ca="1" si="186"/>
        <v>0</v>
      </c>
      <c r="H90" s="3" t="str">
        <f t="shared" ca="1" si="161"/>
        <v>Yes</v>
      </c>
      <c r="I90" s="2">
        <f t="shared" ca="1" si="162"/>
        <v>22.04</v>
      </c>
      <c r="J90" s="2">
        <f t="shared" ca="1" si="163"/>
        <v>22.04</v>
      </c>
      <c r="K90" s="2">
        <f t="shared" ca="1" si="164"/>
        <v>22.04</v>
      </c>
      <c r="L90" s="27">
        <f t="shared" ca="1" si="187"/>
        <v>0</v>
      </c>
      <c r="M90" s="3" t="str">
        <f t="shared" ca="1" si="165"/>
        <v>Yes</v>
      </c>
      <c r="N90" s="3" t="str">
        <f t="shared" si="166"/>
        <v>V02R06</v>
      </c>
      <c r="O90" s="35">
        <f t="shared" ca="1" si="188"/>
        <v>2.0199999999999996</v>
      </c>
      <c r="P90" s="9">
        <f t="shared" ca="1" si="167"/>
        <v>73</v>
      </c>
      <c r="Q90" s="2">
        <f t="shared" ca="1" si="168"/>
        <v>5.88</v>
      </c>
      <c r="R90" s="2">
        <f t="shared" ca="1" si="168"/>
        <v>2.96</v>
      </c>
      <c r="S90" s="2">
        <f t="shared" ca="1" si="168"/>
        <v>2.02</v>
      </c>
      <c r="T90" s="2">
        <f t="shared" ca="1" si="168"/>
        <v>0</v>
      </c>
      <c r="U90" s="2">
        <f t="shared" ca="1" si="168"/>
        <v>9.16</v>
      </c>
      <c r="V90" s="2">
        <f t="shared" ca="1" si="168"/>
        <v>0</v>
      </c>
      <c r="W90" s="2">
        <f t="shared" ca="1" si="169"/>
        <v>20.02</v>
      </c>
      <c r="X90" s="2">
        <f t="shared" ca="1" si="170"/>
        <v>47.2</v>
      </c>
      <c r="Y90" s="9">
        <f t="shared" ca="1" si="171"/>
        <v>73</v>
      </c>
      <c r="Z90" s="2">
        <f t="shared" ca="1" si="172"/>
        <v>5.88</v>
      </c>
      <c r="AA90" s="2">
        <f t="shared" ca="1" si="172"/>
        <v>2.96</v>
      </c>
      <c r="AB90" s="2">
        <f t="shared" ca="1" si="172"/>
        <v>2.02</v>
      </c>
      <c r="AC90" s="2">
        <f t="shared" ca="1" si="172"/>
        <v>0</v>
      </c>
      <c r="AD90" s="2">
        <f t="shared" ca="1" si="172"/>
        <v>9.16</v>
      </c>
      <c r="AE90" s="2">
        <f t="shared" ca="1" si="172"/>
        <v>0</v>
      </c>
      <c r="AF90" s="2">
        <f t="shared" ca="1" si="173"/>
        <v>20.02</v>
      </c>
      <c r="AG90" s="2">
        <f t="shared" ca="1" si="174"/>
        <v>47.2</v>
      </c>
      <c r="AH90" s="9">
        <f t="shared" ca="1" si="175"/>
        <v>73</v>
      </c>
      <c r="AI90" s="2">
        <f t="shared" ca="1" si="176"/>
        <v>6.97</v>
      </c>
      <c r="AJ90" s="2">
        <f t="shared" ca="1" si="176"/>
        <v>3.89</v>
      </c>
      <c r="AK90" s="2">
        <f t="shared" ca="1" si="176"/>
        <v>2.02</v>
      </c>
      <c r="AL90" s="2">
        <f t="shared" ca="1" si="176"/>
        <v>0</v>
      </c>
      <c r="AM90" s="2">
        <f t="shared" ca="1" si="176"/>
        <v>9.16</v>
      </c>
      <c r="AN90" s="2" t="str">
        <f t="shared" ca="1" si="176"/>
        <v/>
      </c>
      <c r="AO90" s="2">
        <f t="shared" ca="1" si="177"/>
        <v>22.04</v>
      </c>
      <c r="AP90" s="2">
        <f t="shared" ca="1" si="178"/>
        <v>0.12681200000000001</v>
      </c>
      <c r="AQ90" s="9">
        <f t="shared" ca="1" si="179"/>
        <v>73</v>
      </c>
      <c r="AR90" s="2">
        <f t="shared" ca="1" si="180"/>
        <v>6.97</v>
      </c>
      <c r="AS90" s="2">
        <f t="shared" ca="1" si="180"/>
        <v>3.89</v>
      </c>
      <c r="AT90" s="2">
        <f t="shared" ca="1" si="180"/>
        <v>2.02</v>
      </c>
      <c r="AU90" s="2">
        <f t="shared" ca="1" si="180"/>
        <v>0</v>
      </c>
      <c r="AV90" s="2">
        <f t="shared" ca="1" si="180"/>
        <v>9.16</v>
      </c>
      <c r="AW90" s="2" t="str">
        <f t="shared" ca="1" si="180"/>
        <v/>
      </c>
      <c r="AX90" s="2">
        <f t="shared" ca="1" si="181"/>
        <v>22.04</v>
      </c>
      <c r="AY90" s="2">
        <f t="shared" ca="1" si="182"/>
        <v>0.12681200000000001</v>
      </c>
      <c r="AZ90" t="str">
        <f t="shared" si="183"/>
        <v>V05R06</v>
      </c>
      <c r="BA90">
        <f t="shared" si="184"/>
        <v>90</v>
      </c>
    </row>
    <row r="91" spans="1:53" x14ac:dyDescent="0.25">
      <c r="A91" t="str">
        <f t="shared" si="185"/>
        <v>V05</v>
      </c>
      <c r="B91" t="s">
        <v>25</v>
      </c>
      <c r="C91" s="3" t="str">
        <f t="shared" si="157"/>
        <v>Zone 07</v>
      </c>
      <c r="D91" t="str">
        <f t="shared" ca="1" si="158"/>
        <v>Pass</v>
      </c>
      <c r="E91" s="2">
        <f t="shared" ca="1" si="159"/>
        <v>13.31</v>
      </c>
      <c r="F91" s="2">
        <f t="shared" ca="1" si="160"/>
        <v>13.31</v>
      </c>
      <c r="G91" s="27">
        <f t="shared" ca="1" si="186"/>
        <v>0</v>
      </c>
      <c r="H91" s="3" t="str">
        <f t="shared" ca="1" si="161"/>
        <v>Yes</v>
      </c>
      <c r="I91" s="2">
        <f t="shared" ca="1" si="162"/>
        <v>14.1</v>
      </c>
      <c r="J91" s="2">
        <f t="shared" ca="1" si="163"/>
        <v>14.1</v>
      </c>
      <c r="K91" s="2">
        <f t="shared" ca="1" si="164"/>
        <v>14.1</v>
      </c>
      <c r="L91" s="27">
        <f t="shared" ca="1" si="187"/>
        <v>0</v>
      </c>
      <c r="M91" s="3" t="str">
        <f t="shared" ca="1" si="165"/>
        <v>Yes</v>
      </c>
      <c r="N91" s="3" t="str">
        <f t="shared" si="166"/>
        <v>V02R07</v>
      </c>
      <c r="O91" s="35">
        <f t="shared" ca="1" si="188"/>
        <v>0.78999999999999915</v>
      </c>
      <c r="P91" s="9">
        <f t="shared" ca="1" si="167"/>
        <v>74</v>
      </c>
      <c r="Q91" s="2">
        <f t="shared" ca="1" si="168"/>
        <v>1.86</v>
      </c>
      <c r="R91" s="2">
        <f t="shared" ca="1" si="168"/>
        <v>0.42</v>
      </c>
      <c r="S91" s="2">
        <f t="shared" ca="1" si="168"/>
        <v>2.12</v>
      </c>
      <c r="T91" s="2">
        <f t="shared" ca="1" si="168"/>
        <v>0</v>
      </c>
      <c r="U91" s="2">
        <f t="shared" ca="1" si="168"/>
        <v>8.91</v>
      </c>
      <c r="V91" s="2">
        <f t="shared" ca="1" si="168"/>
        <v>0</v>
      </c>
      <c r="W91" s="2">
        <f t="shared" ca="1" si="169"/>
        <v>13.31</v>
      </c>
      <c r="X91" s="2">
        <f t="shared" ca="1" si="170"/>
        <v>47.1</v>
      </c>
      <c r="Y91" s="9">
        <f t="shared" ca="1" si="171"/>
        <v>74</v>
      </c>
      <c r="Z91" s="2">
        <f t="shared" ca="1" si="172"/>
        <v>1.86</v>
      </c>
      <c r="AA91" s="2">
        <f t="shared" ca="1" si="172"/>
        <v>0.42</v>
      </c>
      <c r="AB91" s="2">
        <f t="shared" ca="1" si="172"/>
        <v>2.12</v>
      </c>
      <c r="AC91" s="2">
        <f t="shared" ca="1" si="172"/>
        <v>0</v>
      </c>
      <c r="AD91" s="2">
        <f t="shared" ca="1" si="172"/>
        <v>8.91</v>
      </c>
      <c r="AE91" s="2">
        <f t="shared" ca="1" si="172"/>
        <v>0</v>
      </c>
      <c r="AF91" s="2">
        <f t="shared" ca="1" si="173"/>
        <v>13.31</v>
      </c>
      <c r="AG91" s="2">
        <f t="shared" ca="1" si="174"/>
        <v>47.1</v>
      </c>
      <c r="AH91" s="9">
        <f t="shared" ca="1" si="175"/>
        <v>74</v>
      </c>
      <c r="AI91" s="2">
        <f t="shared" ca="1" si="176"/>
        <v>2.41</v>
      </c>
      <c r="AJ91" s="2">
        <f t="shared" ca="1" si="176"/>
        <v>0.66</v>
      </c>
      <c r="AK91" s="2">
        <f t="shared" ca="1" si="176"/>
        <v>2.12</v>
      </c>
      <c r="AL91" s="2">
        <f t="shared" ca="1" si="176"/>
        <v>0</v>
      </c>
      <c r="AM91" s="2">
        <f t="shared" ca="1" si="176"/>
        <v>8.91</v>
      </c>
      <c r="AN91" s="2" t="str">
        <f t="shared" ca="1" si="176"/>
        <v/>
      </c>
      <c r="AO91" s="2">
        <f t="shared" ca="1" si="177"/>
        <v>14.1</v>
      </c>
      <c r="AP91" s="2">
        <f t="shared" ca="1" si="178"/>
        <v>0.12681200000000001</v>
      </c>
      <c r="AQ91" s="9">
        <f t="shared" ca="1" si="179"/>
        <v>74</v>
      </c>
      <c r="AR91" s="2">
        <f t="shared" ca="1" si="180"/>
        <v>2.41</v>
      </c>
      <c r="AS91" s="2">
        <f t="shared" ca="1" si="180"/>
        <v>0.66</v>
      </c>
      <c r="AT91" s="2">
        <f t="shared" ca="1" si="180"/>
        <v>2.12</v>
      </c>
      <c r="AU91" s="2">
        <f t="shared" ca="1" si="180"/>
        <v>0</v>
      </c>
      <c r="AV91" s="2">
        <f t="shared" ca="1" si="180"/>
        <v>8.91</v>
      </c>
      <c r="AW91" s="2" t="str">
        <f t="shared" ca="1" si="180"/>
        <v/>
      </c>
      <c r="AX91" s="2">
        <f t="shared" ca="1" si="181"/>
        <v>14.1</v>
      </c>
      <c r="AY91" s="2">
        <f t="shared" ca="1" si="182"/>
        <v>0.12681200000000001</v>
      </c>
      <c r="AZ91" t="str">
        <f t="shared" si="183"/>
        <v>V05R07</v>
      </c>
      <c r="BA91">
        <f t="shared" si="184"/>
        <v>91</v>
      </c>
    </row>
    <row r="92" spans="1:53" x14ac:dyDescent="0.25">
      <c r="A92" t="str">
        <f t="shared" si="185"/>
        <v>V05</v>
      </c>
      <c r="B92" t="s">
        <v>26</v>
      </c>
      <c r="C92" s="3" t="str">
        <f t="shared" si="157"/>
        <v>Zone 08</v>
      </c>
      <c r="D92" t="str">
        <f t="shared" ca="1" si="158"/>
        <v>Pass</v>
      </c>
      <c r="E92" s="2">
        <f t="shared" ca="1" si="159"/>
        <v>23.03</v>
      </c>
      <c r="F92" s="2">
        <f t="shared" ca="1" si="160"/>
        <v>23.03</v>
      </c>
      <c r="G92" s="27">
        <f t="shared" ca="1" si="186"/>
        <v>0</v>
      </c>
      <c r="H92" s="3" t="str">
        <f t="shared" ca="1" si="161"/>
        <v>Yes</v>
      </c>
      <c r="I92" s="2">
        <f t="shared" ca="1" si="162"/>
        <v>25.63</v>
      </c>
      <c r="J92" s="2">
        <f t="shared" ca="1" si="163"/>
        <v>25.63</v>
      </c>
      <c r="K92" s="2">
        <f t="shared" ca="1" si="164"/>
        <v>25.63</v>
      </c>
      <c r="L92" s="27">
        <f t="shared" ca="1" si="187"/>
        <v>0</v>
      </c>
      <c r="M92" s="3" t="str">
        <f t="shared" ca="1" si="165"/>
        <v>Yes</v>
      </c>
      <c r="N92" s="3" t="str">
        <f t="shared" si="166"/>
        <v>V02R08</v>
      </c>
      <c r="O92" s="35">
        <f t="shared" ca="1" si="188"/>
        <v>2.5999999999999979</v>
      </c>
      <c r="P92" s="9">
        <f t="shared" ca="1" si="167"/>
        <v>75</v>
      </c>
      <c r="Q92" s="2">
        <f t="shared" ca="1" si="168"/>
        <v>3.31</v>
      </c>
      <c r="R92" s="2">
        <f t="shared" ca="1" si="168"/>
        <v>8.7799999999999994</v>
      </c>
      <c r="S92" s="2">
        <f t="shared" ca="1" si="168"/>
        <v>2.11</v>
      </c>
      <c r="T92" s="2">
        <f t="shared" ca="1" si="168"/>
        <v>0</v>
      </c>
      <c r="U92" s="2">
        <f t="shared" ca="1" si="168"/>
        <v>8.83</v>
      </c>
      <c r="V92" s="2">
        <f t="shared" ca="1" si="168"/>
        <v>0</v>
      </c>
      <c r="W92" s="2">
        <f t="shared" ca="1" si="169"/>
        <v>23.03</v>
      </c>
      <c r="X92" s="2">
        <f t="shared" ca="1" si="170"/>
        <v>43.4</v>
      </c>
      <c r="Y92" s="9">
        <f t="shared" ca="1" si="171"/>
        <v>75</v>
      </c>
      <c r="Z92" s="2">
        <f t="shared" ca="1" si="172"/>
        <v>3.31</v>
      </c>
      <c r="AA92" s="2">
        <f t="shared" ca="1" si="172"/>
        <v>8.7799999999999994</v>
      </c>
      <c r="AB92" s="2">
        <f t="shared" ca="1" si="172"/>
        <v>2.11</v>
      </c>
      <c r="AC92" s="2">
        <f t="shared" ca="1" si="172"/>
        <v>0</v>
      </c>
      <c r="AD92" s="2">
        <f t="shared" ca="1" si="172"/>
        <v>8.83</v>
      </c>
      <c r="AE92" s="2">
        <f t="shared" ca="1" si="172"/>
        <v>0</v>
      </c>
      <c r="AF92" s="2">
        <f t="shared" ca="1" si="173"/>
        <v>23.03</v>
      </c>
      <c r="AG92" s="2">
        <f t="shared" ca="1" si="174"/>
        <v>43.4</v>
      </c>
      <c r="AH92" s="9">
        <f t="shared" ca="1" si="175"/>
        <v>75</v>
      </c>
      <c r="AI92" s="2">
        <f t="shared" ca="1" si="176"/>
        <v>4.05</v>
      </c>
      <c r="AJ92" s="2">
        <f t="shared" ca="1" si="176"/>
        <v>10.64</v>
      </c>
      <c r="AK92" s="2">
        <f t="shared" ca="1" si="176"/>
        <v>2.11</v>
      </c>
      <c r="AL92" s="2">
        <f t="shared" ca="1" si="176"/>
        <v>0</v>
      </c>
      <c r="AM92" s="2">
        <f t="shared" ca="1" si="176"/>
        <v>8.83</v>
      </c>
      <c r="AN92" s="2" t="str">
        <f t="shared" ca="1" si="176"/>
        <v/>
      </c>
      <c r="AO92" s="2">
        <f t="shared" ca="1" si="177"/>
        <v>25.63</v>
      </c>
      <c r="AP92" s="2">
        <f t="shared" ca="1" si="178"/>
        <v>0.12681200000000001</v>
      </c>
      <c r="AQ92" s="9">
        <f t="shared" ca="1" si="179"/>
        <v>75</v>
      </c>
      <c r="AR92" s="2">
        <f t="shared" ca="1" si="180"/>
        <v>4.05</v>
      </c>
      <c r="AS92" s="2">
        <f t="shared" ca="1" si="180"/>
        <v>10.64</v>
      </c>
      <c r="AT92" s="2">
        <f t="shared" ca="1" si="180"/>
        <v>2.11</v>
      </c>
      <c r="AU92" s="2">
        <f t="shared" ca="1" si="180"/>
        <v>0</v>
      </c>
      <c r="AV92" s="2">
        <f t="shared" ca="1" si="180"/>
        <v>8.83</v>
      </c>
      <c r="AW92" s="2" t="str">
        <f t="shared" ca="1" si="180"/>
        <v/>
      </c>
      <c r="AX92" s="2">
        <f t="shared" ca="1" si="181"/>
        <v>25.63</v>
      </c>
      <c r="AY92" s="2">
        <f t="shared" ca="1" si="182"/>
        <v>0.12681200000000001</v>
      </c>
      <c r="AZ92" t="str">
        <f t="shared" si="183"/>
        <v>V05R08</v>
      </c>
      <c r="BA92">
        <f t="shared" si="184"/>
        <v>92</v>
      </c>
    </row>
    <row r="93" spans="1:53" x14ac:dyDescent="0.25">
      <c r="A93" t="str">
        <f t="shared" si="185"/>
        <v>V05</v>
      </c>
      <c r="B93" t="s">
        <v>27</v>
      </c>
      <c r="C93" s="3" t="str">
        <f t="shared" si="157"/>
        <v>Zone 09</v>
      </c>
      <c r="D93" t="str">
        <f t="shared" ca="1" si="158"/>
        <v>Pass</v>
      </c>
      <c r="E93" s="2">
        <f t="shared" ca="1" si="159"/>
        <v>34.32</v>
      </c>
      <c r="F93" s="2">
        <f t="shared" ca="1" si="160"/>
        <v>34.32</v>
      </c>
      <c r="G93" s="27">
        <f t="shared" ca="1" si="186"/>
        <v>0</v>
      </c>
      <c r="H93" s="3" t="str">
        <f t="shared" ca="1" si="161"/>
        <v>Yes</v>
      </c>
      <c r="I93" s="2">
        <f t="shared" ca="1" si="162"/>
        <v>38.409999999999997</v>
      </c>
      <c r="J93" s="2">
        <f t="shared" ca="1" si="163"/>
        <v>38.409999999999997</v>
      </c>
      <c r="K93" s="2">
        <f t="shared" ca="1" si="164"/>
        <v>38.409999999999997</v>
      </c>
      <c r="L93" s="27">
        <f t="shared" ca="1" si="187"/>
        <v>0</v>
      </c>
      <c r="M93" s="3" t="str">
        <f t="shared" ca="1" si="165"/>
        <v>Yes</v>
      </c>
      <c r="N93" s="3" t="str">
        <f t="shared" si="166"/>
        <v>V02R09</v>
      </c>
      <c r="O93" s="35">
        <f t="shared" ca="1" si="188"/>
        <v>4.0899999999999963</v>
      </c>
      <c r="P93" s="9">
        <f t="shared" ca="1" si="167"/>
        <v>76</v>
      </c>
      <c r="Q93" s="2">
        <f t="shared" ca="1" si="168"/>
        <v>5.32</v>
      </c>
      <c r="R93" s="2">
        <f t="shared" ca="1" si="168"/>
        <v>18.11</v>
      </c>
      <c r="S93" s="2">
        <f t="shared" ca="1" si="168"/>
        <v>2.06</v>
      </c>
      <c r="T93" s="2">
        <f t="shared" ca="1" si="168"/>
        <v>0</v>
      </c>
      <c r="U93" s="2">
        <f t="shared" ca="1" si="168"/>
        <v>8.83</v>
      </c>
      <c r="V93" s="2">
        <f t="shared" ca="1" si="168"/>
        <v>0</v>
      </c>
      <c r="W93" s="2">
        <f t="shared" ca="1" si="169"/>
        <v>34.32</v>
      </c>
      <c r="X93" s="2">
        <f t="shared" ca="1" si="170"/>
        <v>43.6</v>
      </c>
      <c r="Y93" s="9">
        <f t="shared" ca="1" si="171"/>
        <v>76</v>
      </c>
      <c r="Z93" s="2">
        <f t="shared" ca="1" si="172"/>
        <v>5.32</v>
      </c>
      <c r="AA93" s="2">
        <f t="shared" ca="1" si="172"/>
        <v>18.11</v>
      </c>
      <c r="AB93" s="2">
        <f t="shared" ca="1" si="172"/>
        <v>2.06</v>
      </c>
      <c r="AC93" s="2">
        <f t="shared" ca="1" si="172"/>
        <v>0</v>
      </c>
      <c r="AD93" s="2">
        <f t="shared" ca="1" si="172"/>
        <v>8.83</v>
      </c>
      <c r="AE93" s="2">
        <f t="shared" ca="1" si="172"/>
        <v>0</v>
      </c>
      <c r="AF93" s="2">
        <f t="shared" ca="1" si="173"/>
        <v>34.32</v>
      </c>
      <c r="AG93" s="2">
        <f t="shared" ca="1" si="174"/>
        <v>43.6</v>
      </c>
      <c r="AH93" s="9">
        <f t="shared" ca="1" si="175"/>
        <v>76</v>
      </c>
      <c r="AI93" s="2">
        <f t="shared" ca="1" si="176"/>
        <v>6.19</v>
      </c>
      <c r="AJ93" s="2">
        <f t="shared" ca="1" si="176"/>
        <v>21.33</v>
      </c>
      <c r="AK93" s="2">
        <f t="shared" ca="1" si="176"/>
        <v>2.06</v>
      </c>
      <c r="AL93" s="2">
        <f t="shared" ca="1" si="176"/>
        <v>0</v>
      </c>
      <c r="AM93" s="2">
        <f t="shared" ca="1" si="176"/>
        <v>8.83</v>
      </c>
      <c r="AN93" s="2" t="str">
        <f t="shared" ca="1" si="176"/>
        <v/>
      </c>
      <c r="AO93" s="2">
        <f t="shared" ca="1" si="177"/>
        <v>38.409999999999997</v>
      </c>
      <c r="AP93" s="2">
        <f t="shared" ca="1" si="178"/>
        <v>0.12681200000000001</v>
      </c>
      <c r="AQ93" s="9">
        <f t="shared" ca="1" si="179"/>
        <v>76</v>
      </c>
      <c r="AR93" s="2">
        <f t="shared" ca="1" si="180"/>
        <v>6.19</v>
      </c>
      <c r="AS93" s="2">
        <f t="shared" ca="1" si="180"/>
        <v>21.33</v>
      </c>
      <c r="AT93" s="2">
        <f t="shared" ca="1" si="180"/>
        <v>2.06</v>
      </c>
      <c r="AU93" s="2">
        <f t="shared" ca="1" si="180"/>
        <v>0</v>
      </c>
      <c r="AV93" s="2">
        <f t="shared" ca="1" si="180"/>
        <v>8.83</v>
      </c>
      <c r="AW93" s="2" t="str">
        <f t="shared" ca="1" si="180"/>
        <v/>
      </c>
      <c r="AX93" s="2">
        <f t="shared" ca="1" si="181"/>
        <v>38.409999999999997</v>
      </c>
      <c r="AY93" s="2">
        <f t="shared" ca="1" si="182"/>
        <v>0.12681200000000001</v>
      </c>
      <c r="AZ93" t="str">
        <f t="shared" si="183"/>
        <v>V05R09</v>
      </c>
      <c r="BA93">
        <f t="shared" si="184"/>
        <v>93</v>
      </c>
    </row>
    <row r="94" spans="1:53" x14ac:dyDescent="0.25">
      <c r="A94" t="str">
        <f t="shared" si="185"/>
        <v>V05</v>
      </c>
      <c r="B94" t="s">
        <v>28</v>
      </c>
      <c r="C94" s="3" t="str">
        <f t="shared" si="157"/>
        <v>Zone 10</v>
      </c>
      <c r="D94" t="str">
        <f t="shared" ca="1" si="158"/>
        <v>Pass</v>
      </c>
      <c r="E94" s="2">
        <f t="shared" ca="1" si="159"/>
        <v>36.31</v>
      </c>
      <c r="F94" s="2">
        <f t="shared" ca="1" si="160"/>
        <v>36.31</v>
      </c>
      <c r="G94" s="27">
        <f t="shared" ca="1" si="186"/>
        <v>0</v>
      </c>
      <c r="H94" s="3" t="str">
        <f t="shared" ca="1" si="161"/>
        <v>Yes</v>
      </c>
      <c r="I94" s="2">
        <f t="shared" ca="1" si="162"/>
        <v>40.31</v>
      </c>
      <c r="J94" s="2">
        <f t="shared" ca="1" si="163"/>
        <v>40.31</v>
      </c>
      <c r="K94" s="2">
        <f t="shared" ca="1" si="164"/>
        <v>40.31</v>
      </c>
      <c r="L94" s="27">
        <f t="shared" ca="1" si="187"/>
        <v>0</v>
      </c>
      <c r="M94" s="3" t="str">
        <f t="shared" ca="1" si="165"/>
        <v>Yes</v>
      </c>
      <c r="N94" s="3" t="str">
        <f t="shared" si="166"/>
        <v>V02R10</v>
      </c>
      <c r="O94" s="35">
        <f t="shared" ca="1" si="188"/>
        <v>4</v>
      </c>
      <c r="P94" s="9">
        <f t="shared" ca="1" si="167"/>
        <v>77</v>
      </c>
      <c r="Q94" s="2">
        <f t="shared" ca="1" si="168"/>
        <v>6.06</v>
      </c>
      <c r="R94" s="2">
        <f t="shared" ca="1" si="168"/>
        <v>19.440000000000001</v>
      </c>
      <c r="S94" s="2">
        <f t="shared" ca="1" si="168"/>
        <v>2.0299999999999998</v>
      </c>
      <c r="T94" s="2">
        <f t="shared" ca="1" si="168"/>
        <v>0</v>
      </c>
      <c r="U94" s="2">
        <f t="shared" ca="1" si="168"/>
        <v>8.7799999999999994</v>
      </c>
      <c r="V94" s="2">
        <f t="shared" ca="1" si="168"/>
        <v>0</v>
      </c>
      <c r="W94" s="2">
        <f t="shared" ca="1" si="169"/>
        <v>36.31</v>
      </c>
      <c r="X94" s="2">
        <f t="shared" ca="1" si="170"/>
        <v>42.7</v>
      </c>
      <c r="Y94" s="9">
        <f t="shared" ca="1" si="171"/>
        <v>77</v>
      </c>
      <c r="Z94" s="2">
        <f t="shared" ca="1" si="172"/>
        <v>6.06</v>
      </c>
      <c r="AA94" s="2">
        <f t="shared" ca="1" si="172"/>
        <v>19.440000000000001</v>
      </c>
      <c r="AB94" s="2">
        <f t="shared" ca="1" si="172"/>
        <v>2.0299999999999998</v>
      </c>
      <c r="AC94" s="2">
        <f t="shared" ca="1" si="172"/>
        <v>0</v>
      </c>
      <c r="AD94" s="2">
        <f t="shared" ca="1" si="172"/>
        <v>8.7799999999999994</v>
      </c>
      <c r="AE94" s="2">
        <f t="shared" ca="1" si="172"/>
        <v>0</v>
      </c>
      <c r="AF94" s="2">
        <f t="shared" ca="1" si="173"/>
        <v>36.31</v>
      </c>
      <c r="AG94" s="2">
        <f t="shared" ca="1" si="174"/>
        <v>42.7</v>
      </c>
      <c r="AH94" s="9">
        <f t="shared" ca="1" si="175"/>
        <v>77</v>
      </c>
      <c r="AI94" s="2">
        <f t="shared" ca="1" si="176"/>
        <v>7.1</v>
      </c>
      <c r="AJ94" s="2">
        <f t="shared" ca="1" si="176"/>
        <v>22.4</v>
      </c>
      <c r="AK94" s="2">
        <f t="shared" ca="1" si="176"/>
        <v>2.0299999999999998</v>
      </c>
      <c r="AL94" s="2">
        <f t="shared" ca="1" si="176"/>
        <v>0</v>
      </c>
      <c r="AM94" s="2">
        <f t="shared" ca="1" si="176"/>
        <v>8.7799999999999994</v>
      </c>
      <c r="AN94" s="2" t="str">
        <f t="shared" ca="1" si="176"/>
        <v/>
      </c>
      <c r="AO94" s="2">
        <f t="shared" ca="1" si="177"/>
        <v>40.31</v>
      </c>
      <c r="AP94" s="2">
        <f t="shared" ca="1" si="178"/>
        <v>0.12681200000000001</v>
      </c>
      <c r="AQ94" s="9">
        <f t="shared" ca="1" si="179"/>
        <v>77</v>
      </c>
      <c r="AR94" s="2">
        <f t="shared" ca="1" si="180"/>
        <v>7.1</v>
      </c>
      <c r="AS94" s="2">
        <f t="shared" ca="1" si="180"/>
        <v>22.4</v>
      </c>
      <c r="AT94" s="2">
        <f t="shared" ca="1" si="180"/>
        <v>2.0299999999999998</v>
      </c>
      <c r="AU94" s="2">
        <f t="shared" ca="1" si="180"/>
        <v>0</v>
      </c>
      <c r="AV94" s="2">
        <f t="shared" ca="1" si="180"/>
        <v>8.7799999999999994</v>
      </c>
      <c r="AW94" s="2" t="str">
        <f t="shared" ca="1" si="180"/>
        <v/>
      </c>
      <c r="AX94" s="2">
        <f t="shared" ca="1" si="181"/>
        <v>40.31</v>
      </c>
      <c r="AY94" s="2">
        <f t="shared" ca="1" si="182"/>
        <v>0.12681200000000001</v>
      </c>
      <c r="AZ94" t="str">
        <f t="shared" si="183"/>
        <v>V05R10</v>
      </c>
      <c r="BA94">
        <f t="shared" si="184"/>
        <v>94</v>
      </c>
    </row>
    <row r="95" spans="1:53" x14ac:dyDescent="0.25">
      <c r="A95" t="str">
        <f t="shared" si="185"/>
        <v>V05</v>
      </c>
      <c r="B95" t="s">
        <v>29</v>
      </c>
      <c r="C95" s="3" t="str">
        <f t="shared" si="157"/>
        <v>Zone 11</v>
      </c>
      <c r="D95" t="str">
        <f t="shared" ca="1" si="158"/>
        <v>Pass</v>
      </c>
      <c r="E95" s="2">
        <f t="shared" ca="1" si="159"/>
        <v>58.31</v>
      </c>
      <c r="F95" s="2">
        <f t="shared" ca="1" si="160"/>
        <v>58.31</v>
      </c>
      <c r="G95" s="27">
        <f t="shared" ca="1" si="186"/>
        <v>0</v>
      </c>
      <c r="H95" s="3" t="str">
        <f t="shared" ca="1" si="161"/>
        <v>Yes</v>
      </c>
      <c r="I95" s="2">
        <f t="shared" ca="1" si="162"/>
        <v>64.510000000000005</v>
      </c>
      <c r="J95" s="2">
        <f t="shared" ca="1" si="163"/>
        <v>64.510000000000005</v>
      </c>
      <c r="K95" s="2">
        <f t="shared" ca="1" si="164"/>
        <v>64.510000000000005</v>
      </c>
      <c r="L95" s="27">
        <f t="shared" ca="1" si="187"/>
        <v>0</v>
      </c>
      <c r="M95" s="3" t="str">
        <f t="shared" ca="1" si="165"/>
        <v>Yes</v>
      </c>
      <c r="N95" s="3" t="str">
        <f t="shared" si="166"/>
        <v>V02R11</v>
      </c>
      <c r="O95" s="35">
        <f t="shared" ca="1" si="188"/>
        <v>6.2000000000000028</v>
      </c>
      <c r="P95" s="9">
        <f t="shared" ca="1" si="167"/>
        <v>78</v>
      </c>
      <c r="Q95" s="2">
        <f t="shared" ref="Q95:V100" ca="1" si="189">IF(Q$3=0,"",INDEX(INDIRECT(Q$1),$P95,Q$3))</f>
        <v>16.71</v>
      </c>
      <c r="R95" s="2">
        <f t="shared" ca="1" si="189"/>
        <v>30.62</v>
      </c>
      <c r="S95" s="2">
        <f t="shared" ca="1" si="189"/>
        <v>2</v>
      </c>
      <c r="T95" s="2">
        <f t="shared" ca="1" si="189"/>
        <v>0</v>
      </c>
      <c r="U95" s="2">
        <f t="shared" ca="1" si="189"/>
        <v>8.98</v>
      </c>
      <c r="V95" s="2">
        <f t="shared" ca="1" si="189"/>
        <v>0</v>
      </c>
      <c r="W95" s="2">
        <f t="shared" ca="1" si="169"/>
        <v>58.31</v>
      </c>
      <c r="X95" s="2">
        <f t="shared" ca="1" si="170"/>
        <v>40.1</v>
      </c>
      <c r="Y95" s="9">
        <f t="shared" ca="1" si="171"/>
        <v>78</v>
      </c>
      <c r="Z95" s="2">
        <f t="shared" ref="Z95:AE100" ca="1" si="190">IF(Z$3=0,"",INDEX(INDIRECT(Z$1),$Y95,Z$3))</f>
        <v>16.71</v>
      </c>
      <c r="AA95" s="2">
        <f t="shared" ca="1" si="190"/>
        <v>30.62</v>
      </c>
      <c r="AB95" s="2">
        <f t="shared" ca="1" si="190"/>
        <v>2</v>
      </c>
      <c r="AC95" s="2">
        <f t="shared" ca="1" si="190"/>
        <v>0</v>
      </c>
      <c r="AD95" s="2">
        <f t="shared" ca="1" si="190"/>
        <v>8.98</v>
      </c>
      <c r="AE95" s="2">
        <f t="shared" ca="1" si="190"/>
        <v>0</v>
      </c>
      <c r="AF95" s="2">
        <f t="shared" ca="1" si="173"/>
        <v>58.31</v>
      </c>
      <c r="AG95" s="2">
        <f t="shared" ca="1" si="174"/>
        <v>40.1</v>
      </c>
      <c r="AH95" s="9">
        <f t="shared" ca="1" si="175"/>
        <v>78</v>
      </c>
      <c r="AI95" s="2">
        <f t="shared" ref="AI95:AN100" ca="1" si="191">IF(AI$3=0,"",INDEX(INDIRECT(AI$1),$AH95,AI$3))</f>
        <v>18.32</v>
      </c>
      <c r="AJ95" s="2">
        <f t="shared" ca="1" si="191"/>
        <v>35.21</v>
      </c>
      <c r="AK95" s="2">
        <f t="shared" ca="1" si="191"/>
        <v>2</v>
      </c>
      <c r="AL95" s="2">
        <f t="shared" ca="1" si="191"/>
        <v>0</v>
      </c>
      <c r="AM95" s="2">
        <f t="shared" ca="1" si="191"/>
        <v>8.98</v>
      </c>
      <c r="AN95" s="2" t="str">
        <f t="shared" ca="1" si="191"/>
        <v/>
      </c>
      <c r="AO95" s="2">
        <f t="shared" ca="1" si="177"/>
        <v>64.510000000000005</v>
      </c>
      <c r="AP95" s="2">
        <f t="shared" ca="1" si="178"/>
        <v>0.12681200000000001</v>
      </c>
      <c r="AQ95" s="9">
        <f t="shared" ca="1" si="179"/>
        <v>78</v>
      </c>
      <c r="AR95" s="2">
        <f t="shared" ref="AR95:AW100" ca="1" si="192">IF(AR$3=0,"",INDEX(INDIRECT(AR$1),$AQ95,AR$3))</f>
        <v>18.32</v>
      </c>
      <c r="AS95" s="2">
        <f t="shared" ca="1" si="192"/>
        <v>35.21</v>
      </c>
      <c r="AT95" s="2">
        <f t="shared" ca="1" si="192"/>
        <v>2</v>
      </c>
      <c r="AU95" s="2">
        <f t="shared" ca="1" si="192"/>
        <v>0</v>
      </c>
      <c r="AV95" s="2">
        <f t="shared" ca="1" si="192"/>
        <v>8.98</v>
      </c>
      <c r="AW95" s="2" t="str">
        <f t="shared" ca="1" si="192"/>
        <v/>
      </c>
      <c r="AX95" s="2">
        <f t="shared" ca="1" si="181"/>
        <v>64.510000000000005</v>
      </c>
      <c r="AY95" s="2">
        <f t="shared" ca="1" si="182"/>
        <v>0.12681200000000001</v>
      </c>
      <c r="AZ95" t="str">
        <f t="shared" si="183"/>
        <v>V05R11</v>
      </c>
      <c r="BA95">
        <f t="shared" si="184"/>
        <v>95</v>
      </c>
    </row>
    <row r="96" spans="1:53" x14ac:dyDescent="0.25">
      <c r="A96" t="str">
        <f t="shared" si="185"/>
        <v>V05</v>
      </c>
      <c r="B96" t="s">
        <v>30</v>
      </c>
      <c r="C96" s="3" t="str">
        <f t="shared" si="157"/>
        <v>Zone 12</v>
      </c>
      <c r="D96" t="str">
        <f t="shared" ca="1" si="158"/>
        <v>Pass</v>
      </c>
      <c r="E96" s="2">
        <f t="shared" ca="1" si="159"/>
        <v>44.22</v>
      </c>
      <c r="F96" s="2">
        <f t="shared" ca="1" si="160"/>
        <v>44.22</v>
      </c>
      <c r="G96" s="27">
        <f t="shared" ca="1" si="186"/>
        <v>0</v>
      </c>
      <c r="H96" s="3" t="str">
        <f t="shared" ca="1" si="161"/>
        <v>Yes</v>
      </c>
      <c r="I96" s="2">
        <f t="shared" ca="1" si="162"/>
        <v>49.37</v>
      </c>
      <c r="J96" s="2">
        <f t="shared" ca="1" si="163"/>
        <v>49.37</v>
      </c>
      <c r="K96" s="2">
        <f t="shared" ca="1" si="164"/>
        <v>49.37</v>
      </c>
      <c r="L96" s="27">
        <f t="shared" ca="1" si="187"/>
        <v>0</v>
      </c>
      <c r="M96" s="3" t="str">
        <f t="shared" ca="1" si="165"/>
        <v>Yes</v>
      </c>
      <c r="N96" s="3" t="str">
        <f t="shared" si="166"/>
        <v>V02R12</v>
      </c>
      <c r="O96" s="35">
        <f t="shared" ca="1" si="188"/>
        <v>5.1499999999999986</v>
      </c>
      <c r="P96" s="9">
        <f t="shared" ca="1" si="167"/>
        <v>79</v>
      </c>
      <c r="Q96" s="2">
        <f t="shared" ca="1" si="189"/>
        <v>17.649999999999999</v>
      </c>
      <c r="R96" s="2">
        <f t="shared" ca="1" si="189"/>
        <v>15.25</v>
      </c>
      <c r="S96" s="2">
        <f t="shared" ca="1" si="189"/>
        <v>1.99</v>
      </c>
      <c r="T96" s="2">
        <f t="shared" ca="1" si="189"/>
        <v>0</v>
      </c>
      <c r="U96" s="2">
        <f t="shared" ca="1" si="189"/>
        <v>9.33</v>
      </c>
      <c r="V96" s="2">
        <f t="shared" ca="1" si="189"/>
        <v>0</v>
      </c>
      <c r="W96" s="2">
        <f t="shared" ca="1" si="169"/>
        <v>44.22</v>
      </c>
      <c r="X96" s="2">
        <f t="shared" ca="1" si="170"/>
        <v>40.4</v>
      </c>
      <c r="Y96" s="9">
        <f t="shared" ca="1" si="171"/>
        <v>79</v>
      </c>
      <c r="Z96" s="2">
        <f t="shared" ca="1" si="190"/>
        <v>17.649999999999999</v>
      </c>
      <c r="AA96" s="2">
        <f t="shared" ca="1" si="190"/>
        <v>15.25</v>
      </c>
      <c r="AB96" s="2">
        <f t="shared" ca="1" si="190"/>
        <v>1.99</v>
      </c>
      <c r="AC96" s="2">
        <f t="shared" ca="1" si="190"/>
        <v>0</v>
      </c>
      <c r="AD96" s="2">
        <f t="shared" ca="1" si="190"/>
        <v>9.33</v>
      </c>
      <c r="AE96" s="2">
        <f t="shared" ca="1" si="190"/>
        <v>0</v>
      </c>
      <c r="AF96" s="2">
        <f t="shared" ca="1" si="173"/>
        <v>44.22</v>
      </c>
      <c r="AG96" s="2">
        <f t="shared" ca="1" si="174"/>
        <v>40.4</v>
      </c>
      <c r="AH96" s="9">
        <f t="shared" ca="1" si="175"/>
        <v>79</v>
      </c>
      <c r="AI96" s="2">
        <f t="shared" ca="1" si="191"/>
        <v>18.809999999999999</v>
      </c>
      <c r="AJ96" s="2">
        <f t="shared" ca="1" si="191"/>
        <v>19.239999999999998</v>
      </c>
      <c r="AK96" s="2">
        <f t="shared" ca="1" si="191"/>
        <v>1.99</v>
      </c>
      <c r="AL96" s="2">
        <f t="shared" ca="1" si="191"/>
        <v>0</v>
      </c>
      <c r="AM96" s="2">
        <f t="shared" ca="1" si="191"/>
        <v>9.33</v>
      </c>
      <c r="AN96" s="2" t="str">
        <f t="shared" ca="1" si="191"/>
        <v/>
      </c>
      <c r="AO96" s="2">
        <f t="shared" ca="1" si="177"/>
        <v>49.37</v>
      </c>
      <c r="AP96" s="2">
        <f t="shared" ca="1" si="178"/>
        <v>0.12681200000000001</v>
      </c>
      <c r="AQ96" s="9">
        <f t="shared" ca="1" si="179"/>
        <v>79</v>
      </c>
      <c r="AR96" s="2">
        <f t="shared" ca="1" si="192"/>
        <v>18.809999999999999</v>
      </c>
      <c r="AS96" s="2">
        <f t="shared" ca="1" si="192"/>
        <v>19.239999999999998</v>
      </c>
      <c r="AT96" s="2">
        <f t="shared" ca="1" si="192"/>
        <v>1.99</v>
      </c>
      <c r="AU96" s="2">
        <f t="shared" ca="1" si="192"/>
        <v>0</v>
      </c>
      <c r="AV96" s="2">
        <f t="shared" ca="1" si="192"/>
        <v>9.33</v>
      </c>
      <c r="AW96" s="2" t="str">
        <f t="shared" ca="1" si="192"/>
        <v/>
      </c>
      <c r="AX96" s="2">
        <f t="shared" ca="1" si="181"/>
        <v>49.37</v>
      </c>
      <c r="AY96" s="2">
        <f t="shared" ca="1" si="182"/>
        <v>0.12681200000000001</v>
      </c>
      <c r="AZ96" t="str">
        <f t="shared" si="183"/>
        <v>V05R12</v>
      </c>
      <c r="BA96">
        <f t="shared" si="184"/>
        <v>96</v>
      </c>
    </row>
    <row r="97" spans="1:53" x14ac:dyDescent="0.25">
      <c r="A97" t="str">
        <f t="shared" si="185"/>
        <v>V05</v>
      </c>
      <c r="B97" t="s">
        <v>31</v>
      </c>
      <c r="C97" s="3" t="str">
        <f t="shared" si="157"/>
        <v>Zone 13</v>
      </c>
      <c r="D97" t="str">
        <f t="shared" ca="1" si="158"/>
        <v>Pass</v>
      </c>
      <c r="E97" s="2">
        <f t="shared" ca="1" si="159"/>
        <v>60.15</v>
      </c>
      <c r="F97" s="2">
        <f t="shared" ca="1" si="160"/>
        <v>60.15</v>
      </c>
      <c r="G97" s="27">
        <f t="shared" ca="1" si="186"/>
        <v>0</v>
      </c>
      <c r="H97" s="3" t="str">
        <f t="shared" ca="1" si="161"/>
        <v>Yes</v>
      </c>
      <c r="I97" s="2">
        <f t="shared" ca="1" si="162"/>
        <v>66.17</v>
      </c>
      <c r="J97" s="2">
        <f t="shared" ca="1" si="163"/>
        <v>66.17</v>
      </c>
      <c r="K97" s="2">
        <f t="shared" ca="1" si="164"/>
        <v>66.17</v>
      </c>
      <c r="L97" s="27">
        <f t="shared" ca="1" si="187"/>
        <v>0</v>
      </c>
      <c r="M97" s="3" t="str">
        <f t="shared" ca="1" si="165"/>
        <v>Yes</v>
      </c>
      <c r="N97" s="3" t="str">
        <f t="shared" si="166"/>
        <v>V02R13</v>
      </c>
      <c r="O97" s="35">
        <f t="shared" ca="1" si="188"/>
        <v>6.0200000000000031</v>
      </c>
      <c r="P97" s="9">
        <f t="shared" ca="1" si="167"/>
        <v>80</v>
      </c>
      <c r="Q97" s="2">
        <f t="shared" ca="1" si="189"/>
        <v>15.7</v>
      </c>
      <c r="R97" s="2">
        <f t="shared" ca="1" si="189"/>
        <v>33.520000000000003</v>
      </c>
      <c r="S97" s="2">
        <f t="shared" ca="1" si="189"/>
        <v>2.08</v>
      </c>
      <c r="T97" s="2">
        <f t="shared" ca="1" si="189"/>
        <v>0</v>
      </c>
      <c r="U97" s="2">
        <f t="shared" ca="1" si="189"/>
        <v>8.85</v>
      </c>
      <c r="V97" s="2">
        <f t="shared" ca="1" si="189"/>
        <v>0</v>
      </c>
      <c r="W97" s="2">
        <f t="shared" ca="1" si="169"/>
        <v>60.15</v>
      </c>
      <c r="X97" s="2">
        <f t="shared" ca="1" si="170"/>
        <v>41.6</v>
      </c>
      <c r="Y97" s="9">
        <f t="shared" ca="1" si="171"/>
        <v>80</v>
      </c>
      <c r="Z97" s="2">
        <f t="shared" ca="1" si="190"/>
        <v>15.7</v>
      </c>
      <c r="AA97" s="2">
        <f t="shared" ca="1" si="190"/>
        <v>33.520000000000003</v>
      </c>
      <c r="AB97" s="2">
        <f t="shared" ca="1" si="190"/>
        <v>2.08</v>
      </c>
      <c r="AC97" s="2">
        <f t="shared" ca="1" si="190"/>
        <v>0</v>
      </c>
      <c r="AD97" s="2">
        <f t="shared" ca="1" si="190"/>
        <v>8.85</v>
      </c>
      <c r="AE97" s="2">
        <f t="shared" ca="1" si="190"/>
        <v>0</v>
      </c>
      <c r="AF97" s="2">
        <f t="shared" ca="1" si="173"/>
        <v>60.15</v>
      </c>
      <c r="AG97" s="2">
        <f t="shared" ca="1" si="174"/>
        <v>41.6</v>
      </c>
      <c r="AH97" s="9">
        <f t="shared" ca="1" si="175"/>
        <v>80</v>
      </c>
      <c r="AI97" s="2">
        <f t="shared" ca="1" si="191"/>
        <v>16.670000000000002</v>
      </c>
      <c r="AJ97" s="2">
        <f t="shared" ca="1" si="191"/>
        <v>38.57</v>
      </c>
      <c r="AK97" s="2">
        <f t="shared" ca="1" si="191"/>
        <v>2.08</v>
      </c>
      <c r="AL97" s="2">
        <f t="shared" ca="1" si="191"/>
        <v>0</v>
      </c>
      <c r="AM97" s="2">
        <f t="shared" ca="1" si="191"/>
        <v>8.85</v>
      </c>
      <c r="AN97" s="2" t="str">
        <f t="shared" ca="1" si="191"/>
        <v/>
      </c>
      <c r="AO97" s="2">
        <f t="shared" ca="1" si="177"/>
        <v>66.17</v>
      </c>
      <c r="AP97" s="2">
        <f t="shared" ca="1" si="178"/>
        <v>0.12681200000000001</v>
      </c>
      <c r="AQ97" s="9">
        <f t="shared" ca="1" si="179"/>
        <v>80</v>
      </c>
      <c r="AR97" s="2">
        <f t="shared" ca="1" si="192"/>
        <v>16.670000000000002</v>
      </c>
      <c r="AS97" s="2">
        <f t="shared" ca="1" si="192"/>
        <v>38.57</v>
      </c>
      <c r="AT97" s="2">
        <f t="shared" ca="1" si="192"/>
        <v>2.08</v>
      </c>
      <c r="AU97" s="2">
        <f t="shared" ca="1" si="192"/>
        <v>0</v>
      </c>
      <c r="AV97" s="2">
        <f t="shared" ca="1" si="192"/>
        <v>8.85</v>
      </c>
      <c r="AW97" s="2" t="str">
        <f t="shared" ca="1" si="192"/>
        <v/>
      </c>
      <c r="AX97" s="2">
        <f t="shared" ca="1" si="181"/>
        <v>66.17</v>
      </c>
      <c r="AY97" s="2">
        <f t="shared" ca="1" si="182"/>
        <v>0.12681200000000001</v>
      </c>
      <c r="AZ97" t="str">
        <f t="shared" si="183"/>
        <v>V05R13</v>
      </c>
      <c r="BA97">
        <f t="shared" si="184"/>
        <v>97</v>
      </c>
    </row>
    <row r="98" spans="1:53" x14ac:dyDescent="0.25">
      <c r="A98" t="str">
        <f t="shared" si="185"/>
        <v>V05</v>
      </c>
      <c r="B98" t="s">
        <v>32</v>
      </c>
      <c r="C98" s="3" t="str">
        <f t="shared" si="157"/>
        <v>Zone 14</v>
      </c>
      <c r="D98" t="str">
        <f t="shared" ca="1" si="158"/>
        <v>Pass</v>
      </c>
      <c r="E98" s="2">
        <f t="shared" ca="1" si="159"/>
        <v>54.99</v>
      </c>
      <c r="F98" s="2">
        <f t="shared" ca="1" si="160"/>
        <v>54.99</v>
      </c>
      <c r="G98" s="27">
        <f t="shared" ca="1" si="186"/>
        <v>0</v>
      </c>
      <c r="H98" s="3" t="str">
        <f t="shared" ca="1" si="161"/>
        <v>Yes</v>
      </c>
      <c r="I98" s="2">
        <f t="shared" ca="1" si="162"/>
        <v>61.85</v>
      </c>
      <c r="J98" s="2">
        <f t="shared" ca="1" si="163"/>
        <v>61.85</v>
      </c>
      <c r="K98" s="2">
        <f t="shared" ca="1" si="164"/>
        <v>61.85</v>
      </c>
      <c r="L98" s="27">
        <f t="shared" ca="1" si="187"/>
        <v>0</v>
      </c>
      <c r="M98" s="3" t="str">
        <f t="shared" ca="1" si="165"/>
        <v>Yes</v>
      </c>
      <c r="N98" s="3" t="str">
        <f t="shared" si="166"/>
        <v>V02R14</v>
      </c>
      <c r="O98" s="35">
        <f t="shared" ca="1" si="188"/>
        <v>6.8599999999999994</v>
      </c>
      <c r="P98" s="9">
        <f t="shared" ca="1" si="167"/>
        <v>81</v>
      </c>
      <c r="Q98" s="2">
        <f t="shared" ca="1" si="189"/>
        <v>15.49</v>
      </c>
      <c r="R98" s="2">
        <f t="shared" ca="1" si="189"/>
        <v>28.61</v>
      </c>
      <c r="S98" s="2">
        <f t="shared" ca="1" si="189"/>
        <v>1.83</v>
      </c>
      <c r="T98" s="2">
        <f t="shared" ca="1" si="189"/>
        <v>0</v>
      </c>
      <c r="U98" s="2">
        <f t="shared" ca="1" si="189"/>
        <v>9.06</v>
      </c>
      <c r="V98" s="2">
        <f t="shared" ca="1" si="189"/>
        <v>0</v>
      </c>
      <c r="W98" s="2">
        <f t="shared" ca="1" si="169"/>
        <v>54.99</v>
      </c>
      <c r="X98" s="2">
        <f t="shared" ca="1" si="170"/>
        <v>41.3</v>
      </c>
      <c r="Y98" s="9">
        <f t="shared" ca="1" si="171"/>
        <v>81</v>
      </c>
      <c r="Z98" s="2">
        <f t="shared" ca="1" si="190"/>
        <v>15.49</v>
      </c>
      <c r="AA98" s="2">
        <f t="shared" ca="1" si="190"/>
        <v>28.61</v>
      </c>
      <c r="AB98" s="2">
        <f t="shared" ca="1" si="190"/>
        <v>1.83</v>
      </c>
      <c r="AC98" s="2">
        <f t="shared" ca="1" si="190"/>
        <v>0</v>
      </c>
      <c r="AD98" s="2">
        <f t="shared" ca="1" si="190"/>
        <v>9.06</v>
      </c>
      <c r="AE98" s="2">
        <f t="shared" ca="1" si="190"/>
        <v>0</v>
      </c>
      <c r="AF98" s="2">
        <f t="shared" ca="1" si="173"/>
        <v>54.99</v>
      </c>
      <c r="AG98" s="2">
        <f t="shared" ca="1" si="174"/>
        <v>41.3</v>
      </c>
      <c r="AH98" s="9">
        <f t="shared" ca="1" si="175"/>
        <v>81</v>
      </c>
      <c r="AI98" s="2">
        <f t="shared" ca="1" si="191"/>
        <v>17.489999999999998</v>
      </c>
      <c r="AJ98" s="2">
        <f t="shared" ca="1" si="191"/>
        <v>33.47</v>
      </c>
      <c r="AK98" s="2">
        <f t="shared" ca="1" si="191"/>
        <v>1.83</v>
      </c>
      <c r="AL98" s="2">
        <f t="shared" ca="1" si="191"/>
        <v>0</v>
      </c>
      <c r="AM98" s="2">
        <f t="shared" ca="1" si="191"/>
        <v>9.06</v>
      </c>
      <c r="AN98" s="2" t="str">
        <f t="shared" ca="1" si="191"/>
        <v/>
      </c>
      <c r="AO98" s="2">
        <f t="shared" ca="1" si="177"/>
        <v>61.85</v>
      </c>
      <c r="AP98" s="2">
        <f t="shared" ca="1" si="178"/>
        <v>0.12681200000000001</v>
      </c>
      <c r="AQ98" s="9">
        <f t="shared" ca="1" si="179"/>
        <v>81</v>
      </c>
      <c r="AR98" s="2">
        <f t="shared" ca="1" si="192"/>
        <v>17.489999999999998</v>
      </c>
      <c r="AS98" s="2">
        <f t="shared" ca="1" si="192"/>
        <v>33.47</v>
      </c>
      <c r="AT98" s="2">
        <f t="shared" ca="1" si="192"/>
        <v>1.83</v>
      </c>
      <c r="AU98" s="2">
        <f t="shared" ca="1" si="192"/>
        <v>0</v>
      </c>
      <c r="AV98" s="2">
        <f t="shared" ca="1" si="192"/>
        <v>9.06</v>
      </c>
      <c r="AW98" s="2" t="str">
        <f t="shared" ca="1" si="192"/>
        <v/>
      </c>
      <c r="AX98" s="2">
        <f t="shared" ca="1" si="181"/>
        <v>61.85</v>
      </c>
      <c r="AY98" s="2">
        <f t="shared" ca="1" si="182"/>
        <v>0.12681200000000001</v>
      </c>
      <c r="AZ98" t="str">
        <f t="shared" si="183"/>
        <v>V05R14</v>
      </c>
      <c r="BA98">
        <f t="shared" si="184"/>
        <v>98</v>
      </c>
    </row>
    <row r="99" spans="1:53" x14ac:dyDescent="0.25">
      <c r="A99" t="str">
        <f t="shared" si="185"/>
        <v>V05</v>
      </c>
      <c r="B99" t="s">
        <v>33</v>
      </c>
      <c r="C99" s="3" t="str">
        <f t="shared" si="157"/>
        <v>Zone 15</v>
      </c>
      <c r="D99" t="str">
        <f t="shared" ca="1" si="158"/>
        <v>Pass</v>
      </c>
      <c r="E99" s="2">
        <f t="shared" ca="1" si="159"/>
        <v>83.91</v>
      </c>
      <c r="F99" s="2">
        <f t="shared" ca="1" si="160"/>
        <v>83.91</v>
      </c>
      <c r="G99" s="27">
        <f t="shared" ca="1" si="186"/>
        <v>0</v>
      </c>
      <c r="H99" s="3" t="str">
        <f t="shared" ca="1" si="161"/>
        <v>Yes</v>
      </c>
      <c r="I99" s="2">
        <f t="shared" ca="1" si="162"/>
        <v>90.58</v>
      </c>
      <c r="J99" s="2">
        <f t="shared" ca="1" si="163"/>
        <v>90.58</v>
      </c>
      <c r="K99" s="2">
        <f t="shared" ca="1" si="164"/>
        <v>90.58</v>
      </c>
      <c r="L99" s="27">
        <f t="shared" ca="1" si="187"/>
        <v>0</v>
      </c>
      <c r="M99" s="3" t="str">
        <f t="shared" ca="1" si="165"/>
        <v>Yes</v>
      </c>
      <c r="N99" s="3" t="str">
        <f t="shared" si="166"/>
        <v>V02R15</v>
      </c>
      <c r="O99" s="35">
        <f t="shared" ca="1" si="188"/>
        <v>6.6700000000000017</v>
      </c>
      <c r="P99" s="9">
        <f t="shared" ca="1" si="167"/>
        <v>82</v>
      </c>
      <c r="Q99" s="2">
        <f t="shared" ca="1" si="189"/>
        <v>0.78</v>
      </c>
      <c r="R99" s="2">
        <f t="shared" ca="1" si="189"/>
        <v>74.13</v>
      </c>
      <c r="S99" s="2">
        <f t="shared" ca="1" si="189"/>
        <v>2</v>
      </c>
      <c r="T99" s="2">
        <f t="shared" ca="1" si="189"/>
        <v>0</v>
      </c>
      <c r="U99" s="2">
        <f t="shared" ca="1" si="189"/>
        <v>7</v>
      </c>
      <c r="V99" s="2">
        <f t="shared" ca="1" si="189"/>
        <v>0</v>
      </c>
      <c r="W99" s="2">
        <f t="shared" ca="1" si="169"/>
        <v>83.91</v>
      </c>
      <c r="X99" s="2">
        <f t="shared" ca="1" si="170"/>
        <v>44.4</v>
      </c>
      <c r="Y99" s="9">
        <f t="shared" ca="1" si="171"/>
        <v>82</v>
      </c>
      <c r="Z99" s="2">
        <f t="shared" ca="1" si="190"/>
        <v>0.78</v>
      </c>
      <c r="AA99" s="2">
        <f t="shared" ca="1" si="190"/>
        <v>74.13</v>
      </c>
      <c r="AB99" s="2">
        <f t="shared" ca="1" si="190"/>
        <v>2</v>
      </c>
      <c r="AC99" s="2">
        <f t="shared" ca="1" si="190"/>
        <v>0</v>
      </c>
      <c r="AD99" s="2">
        <f t="shared" ca="1" si="190"/>
        <v>7</v>
      </c>
      <c r="AE99" s="2">
        <f t="shared" ca="1" si="190"/>
        <v>0</v>
      </c>
      <c r="AF99" s="2">
        <f t="shared" ca="1" si="173"/>
        <v>83.91</v>
      </c>
      <c r="AG99" s="2">
        <f t="shared" ca="1" si="174"/>
        <v>44.4</v>
      </c>
      <c r="AH99" s="9">
        <f t="shared" ca="1" si="175"/>
        <v>82</v>
      </c>
      <c r="AI99" s="2">
        <f t="shared" ca="1" si="191"/>
        <v>1.18</v>
      </c>
      <c r="AJ99" s="2">
        <f t="shared" ca="1" si="191"/>
        <v>80.400000000000006</v>
      </c>
      <c r="AK99" s="2">
        <f t="shared" ca="1" si="191"/>
        <v>2</v>
      </c>
      <c r="AL99" s="2">
        <f t="shared" ca="1" si="191"/>
        <v>0</v>
      </c>
      <c r="AM99" s="2">
        <f t="shared" ca="1" si="191"/>
        <v>7</v>
      </c>
      <c r="AN99" s="2" t="str">
        <f t="shared" ca="1" si="191"/>
        <v/>
      </c>
      <c r="AO99" s="2">
        <f t="shared" ca="1" si="177"/>
        <v>90.58</v>
      </c>
      <c r="AP99" s="2">
        <f t="shared" ca="1" si="178"/>
        <v>0.12681200000000001</v>
      </c>
      <c r="AQ99" s="9">
        <f t="shared" ca="1" si="179"/>
        <v>82</v>
      </c>
      <c r="AR99" s="2">
        <f t="shared" ca="1" si="192"/>
        <v>1.18</v>
      </c>
      <c r="AS99" s="2">
        <f t="shared" ca="1" si="192"/>
        <v>80.400000000000006</v>
      </c>
      <c r="AT99" s="2">
        <f t="shared" ca="1" si="192"/>
        <v>2</v>
      </c>
      <c r="AU99" s="2">
        <f t="shared" ca="1" si="192"/>
        <v>0</v>
      </c>
      <c r="AV99" s="2">
        <f t="shared" ca="1" si="192"/>
        <v>7</v>
      </c>
      <c r="AW99" s="2" t="str">
        <f t="shared" ca="1" si="192"/>
        <v/>
      </c>
      <c r="AX99" s="2">
        <f t="shared" ca="1" si="181"/>
        <v>90.58</v>
      </c>
      <c r="AY99" s="2">
        <f t="shared" ca="1" si="182"/>
        <v>0.12681200000000001</v>
      </c>
      <c r="AZ99" t="str">
        <f t="shared" si="183"/>
        <v>V05R15</v>
      </c>
      <c r="BA99">
        <f t="shared" si="184"/>
        <v>99</v>
      </c>
    </row>
    <row r="100" spans="1:53" x14ac:dyDescent="0.25">
      <c r="A100" t="str">
        <f t="shared" si="185"/>
        <v>V05</v>
      </c>
      <c r="B100" t="s">
        <v>34</v>
      </c>
      <c r="C100" s="3" t="str">
        <f t="shared" si="157"/>
        <v>Zone 16</v>
      </c>
      <c r="D100" t="str">
        <f t="shared" ca="1" si="158"/>
        <v>Pass</v>
      </c>
      <c r="E100" s="2">
        <f t="shared" ca="1" si="159"/>
        <v>48.25</v>
      </c>
      <c r="F100" s="2">
        <f t="shared" ca="1" si="160"/>
        <v>48.25</v>
      </c>
      <c r="G100" s="27">
        <f t="shared" ca="1" si="186"/>
        <v>0</v>
      </c>
      <c r="H100" s="3" t="str">
        <f t="shared" ca="1" si="161"/>
        <v>Yes</v>
      </c>
      <c r="I100" s="2">
        <f t="shared" ca="1" si="162"/>
        <v>53.25</v>
      </c>
      <c r="J100" s="2">
        <f t="shared" ca="1" si="163"/>
        <v>53.25</v>
      </c>
      <c r="K100" s="2">
        <f t="shared" ca="1" si="164"/>
        <v>53.25</v>
      </c>
      <c r="L100" s="27">
        <f t="shared" ca="1" si="187"/>
        <v>0</v>
      </c>
      <c r="M100" s="3" t="str">
        <f t="shared" ca="1" si="165"/>
        <v>Yes</v>
      </c>
      <c r="N100" s="3" t="str">
        <f t="shared" si="166"/>
        <v>V02R16</v>
      </c>
      <c r="O100" s="35">
        <f t="shared" ca="1" si="188"/>
        <v>5</v>
      </c>
      <c r="P100" s="9">
        <f t="shared" ca="1" si="167"/>
        <v>83</v>
      </c>
      <c r="Q100" s="2">
        <f t="shared" ca="1" si="189"/>
        <v>32.99</v>
      </c>
      <c r="R100" s="2">
        <f t="shared" ca="1" si="189"/>
        <v>2.2999999999999998</v>
      </c>
      <c r="S100" s="2">
        <f t="shared" ca="1" si="189"/>
        <v>2.09</v>
      </c>
      <c r="T100" s="2">
        <f t="shared" ca="1" si="189"/>
        <v>0</v>
      </c>
      <c r="U100" s="2">
        <f t="shared" ca="1" si="189"/>
        <v>10.87</v>
      </c>
      <c r="V100" s="2">
        <f t="shared" ca="1" si="189"/>
        <v>0</v>
      </c>
      <c r="W100" s="2">
        <f t="shared" ca="1" si="169"/>
        <v>48.25</v>
      </c>
      <c r="X100" s="2">
        <f t="shared" ca="1" si="170"/>
        <v>44.3</v>
      </c>
      <c r="Y100" s="9">
        <f t="shared" ca="1" si="171"/>
        <v>83</v>
      </c>
      <c r="Z100" s="2">
        <f t="shared" ca="1" si="190"/>
        <v>32.99</v>
      </c>
      <c r="AA100" s="2">
        <f t="shared" ca="1" si="190"/>
        <v>2.2999999999999998</v>
      </c>
      <c r="AB100" s="2">
        <f t="shared" ca="1" si="190"/>
        <v>2.09</v>
      </c>
      <c r="AC100" s="2">
        <f t="shared" ca="1" si="190"/>
        <v>0</v>
      </c>
      <c r="AD100" s="2">
        <f t="shared" ca="1" si="190"/>
        <v>10.87</v>
      </c>
      <c r="AE100" s="2">
        <f t="shared" ca="1" si="190"/>
        <v>0</v>
      </c>
      <c r="AF100" s="2">
        <f t="shared" ca="1" si="173"/>
        <v>48.25</v>
      </c>
      <c r="AG100" s="2">
        <f t="shared" ca="1" si="174"/>
        <v>44.3</v>
      </c>
      <c r="AH100" s="9">
        <f t="shared" ca="1" si="175"/>
        <v>83</v>
      </c>
      <c r="AI100" s="2">
        <f t="shared" ca="1" si="191"/>
        <v>35.840000000000003</v>
      </c>
      <c r="AJ100" s="2">
        <f t="shared" ca="1" si="191"/>
        <v>4.45</v>
      </c>
      <c r="AK100" s="2">
        <f t="shared" ca="1" si="191"/>
        <v>2.09</v>
      </c>
      <c r="AL100" s="2">
        <f t="shared" ca="1" si="191"/>
        <v>0</v>
      </c>
      <c r="AM100" s="2">
        <f t="shared" ca="1" si="191"/>
        <v>10.87</v>
      </c>
      <c r="AN100" s="2" t="str">
        <f t="shared" ca="1" si="191"/>
        <v/>
      </c>
      <c r="AO100" s="2">
        <f t="shared" ca="1" si="177"/>
        <v>53.25</v>
      </c>
      <c r="AP100" s="2">
        <f t="shared" ca="1" si="178"/>
        <v>0.12681200000000001</v>
      </c>
      <c r="AQ100" s="9">
        <f t="shared" ca="1" si="179"/>
        <v>83</v>
      </c>
      <c r="AR100" s="2">
        <f t="shared" ca="1" si="192"/>
        <v>35.840000000000003</v>
      </c>
      <c r="AS100" s="2">
        <f t="shared" ca="1" si="192"/>
        <v>4.45</v>
      </c>
      <c r="AT100" s="2">
        <f t="shared" ca="1" si="192"/>
        <v>2.09</v>
      </c>
      <c r="AU100" s="2">
        <f t="shared" ca="1" si="192"/>
        <v>0</v>
      </c>
      <c r="AV100" s="2">
        <f t="shared" ca="1" si="192"/>
        <v>10.87</v>
      </c>
      <c r="AW100" s="2" t="str">
        <f t="shared" ca="1" si="192"/>
        <v/>
      </c>
      <c r="AX100" s="2">
        <f t="shared" ca="1" si="181"/>
        <v>53.25</v>
      </c>
      <c r="AY100" s="2">
        <f t="shared" ca="1" si="182"/>
        <v>0.12681200000000001</v>
      </c>
      <c r="AZ100" t="str">
        <f t="shared" si="183"/>
        <v>V05R16</v>
      </c>
      <c r="BA100">
        <f t="shared" si="184"/>
        <v>100</v>
      </c>
    </row>
    <row r="101" spans="1:53" x14ac:dyDescent="0.25">
      <c r="A101" s="34" t="str">
        <f>"Result "&amp;A84</f>
        <v>Result V05</v>
      </c>
      <c r="C101" s="6"/>
      <c r="D101" s="7" t="str">
        <f ca="1">IF(SoftwareType="Candidate","n/a",IF(COUNTIF(D85:D100,Pass)=16,Pass,Fail))</f>
        <v>Pass</v>
      </c>
      <c r="E101" s="30">
        <f ca="1">AVERAGE(E85:E100)</f>
        <v>38.840624999999996</v>
      </c>
      <c r="F101" s="30">
        <f ca="1">AVERAGE(F85:F100)</f>
        <v>38.840624999999996</v>
      </c>
      <c r="G101" s="31">
        <f ca="1">IF(E101=0,0,(F101-E101)/E101)</f>
        <v>0</v>
      </c>
      <c r="H101" s="31"/>
      <c r="I101" s="30">
        <f ca="1">AVERAGE(I85:I100)</f>
        <v>42.826250000000002</v>
      </c>
      <c r="J101" s="30">
        <f ca="1">AVERAGE(J85:J100)</f>
        <v>42.826250000000002</v>
      </c>
      <c r="K101" s="30">
        <f ca="1">AVERAGE(K85:K100)</f>
        <v>42.826250000000002</v>
      </c>
      <c r="L101" s="31">
        <f t="shared" ca="1" si="187"/>
        <v>0</v>
      </c>
      <c r="M101" s="33" t="s">
        <v>338</v>
      </c>
      <c r="N101" s="31">
        <f ca="1">MIN(L85:L100)</f>
        <v>0</v>
      </c>
      <c r="O101" s="30">
        <f ca="1">AVERAGE(O85:O100)</f>
        <v>3.9856249999999998</v>
      </c>
      <c r="P101" s="31" t="s">
        <v>340</v>
      </c>
      <c r="Q101" s="30">
        <f ca="1">AVERAGE(Q85:Q100)</f>
        <v>12.813750000000001</v>
      </c>
      <c r="R101" s="30">
        <f ca="1">AVERAGE(R85:R100)</f>
        <v>14.71</v>
      </c>
      <c r="S101" s="30">
        <f ca="1">AVERAGE(S85:S100)</f>
        <v>2.0168749999999998</v>
      </c>
      <c r="T101" s="30"/>
      <c r="U101" s="30">
        <f ca="1">AVERAGE(U85:U100)</f>
        <v>9.2999999999999989</v>
      </c>
      <c r="V101" s="30">
        <f ca="1">AVERAGE(V85:V100)</f>
        <v>0</v>
      </c>
      <c r="W101" s="30">
        <f ca="1">AVERAGE(W85:W100)</f>
        <v>38.840624999999996</v>
      </c>
      <c r="X101" s="30">
        <f ca="1">AVERAGE(X85:X100)</f>
        <v>43.381249999999994</v>
      </c>
      <c r="Y101" s="30" t="s">
        <v>340</v>
      </c>
      <c r="Z101" s="30">
        <f ca="1">AVERAGE(Z85:Z100)</f>
        <v>12.813750000000001</v>
      </c>
      <c r="AA101" s="30">
        <f ca="1">AVERAGE(AA85:AA100)</f>
        <v>14.71</v>
      </c>
      <c r="AB101" s="30">
        <f ca="1">AVERAGE(AB85:AB100)</f>
        <v>2.0168749999999998</v>
      </c>
      <c r="AC101" s="30">
        <f ca="1">AVERAGE(AC85:AC100)</f>
        <v>0</v>
      </c>
      <c r="AD101" s="30">
        <f ca="1">AVERAGE(AD85:AD100)</f>
        <v>9.2999999999999989</v>
      </c>
      <c r="AE101" s="30"/>
      <c r="AF101" s="30">
        <f ca="1">AVERAGE(AF85:AF100)</f>
        <v>38.840624999999996</v>
      </c>
      <c r="AG101" s="30">
        <f ca="1">AVERAGE(AG85:AG100)</f>
        <v>43.381249999999994</v>
      </c>
      <c r="AI101" s="30">
        <f ca="1">AVERAGE(AI85:AI100)</f>
        <v>14.138125</v>
      </c>
      <c r="AJ101" s="30">
        <f ca="1">AVERAGE(AJ85:AJ100)</f>
        <v>17.37125</v>
      </c>
      <c r="AK101" s="30">
        <f ca="1">AVERAGE(AK85:AK100)</f>
        <v>2.0168749999999998</v>
      </c>
      <c r="AL101" s="30">
        <f ca="1">AVERAGE(AL85:AL100)</f>
        <v>0</v>
      </c>
      <c r="AM101" s="30">
        <f ca="1">AVERAGE(AM85:AM100)</f>
        <v>9.2999999999999989</v>
      </c>
      <c r="AN101" s="30"/>
      <c r="AO101" s="30">
        <f ca="1">AVERAGE(AO85:AO100)</f>
        <v>42.826250000000002</v>
      </c>
      <c r="AP101" s="30">
        <f ca="1">AVERAGE(AP85:AP100)</f>
        <v>0.12681199999999998</v>
      </c>
      <c r="AQ101" s="30" t="s">
        <v>340</v>
      </c>
      <c r="AR101" s="30">
        <f ca="1">AVERAGE(AR85:AR100)</f>
        <v>14.138125</v>
      </c>
      <c r="AS101" s="30">
        <f ca="1">AVERAGE(AS85:AS100)</f>
        <v>17.37125</v>
      </c>
      <c r="AT101" s="30">
        <f ca="1">AVERAGE(AT85:AT100)</f>
        <v>2.0168749999999998</v>
      </c>
      <c r="AU101" s="30">
        <f ca="1">AVERAGE(AU85:AU100)</f>
        <v>0</v>
      </c>
      <c r="AV101" s="30">
        <f ca="1">AVERAGE(AV85:AV100)</f>
        <v>9.2999999999999989</v>
      </c>
      <c r="AW101" s="30"/>
      <c r="AX101" s="30">
        <f ca="1">AVERAGE(AX85:AX100)</f>
        <v>42.826250000000002</v>
      </c>
      <c r="AY101" s="30">
        <f ca="1">AVERAGE(AY85:AY100)</f>
        <v>0.12681199999999998</v>
      </c>
    </row>
    <row r="102" spans="1:53" x14ac:dyDescent="0.25">
      <c r="D102" s="7"/>
      <c r="E102" s="7"/>
      <c r="F102" s="7"/>
      <c r="G102" s="7"/>
      <c r="H102" s="7"/>
      <c r="I102" s="7"/>
      <c r="J102" s="7"/>
      <c r="K102" s="7"/>
      <c r="L102" s="6" t="s">
        <v>340</v>
      </c>
      <c r="M102" s="6" t="s">
        <v>339</v>
      </c>
      <c r="N102" s="32">
        <f ca="1">MAX(L85:L100)</f>
        <v>0</v>
      </c>
      <c r="Y102" s="7" t="s">
        <v>341</v>
      </c>
      <c r="Z102" s="31">
        <f ca="1">(Z101-Q101)/Q101</f>
        <v>0</v>
      </c>
      <c r="AA102" s="31">
        <f ca="1">(AA101-R101)/R101</f>
        <v>0</v>
      </c>
      <c r="AB102" s="31">
        <f ca="1">(AB101-S101)/S101</f>
        <v>0</v>
      </c>
      <c r="AC102" s="31"/>
      <c r="AD102" s="31">
        <f ca="1">(AD101-U101)/U101</f>
        <v>0</v>
      </c>
      <c r="AE102" s="31"/>
      <c r="AF102" s="31">
        <f ca="1">(AF101-W101)/W101</f>
        <v>0</v>
      </c>
      <c r="AQ102" s="7"/>
      <c r="AR102" s="31"/>
      <c r="AS102" s="31"/>
      <c r="AT102" s="31"/>
      <c r="AU102" s="31"/>
      <c r="AV102" s="31"/>
      <c r="AW102" s="31"/>
      <c r="AX102" s="31"/>
    </row>
    <row r="103" spans="1:53" x14ac:dyDescent="0.25">
      <c r="A103" s="7" t="s">
        <v>374</v>
      </c>
      <c r="B103" s="7" t="str">
        <f>VLOOKUP(A103,TestArray,2)&amp;" in "&amp;VLOOKUP(A103,TestArray,3)&amp;" for Prototype "&amp;VLOOKUP(A103,TestArray,4)</f>
        <v>Proposed Design in All Zones for Prototype P6960ft2</v>
      </c>
      <c r="C103" s="7"/>
      <c r="I103" s="7" t="str">
        <f>VLOOKUP(A103,TestArray,21)</f>
        <v>Standard = T03 Standard for this test</v>
      </c>
    </row>
    <row r="104" spans="1:53" x14ac:dyDescent="0.25">
      <c r="A104" t="str">
        <f>A103</f>
        <v>V06</v>
      </c>
      <c r="B104" t="s">
        <v>2</v>
      </c>
      <c r="C104" s="3" t="str">
        <f t="shared" ref="C104:C119" si="193">VLOOKUP(A104,TestArray,4+RIGHT(B104,2))</f>
        <v>Zone 01</v>
      </c>
      <c r="D104" t="str">
        <f t="shared" ref="D104:D119" ca="1" si="194">IF(AND(H104=Yes,M104=Yes),Pass,Fail)</f>
        <v>Pass</v>
      </c>
      <c r="E104" s="2">
        <f t="shared" ref="E104:E119" ca="1" si="195">IF(Units="EDR",X104,W104)</f>
        <v>42.88</v>
      </c>
      <c r="F104" s="2">
        <f t="shared" ref="F104:F119" ca="1" si="196">IF(Units="EDR",AG104,AF104)</f>
        <v>42.88</v>
      </c>
      <c r="G104" s="27">
        <f ca="1">IF(E104=0,0,(F104-E104)/E104)</f>
        <v>0</v>
      </c>
      <c r="H104" s="3" t="str">
        <f t="shared" ref="H104:H119" ca="1" si="197">IF(AND((E104-Tolerance&lt;=F104),(E104+Tolerance&gt;=F104)),Yes,No)</f>
        <v>Yes</v>
      </c>
      <c r="I104" s="2">
        <f t="shared" ref="I104:I119" ca="1" si="198">IF(Units="EDR",J104,INDIRECT(RefCol&amp;INDEX(StandardArray,MATCH($N104,StandardList,0),2)))</f>
        <v>42.2</v>
      </c>
      <c r="J104" s="2">
        <f t="shared" ref="J104:J119" ca="1" si="199">IF(Units="EDR",AP104,AO104)</f>
        <v>42.2</v>
      </c>
      <c r="K104" s="2">
        <f t="shared" ref="K104:K119" ca="1" si="200">IF(Units="EDR",AY104,AX104)</f>
        <v>42.2</v>
      </c>
      <c r="L104" s="27">
        <f ca="1">IF(I104=0,0,(K104-I104)/I104)</f>
        <v>0</v>
      </c>
      <c r="M104" s="3" t="str">
        <f t="shared" ref="M104:M119" ca="1" si="201">IF(AND((I104-Tolerance&lt;=K104),(I104+Tolerance&gt;=K104),(J104-Tolerance&lt;=K104),(J104+Tolerance&gt;=K104)),Yes,No)</f>
        <v>Yes</v>
      </c>
      <c r="N104" s="3" t="str">
        <f t="shared" ref="N104:N119" si="202">N47</f>
        <v>V03R01</v>
      </c>
      <c r="O104" s="35">
        <f ca="1">K104-F104</f>
        <v>-0.67999999999999972</v>
      </c>
      <c r="P104" s="9">
        <f t="shared" ref="P104:P119" ca="1" si="203">MATCH($A104&amp;$B104,INDIRECT(P$2),0)</f>
        <v>84</v>
      </c>
      <c r="Q104" s="2">
        <f t="shared" ref="Q104:V113" ca="1" si="204">IF(Q$3=0,"",INDEX(INDIRECT(Q$1),$P104,Q$3))</f>
        <v>16.2</v>
      </c>
      <c r="R104" s="2">
        <f t="shared" ca="1" si="204"/>
        <v>0</v>
      </c>
      <c r="S104" s="2">
        <f t="shared" ca="1" si="204"/>
        <v>3.16</v>
      </c>
      <c r="T104" s="2">
        <f t="shared" ca="1" si="204"/>
        <v>0</v>
      </c>
      <c r="U104" s="2">
        <f t="shared" ca="1" si="204"/>
        <v>23.52</v>
      </c>
      <c r="V104" s="2">
        <f t="shared" ca="1" si="204"/>
        <v>0</v>
      </c>
      <c r="W104" s="2">
        <f t="shared" ref="W104:W119" ca="1" si="205">IF(TotalSum="No",INDEX(INDIRECT(W$1),$P104,W$3),SUM(Q104:V104))</f>
        <v>42.88</v>
      </c>
      <c r="X104" s="2">
        <f t="shared" ref="X104:X119" ca="1" si="206">IF(X$3=0,"",INDEX(INDIRECT(X$1),$P104,X$3))</f>
        <v>58.2</v>
      </c>
      <c r="Y104" s="9">
        <f t="shared" ref="Y104:Y119" ca="1" si="207">MATCH($A104&amp;$B104,INDIRECT(Y$2),0)</f>
        <v>84</v>
      </c>
      <c r="Z104" s="2">
        <f t="shared" ref="Z104:AE113" ca="1" si="208">IF(Z$3=0,"",INDEX(INDIRECT(Z$1),$Y104,Z$3))</f>
        <v>16.2</v>
      </c>
      <c r="AA104" s="2">
        <f t="shared" ca="1" si="208"/>
        <v>0</v>
      </c>
      <c r="AB104" s="2">
        <f t="shared" ca="1" si="208"/>
        <v>3.16</v>
      </c>
      <c r="AC104" s="2">
        <f t="shared" ca="1" si="208"/>
        <v>0</v>
      </c>
      <c r="AD104" s="2">
        <f t="shared" ca="1" si="208"/>
        <v>23.52</v>
      </c>
      <c r="AE104" s="2">
        <f t="shared" ca="1" si="208"/>
        <v>0</v>
      </c>
      <c r="AF104" s="2">
        <f t="shared" ref="AF104:AF119" ca="1" si="209">IF(TotalSum="No",INDEX(INDIRECT(AF$1),$Y104,AF$3),SUM(Z104:AE104))</f>
        <v>42.88</v>
      </c>
      <c r="AG104" s="2">
        <f t="shared" ref="AG104:AG119" ca="1" si="210">IF(AG$3=0,"",INDEX(INDIRECT(AG$1),$P104,AG$3))</f>
        <v>58.2</v>
      </c>
      <c r="AH104" s="9">
        <f t="shared" ref="AH104:AH119" ca="1" si="211">MATCH($A104&amp;$B104,INDIRECT(AH$2),0)</f>
        <v>84</v>
      </c>
      <c r="AI104" s="2">
        <f t="shared" ref="AI104:AN113" ca="1" si="212">IF(AI$3=0,"",INDEX(INDIRECT(AI$1),$AH104,AI$3))</f>
        <v>15.52</v>
      </c>
      <c r="AJ104" s="2">
        <f t="shared" ca="1" si="212"/>
        <v>0</v>
      </c>
      <c r="AK104" s="2">
        <f t="shared" ca="1" si="212"/>
        <v>3.16</v>
      </c>
      <c r="AL104" s="2">
        <f t="shared" ca="1" si="212"/>
        <v>0</v>
      </c>
      <c r="AM104" s="2">
        <f t="shared" ca="1" si="212"/>
        <v>23.52</v>
      </c>
      <c r="AN104" s="2" t="str">
        <f t="shared" ca="1" si="212"/>
        <v/>
      </c>
      <c r="AO104" s="2">
        <f t="shared" ref="AO104:AO119" ca="1" si="213">IF(TotalSum="No",INDEX(INDIRECT(AO$1),$AH104,AO$3),SUM(AI104:AN104))</f>
        <v>42.2</v>
      </c>
      <c r="AP104" s="2">
        <f t="shared" ref="AP104:AP119" ca="1" si="214">IF(AP$3=0,"",INDEX(INDIRECT(AP$1),$P104,AP$3))</f>
        <v>0.80892399999999998</v>
      </c>
      <c r="AQ104" s="9">
        <f t="shared" ref="AQ104:AQ119" ca="1" si="215">MATCH($A104&amp;$B104,INDIRECT(AQ$2),0)</f>
        <v>84</v>
      </c>
      <c r="AR104" s="2">
        <f t="shared" ref="AR104:AW113" ca="1" si="216">IF(AR$3=0,"",INDEX(INDIRECT(AR$1),$AQ104,AR$3))</f>
        <v>15.52</v>
      </c>
      <c r="AS104" s="2">
        <f t="shared" ca="1" si="216"/>
        <v>0</v>
      </c>
      <c r="AT104" s="2">
        <f t="shared" ca="1" si="216"/>
        <v>3.16</v>
      </c>
      <c r="AU104" s="2">
        <f t="shared" ca="1" si="216"/>
        <v>0</v>
      </c>
      <c r="AV104" s="2">
        <f t="shared" ca="1" si="216"/>
        <v>23.52</v>
      </c>
      <c r="AW104" s="2" t="str">
        <f t="shared" ca="1" si="216"/>
        <v/>
      </c>
      <c r="AX104" s="2">
        <f t="shared" ref="AX104:AX119" ca="1" si="217">IF(TotalSum="No",INDEX(INDIRECT(AX$1),$AQ104,AX$3),SUM(AR104:AW104))</f>
        <v>42.2</v>
      </c>
      <c r="AY104" s="2">
        <f t="shared" ref="AY104:AY119" ca="1" si="218">IF(AY$3=0,"",INDEX(INDIRECT(AY$1),$P104,AY$3))</f>
        <v>0.80892399999999998</v>
      </c>
      <c r="AZ104" t="str">
        <f t="shared" ref="AZ104:AZ119" si="219">A104&amp;B104</f>
        <v>V06R01</v>
      </c>
      <c r="BA104">
        <f t="shared" ref="BA104:BA119" si="220">ROW(AZ104)</f>
        <v>104</v>
      </c>
    </row>
    <row r="105" spans="1:53" x14ac:dyDescent="0.25">
      <c r="A105" t="str">
        <f t="shared" ref="A105:A119" si="221">A104</f>
        <v>V06</v>
      </c>
      <c r="B105" t="s">
        <v>20</v>
      </c>
      <c r="C105" s="3" t="str">
        <f t="shared" si="193"/>
        <v>Zone 02</v>
      </c>
      <c r="D105" t="str">
        <f t="shared" ca="1" si="194"/>
        <v>Pass</v>
      </c>
      <c r="E105" s="2">
        <f t="shared" ca="1" si="195"/>
        <v>41.77</v>
      </c>
      <c r="F105" s="2">
        <f t="shared" ca="1" si="196"/>
        <v>41.77</v>
      </c>
      <c r="G105" s="27">
        <f t="shared" ref="G105:G119" ca="1" si="222">IF(E105=0,0,(F105-E105)/E105)</f>
        <v>0</v>
      </c>
      <c r="H105" s="3" t="str">
        <f t="shared" ca="1" si="197"/>
        <v>Yes</v>
      </c>
      <c r="I105" s="2">
        <f t="shared" ca="1" si="198"/>
        <v>43.9</v>
      </c>
      <c r="J105" s="2">
        <f t="shared" ca="1" si="199"/>
        <v>43.9</v>
      </c>
      <c r="K105" s="2">
        <f t="shared" ca="1" si="200"/>
        <v>43.9</v>
      </c>
      <c r="L105" s="27">
        <f t="shared" ref="L105:L120" ca="1" si="223">IF(I105=0,0,(K105-I105)/I105)</f>
        <v>0</v>
      </c>
      <c r="M105" s="3" t="str">
        <f t="shared" ca="1" si="201"/>
        <v>Yes</v>
      </c>
      <c r="N105" s="3" t="str">
        <f t="shared" si="202"/>
        <v>V03R02</v>
      </c>
      <c r="O105" s="35">
        <f t="shared" ref="O105:O119" ca="1" si="224">K105-F105</f>
        <v>2.1299999999999955</v>
      </c>
      <c r="P105" s="9">
        <f t="shared" ca="1" si="203"/>
        <v>85</v>
      </c>
      <c r="Q105" s="2">
        <f t="shared" ca="1" si="204"/>
        <v>9.6999999999999993</v>
      </c>
      <c r="R105" s="2">
        <f t="shared" ca="1" si="204"/>
        <v>7.31</v>
      </c>
      <c r="S105" s="2">
        <f t="shared" ca="1" si="204"/>
        <v>3.13</v>
      </c>
      <c r="T105" s="2">
        <f t="shared" ca="1" si="204"/>
        <v>0</v>
      </c>
      <c r="U105" s="2">
        <f t="shared" ca="1" si="204"/>
        <v>21.63</v>
      </c>
      <c r="V105" s="2">
        <f t="shared" ca="1" si="204"/>
        <v>0</v>
      </c>
      <c r="W105" s="2">
        <f t="shared" ca="1" si="205"/>
        <v>41.77</v>
      </c>
      <c r="X105" s="2">
        <f t="shared" ca="1" si="206"/>
        <v>54.1</v>
      </c>
      <c r="Y105" s="9">
        <f t="shared" ca="1" si="207"/>
        <v>85</v>
      </c>
      <c r="Z105" s="2">
        <f t="shared" ca="1" si="208"/>
        <v>9.6999999999999993</v>
      </c>
      <c r="AA105" s="2">
        <f t="shared" ca="1" si="208"/>
        <v>7.31</v>
      </c>
      <c r="AB105" s="2">
        <f t="shared" ca="1" si="208"/>
        <v>3.13</v>
      </c>
      <c r="AC105" s="2">
        <f t="shared" ca="1" si="208"/>
        <v>0</v>
      </c>
      <c r="AD105" s="2">
        <f t="shared" ca="1" si="208"/>
        <v>21.63</v>
      </c>
      <c r="AE105" s="2">
        <f t="shared" ca="1" si="208"/>
        <v>0</v>
      </c>
      <c r="AF105" s="2">
        <f t="shared" ca="1" si="209"/>
        <v>41.77</v>
      </c>
      <c r="AG105" s="2">
        <f t="shared" ca="1" si="210"/>
        <v>54.1</v>
      </c>
      <c r="AH105" s="9">
        <f t="shared" ca="1" si="211"/>
        <v>85</v>
      </c>
      <c r="AI105" s="2">
        <f t="shared" ca="1" si="212"/>
        <v>9.61</v>
      </c>
      <c r="AJ105" s="2">
        <f t="shared" ca="1" si="212"/>
        <v>9.5299999999999994</v>
      </c>
      <c r="AK105" s="2">
        <f t="shared" ca="1" si="212"/>
        <v>3.13</v>
      </c>
      <c r="AL105" s="2">
        <f t="shared" ca="1" si="212"/>
        <v>0</v>
      </c>
      <c r="AM105" s="2">
        <f t="shared" ca="1" si="212"/>
        <v>21.63</v>
      </c>
      <c r="AN105" s="2" t="str">
        <f t="shared" ca="1" si="212"/>
        <v/>
      </c>
      <c r="AO105" s="2">
        <f t="shared" ca="1" si="213"/>
        <v>43.9</v>
      </c>
      <c r="AP105" s="2">
        <f t="shared" ca="1" si="214"/>
        <v>0.80892399999999998</v>
      </c>
      <c r="AQ105" s="9">
        <f t="shared" ca="1" si="215"/>
        <v>85</v>
      </c>
      <c r="AR105" s="2">
        <f t="shared" ca="1" si="216"/>
        <v>9.61</v>
      </c>
      <c r="AS105" s="2">
        <f t="shared" ca="1" si="216"/>
        <v>9.5299999999999994</v>
      </c>
      <c r="AT105" s="2">
        <f t="shared" ca="1" si="216"/>
        <v>3.13</v>
      </c>
      <c r="AU105" s="2">
        <f t="shared" ca="1" si="216"/>
        <v>0</v>
      </c>
      <c r="AV105" s="2">
        <f t="shared" ca="1" si="216"/>
        <v>21.63</v>
      </c>
      <c r="AW105" s="2" t="str">
        <f t="shared" ca="1" si="216"/>
        <v/>
      </c>
      <c r="AX105" s="2">
        <f t="shared" ca="1" si="217"/>
        <v>43.9</v>
      </c>
      <c r="AY105" s="2">
        <f t="shared" ca="1" si="218"/>
        <v>0.80892399999999998</v>
      </c>
      <c r="AZ105" t="str">
        <f t="shared" si="219"/>
        <v>V06R02</v>
      </c>
      <c r="BA105">
        <f t="shared" si="220"/>
        <v>105</v>
      </c>
    </row>
    <row r="106" spans="1:53" x14ac:dyDescent="0.25">
      <c r="A106" t="str">
        <f t="shared" si="221"/>
        <v>V06</v>
      </c>
      <c r="B106" t="s">
        <v>21</v>
      </c>
      <c r="C106" s="3" t="str">
        <f t="shared" si="193"/>
        <v>Zone 03</v>
      </c>
      <c r="D106" t="str">
        <f t="shared" ca="1" si="194"/>
        <v>Pass</v>
      </c>
      <c r="E106" s="2">
        <f t="shared" ca="1" si="195"/>
        <v>30.13</v>
      </c>
      <c r="F106" s="2">
        <f t="shared" ca="1" si="196"/>
        <v>30.13</v>
      </c>
      <c r="G106" s="27">
        <f t="shared" ca="1" si="222"/>
        <v>0</v>
      </c>
      <c r="H106" s="3" t="str">
        <f t="shared" ca="1" si="197"/>
        <v>Yes</v>
      </c>
      <c r="I106" s="2">
        <f t="shared" ca="1" si="198"/>
        <v>31.16</v>
      </c>
      <c r="J106" s="2">
        <f t="shared" ca="1" si="199"/>
        <v>31.16</v>
      </c>
      <c r="K106" s="2">
        <f t="shared" ca="1" si="200"/>
        <v>31.16</v>
      </c>
      <c r="L106" s="27">
        <f t="shared" ca="1" si="223"/>
        <v>0</v>
      </c>
      <c r="M106" s="3" t="str">
        <f t="shared" ca="1" si="201"/>
        <v>Yes</v>
      </c>
      <c r="N106" s="3" t="str">
        <f t="shared" si="202"/>
        <v>V03R03</v>
      </c>
      <c r="O106" s="35">
        <f t="shared" ca="1" si="224"/>
        <v>1.0300000000000011</v>
      </c>
      <c r="P106" s="9">
        <f t="shared" ca="1" si="203"/>
        <v>86</v>
      </c>
      <c r="Q106" s="2">
        <f t="shared" ca="1" si="204"/>
        <v>4.7</v>
      </c>
      <c r="R106" s="2">
        <f t="shared" ca="1" si="204"/>
        <v>0.6</v>
      </c>
      <c r="S106" s="2">
        <f t="shared" ca="1" si="204"/>
        <v>3.15</v>
      </c>
      <c r="T106" s="2">
        <f t="shared" ca="1" si="204"/>
        <v>0</v>
      </c>
      <c r="U106" s="2">
        <f t="shared" ca="1" si="204"/>
        <v>21.68</v>
      </c>
      <c r="V106" s="2">
        <f t="shared" ca="1" si="204"/>
        <v>0</v>
      </c>
      <c r="W106" s="2">
        <f t="shared" ca="1" si="205"/>
        <v>30.13</v>
      </c>
      <c r="X106" s="2">
        <f t="shared" ca="1" si="206"/>
        <v>55.2</v>
      </c>
      <c r="Y106" s="9">
        <f t="shared" ca="1" si="207"/>
        <v>86</v>
      </c>
      <c r="Z106" s="2">
        <f t="shared" ca="1" si="208"/>
        <v>4.7</v>
      </c>
      <c r="AA106" s="2">
        <f t="shared" ca="1" si="208"/>
        <v>0.6</v>
      </c>
      <c r="AB106" s="2">
        <f t="shared" ca="1" si="208"/>
        <v>3.15</v>
      </c>
      <c r="AC106" s="2">
        <f t="shared" ca="1" si="208"/>
        <v>0</v>
      </c>
      <c r="AD106" s="2">
        <f t="shared" ca="1" si="208"/>
        <v>21.68</v>
      </c>
      <c r="AE106" s="2">
        <f t="shared" ca="1" si="208"/>
        <v>0</v>
      </c>
      <c r="AF106" s="2">
        <f t="shared" ca="1" si="209"/>
        <v>30.13</v>
      </c>
      <c r="AG106" s="2">
        <f t="shared" ca="1" si="210"/>
        <v>55.2</v>
      </c>
      <c r="AH106" s="9">
        <f t="shared" ca="1" si="211"/>
        <v>86</v>
      </c>
      <c r="AI106" s="2">
        <f t="shared" ca="1" si="212"/>
        <v>4.76</v>
      </c>
      <c r="AJ106" s="2">
        <f t="shared" ca="1" si="212"/>
        <v>1.57</v>
      </c>
      <c r="AK106" s="2">
        <f t="shared" ca="1" si="212"/>
        <v>3.15</v>
      </c>
      <c r="AL106" s="2">
        <f t="shared" ca="1" si="212"/>
        <v>0</v>
      </c>
      <c r="AM106" s="2">
        <f t="shared" ca="1" si="212"/>
        <v>21.68</v>
      </c>
      <c r="AN106" s="2" t="str">
        <f t="shared" ca="1" si="212"/>
        <v/>
      </c>
      <c r="AO106" s="2">
        <f t="shared" ca="1" si="213"/>
        <v>31.16</v>
      </c>
      <c r="AP106" s="2">
        <f t="shared" ca="1" si="214"/>
        <v>0.80892399999999998</v>
      </c>
      <c r="AQ106" s="9">
        <f t="shared" ca="1" si="215"/>
        <v>86</v>
      </c>
      <c r="AR106" s="2">
        <f t="shared" ca="1" si="216"/>
        <v>4.76</v>
      </c>
      <c r="AS106" s="2">
        <f t="shared" ca="1" si="216"/>
        <v>1.57</v>
      </c>
      <c r="AT106" s="2">
        <f t="shared" ca="1" si="216"/>
        <v>3.15</v>
      </c>
      <c r="AU106" s="2">
        <f t="shared" ca="1" si="216"/>
        <v>0</v>
      </c>
      <c r="AV106" s="2">
        <f t="shared" ca="1" si="216"/>
        <v>21.68</v>
      </c>
      <c r="AW106" s="2" t="str">
        <f t="shared" ca="1" si="216"/>
        <v/>
      </c>
      <c r="AX106" s="2">
        <f t="shared" ca="1" si="217"/>
        <v>31.16</v>
      </c>
      <c r="AY106" s="2">
        <f t="shared" ca="1" si="218"/>
        <v>0.80892399999999998</v>
      </c>
      <c r="AZ106" t="str">
        <f t="shared" si="219"/>
        <v>V06R03</v>
      </c>
      <c r="BA106">
        <f t="shared" si="220"/>
        <v>106</v>
      </c>
    </row>
    <row r="107" spans="1:53" x14ac:dyDescent="0.25">
      <c r="A107" t="str">
        <f t="shared" si="221"/>
        <v>V06</v>
      </c>
      <c r="B107" t="s">
        <v>22</v>
      </c>
      <c r="C107" s="3" t="str">
        <f t="shared" si="193"/>
        <v>Zone 04</v>
      </c>
      <c r="D107" t="str">
        <f t="shared" ca="1" si="194"/>
        <v>Pass</v>
      </c>
      <c r="E107" s="2">
        <f t="shared" ca="1" si="195"/>
        <v>38.06</v>
      </c>
      <c r="F107" s="2">
        <f t="shared" ca="1" si="196"/>
        <v>38.06</v>
      </c>
      <c r="G107" s="27">
        <f t="shared" ca="1" si="222"/>
        <v>0</v>
      </c>
      <c r="H107" s="3" t="str">
        <f t="shared" ca="1" si="197"/>
        <v>Yes</v>
      </c>
      <c r="I107" s="2">
        <f t="shared" ca="1" si="198"/>
        <v>42.17</v>
      </c>
      <c r="J107" s="2">
        <f t="shared" ca="1" si="199"/>
        <v>42.17</v>
      </c>
      <c r="K107" s="2">
        <f t="shared" ca="1" si="200"/>
        <v>42.17</v>
      </c>
      <c r="L107" s="27">
        <f t="shared" ca="1" si="223"/>
        <v>0</v>
      </c>
      <c r="M107" s="3" t="str">
        <f t="shared" ca="1" si="201"/>
        <v>Yes</v>
      </c>
      <c r="N107" s="3" t="str">
        <f t="shared" si="202"/>
        <v>V03R04</v>
      </c>
      <c r="O107" s="35">
        <f t="shared" ca="1" si="224"/>
        <v>4.1099999999999994</v>
      </c>
      <c r="P107" s="9">
        <f t="shared" ca="1" si="203"/>
        <v>87</v>
      </c>
      <c r="Q107" s="2">
        <f t="shared" ca="1" si="204"/>
        <v>5.91</v>
      </c>
      <c r="R107" s="2">
        <f t="shared" ca="1" si="204"/>
        <v>8.1300000000000008</v>
      </c>
      <c r="S107" s="2">
        <f t="shared" ca="1" si="204"/>
        <v>3.13</v>
      </c>
      <c r="T107" s="2">
        <f t="shared" ca="1" si="204"/>
        <v>0</v>
      </c>
      <c r="U107" s="2">
        <f t="shared" ca="1" si="204"/>
        <v>20.89</v>
      </c>
      <c r="V107" s="2">
        <f t="shared" ca="1" si="204"/>
        <v>0</v>
      </c>
      <c r="W107" s="2">
        <f t="shared" ca="1" si="205"/>
        <v>38.06</v>
      </c>
      <c r="X107" s="2">
        <f t="shared" ca="1" si="206"/>
        <v>53.2</v>
      </c>
      <c r="Y107" s="9">
        <f t="shared" ca="1" si="207"/>
        <v>87</v>
      </c>
      <c r="Z107" s="2">
        <f t="shared" ca="1" si="208"/>
        <v>5.91</v>
      </c>
      <c r="AA107" s="2">
        <f t="shared" ca="1" si="208"/>
        <v>8.1300000000000008</v>
      </c>
      <c r="AB107" s="2">
        <f t="shared" ca="1" si="208"/>
        <v>3.13</v>
      </c>
      <c r="AC107" s="2">
        <f t="shared" ca="1" si="208"/>
        <v>0</v>
      </c>
      <c r="AD107" s="2">
        <f t="shared" ca="1" si="208"/>
        <v>20.89</v>
      </c>
      <c r="AE107" s="2">
        <f t="shared" ca="1" si="208"/>
        <v>0</v>
      </c>
      <c r="AF107" s="2">
        <f t="shared" ca="1" si="209"/>
        <v>38.06</v>
      </c>
      <c r="AG107" s="2">
        <f t="shared" ca="1" si="210"/>
        <v>53.2</v>
      </c>
      <c r="AH107" s="9">
        <f t="shared" ca="1" si="211"/>
        <v>87</v>
      </c>
      <c r="AI107" s="2">
        <f t="shared" ca="1" si="212"/>
        <v>5.91</v>
      </c>
      <c r="AJ107" s="2">
        <f t="shared" ca="1" si="212"/>
        <v>12.24</v>
      </c>
      <c r="AK107" s="2">
        <f t="shared" ca="1" si="212"/>
        <v>3.13</v>
      </c>
      <c r="AL107" s="2">
        <f t="shared" ca="1" si="212"/>
        <v>0</v>
      </c>
      <c r="AM107" s="2">
        <f t="shared" ca="1" si="212"/>
        <v>20.89</v>
      </c>
      <c r="AN107" s="2" t="str">
        <f t="shared" ca="1" si="212"/>
        <v/>
      </c>
      <c r="AO107" s="2">
        <f t="shared" ca="1" si="213"/>
        <v>42.17</v>
      </c>
      <c r="AP107" s="2">
        <f t="shared" ca="1" si="214"/>
        <v>0.80892399999999998</v>
      </c>
      <c r="AQ107" s="9">
        <f t="shared" ca="1" si="215"/>
        <v>87</v>
      </c>
      <c r="AR107" s="2">
        <f t="shared" ca="1" si="216"/>
        <v>5.91</v>
      </c>
      <c r="AS107" s="2">
        <f t="shared" ca="1" si="216"/>
        <v>12.24</v>
      </c>
      <c r="AT107" s="2">
        <f t="shared" ca="1" si="216"/>
        <v>3.13</v>
      </c>
      <c r="AU107" s="2">
        <f t="shared" ca="1" si="216"/>
        <v>0</v>
      </c>
      <c r="AV107" s="2">
        <f t="shared" ca="1" si="216"/>
        <v>20.89</v>
      </c>
      <c r="AW107" s="2" t="str">
        <f t="shared" ca="1" si="216"/>
        <v/>
      </c>
      <c r="AX107" s="2">
        <f t="shared" ca="1" si="217"/>
        <v>42.17</v>
      </c>
      <c r="AY107" s="2">
        <f t="shared" ca="1" si="218"/>
        <v>0.80892399999999998</v>
      </c>
      <c r="AZ107" t="str">
        <f t="shared" si="219"/>
        <v>V06R04</v>
      </c>
      <c r="BA107">
        <f t="shared" si="220"/>
        <v>107</v>
      </c>
    </row>
    <row r="108" spans="1:53" x14ac:dyDescent="0.25">
      <c r="A108" t="str">
        <f t="shared" si="221"/>
        <v>V06</v>
      </c>
      <c r="B108" t="s">
        <v>23</v>
      </c>
      <c r="C108" s="3" t="str">
        <f t="shared" si="193"/>
        <v>Zone 05</v>
      </c>
      <c r="D108" t="str">
        <f t="shared" ca="1" si="194"/>
        <v>Pass</v>
      </c>
      <c r="E108" s="2">
        <f t="shared" ca="1" si="195"/>
        <v>29.45</v>
      </c>
      <c r="F108" s="2">
        <f t="shared" ca="1" si="196"/>
        <v>29.45</v>
      </c>
      <c r="G108" s="27">
        <f t="shared" ca="1" si="222"/>
        <v>0</v>
      </c>
      <c r="H108" s="3" t="str">
        <f t="shared" ca="1" si="197"/>
        <v>Yes</v>
      </c>
      <c r="I108" s="2">
        <f t="shared" ca="1" si="198"/>
        <v>30.3</v>
      </c>
      <c r="J108" s="2">
        <f t="shared" ca="1" si="199"/>
        <v>30.3</v>
      </c>
      <c r="K108" s="2">
        <f t="shared" ca="1" si="200"/>
        <v>30.3</v>
      </c>
      <c r="L108" s="27">
        <f t="shared" ca="1" si="223"/>
        <v>0</v>
      </c>
      <c r="M108" s="3" t="str">
        <f t="shared" ca="1" si="201"/>
        <v>Yes</v>
      </c>
      <c r="N108" s="3" t="str">
        <f t="shared" si="202"/>
        <v>V03R05</v>
      </c>
      <c r="O108" s="35">
        <f t="shared" ca="1" si="224"/>
        <v>0.85000000000000142</v>
      </c>
      <c r="P108" s="9">
        <f t="shared" ca="1" si="203"/>
        <v>88</v>
      </c>
      <c r="Q108" s="2">
        <f t="shared" ca="1" si="204"/>
        <v>3.99</v>
      </c>
      <c r="R108" s="2">
        <f t="shared" ca="1" si="204"/>
        <v>0.25</v>
      </c>
      <c r="S108" s="2">
        <f t="shared" ca="1" si="204"/>
        <v>3.15</v>
      </c>
      <c r="T108" s="2">
        <f t="shared" ca="1" si="204"/>
        <v>0</v>
      </c>
      <c r="U108" s="2">
        <f t="shared" ca="1" si="204"/>
        <v>22.06</v>
      </c>
      <c r="V108" s="2">
        <f t="shared" ca="1" si="204"/>
        <v>0</v>
      </c>
      <c r="W108" s="2">
        <f t="shared" ca="1" si="205"/>
        <v>29.45</v>
      </c>
      <c r="X108" s="2">
        <f t="shared" ca="1" si="206"/>
        <v>54.7</v>
      </c>
      <c r="Y108" s="9">
        <f t="shared" ca="1" si="207"/>
        <v>88</v>
      </c>
      <c r="Z108" s="2">
        <f t="shared" ca="1" si="208"/>
        <v>3.99</v>
      </c>
      <c r="AA108" s="2">
        <f t="shared" ca="1" si="208"/>
        <v>0.25</v>
      </c>
      <c r="AB108" s="2">
        <f t="shared" ca="1" si="208"/>
        <v>3.15</v>
      </c>
      <c r="AC108" s="2">
        <f t="shared" ca="1" si="208"/>
        <v>0</v>
      </c>
      <c r="AD108" s="2">
        <f t="shared" ca="1" si="208"/>
        <v>22.06</v>
      </c>
      <c r="AE108" s="2">
        <f t="shared" ca="1" si="208"/>
        <v>0</v>
      </c>
      <c r="AF108" s="2">
        <f t="shared" ca="1" si="209"/>
        <v>29.45</v>
      </c>
      <c r="AG108" s="2">
        <f t="shared" ca="1" si="210"/>
        <v>54.7</v>
      </c>
      <c r="AH108" s="9">
        <f t="shared" ca="1" si="211"/>
        <v>88</v>
      </c>
      <c r="AI108" s="2">
        <f t="shared" ca="1" si="212"/>
        <v>3.78</v>
      </c>
      <c r="AJ108" s="2">
        <f t="shared" ca="1" si="212"/>
        <v>1.31</v>
      </c>
      <c r="AK108" s="2">
        <f t="shared" ca="1" si="212"/>
        <v>3.15</v>
      </c>
      <c r="AL108" s="2">
        <f t="shared" ca="1" si="212"/>
        <v>0</v>
      </c>
      <c r="AM108" s="2">
        <f t="shared" ca="1" si="212"/>
        <v>22.06</v>
      </c>
      <c r="AN108" s="2" t="str">
        <f t="shared" ca="1" si="212"/>
        <v/>
      </c>
      <c r="AO108" s="2">
        <f t="shared" ca="1" si="213"/>
        <v>30.3</v>
      </c>
      <c r="AP108" s="2">
        <f t="shared" ca="1" si="214"/>
        <v>0.80892399999999998</v>
      </c>
      <c r="AQ108" s="9">
        <f t="shared" ca="1" si="215"/>
        <v>88</v>
      </c>
      <c r="AR108" s="2">
        <f t="shared" ca="1" si="216"/>
        <v>3.78</v>
      </c>
      <c r="AS108" s="2">
        <f t="shared" ca="1" si="216"/>
        <v>1.31</v>
      </c>
      <c r="AT108" s="2">
        <f t="shared" ca="1" si="216"/>
        <v>3.15</v>
      </c>
      <c r="AU108" s="2">
        <f t="shared" ca="1" si="216"/>
        <v>0</v>
      </c>
      <c r="AV108" s="2">
        <f t="shared" ca="1" si="216"/>
        <v>22.06</v>
      </c>
      <c r="AW108" s="2" t="str">
        <f t="shared" ca="1" si="216"/>
        <v/>
      </c>
      <c r="AX108" s="2">
        <f t="shared" ca="1" si="217"/>
        <v>30.3</v>
      </c>
      <c r="AY108" s="2">
        <f t="shared" ca="1" si="218"/>
        <v>0.80892399999999998</v>
      </c>
      <c r="AZ108" t="str">
        <f t="shared" si="219"/>
        <v>V06R05</v>
      </c>
      <c r="BA108">
        <f t="shared" si="220"/>
        <v>108</v>
      </c>
    </row>
    <row r="109" spans="1:53" x14ac:dyDescent="0.25">
      <c r="A109" t="str">
        <f t="shared" si="221"/>
        <v>V06</v>
      </c>
      <c r="B109" t="s">
        <v>24</v>
      </c>
      <c r="C109" s="3" t="str">
        <f t="shared" si="193"/>
        <v>Zone 06</v>
      </c>
      <c r="D109" t="str">
        <f t="shared" ca="1" si="194"/>
        <v>Pass</v>
      </c>
      <c r="E109" s="2">
        <f t="shared" ca="1" si="195"/>
        <v>31.59</v>
      </c>
      <c r="F109" s="2">
        <f t="shared" ca="1" si="196"/>
        <v>31.59</v>
      </c>
      <c r="G109" s="27">
        <f t="shared" ca="1" si="222"/>
        <v>0</v>
      </c>
      <c r="H109" s="3" t="str">
        <f t="shared" ca="1" si="197"/>
        <v>Yes</v>
      </c>
      <c r="I109" s="2">
        <f t="shared" ca="1" si="198"/>
        <v>34.03</v>
      </c>
      <c r="J109" s="2">
        <f t="shared" ca="1" si="199"/>
        <v>34.03</v>
      </c>
      <c r="K109" s="2">
        <f t="shared" ca="1" si="200"/>
        <v>34.03</v>
      </c>
      <c r="L109" s="27">
        <f t="shared" ca="1" si="223"/>
        <v>0</v>
      </c>
      <c r="M109" s="3" t="str">
        <f t="shared" ca="1" si="201"/>
        <v>Yes</v>
      </c>
      <c r="N109" s="3" t="str">
        <f t="shared" si="202"/>
        <v>V03R06</v>
      </c>
      <c r="O109" s="35">
        <f t="shared" ca="1" si="224"/>
        <v>2.4400000000000013</v>
      </c>
      <c r="P109" s="9">
        <f t="shared" ca="1" si="203"/>
        <v>89</v>
      </c>
      <c r="Q109" s="2">
        <f t="shared" ca="1" si="204"/>
        <v>0.99</v>
      </c>
      <c r="R109" s="2">
        <f t="shared" ca="1" si="204"/>
        <v>7.44</v>
      </c>
      <c r="S109" s="2">
        <f t="shared" ca="1" si="204"/>
        <v>3.05</v>
      </c>
      <c r="T109" s="2">
        <f t="shared" ca="1" si="204"/>
        <v>0</v>
      </c>
      <c r="U109" s="2">
        <f t="shared" ca="1" si="204"/>
        <v>20.11</v>
      </c>
      <c r="V109" s="2">
        <f t="shared" ca="1" si="204"/>
        <v>0</v>
      </c>
      <c r="W109" s="2">
        <f t="shared" ca="1" si="205"/>
        <v>31.59</v>
      </c>
      <c r="X109" s="2">
        <f t="shared" ca="1" si="206"/>
        <v>60</v>
      </c>
      <c r="Y109" s="9">
        <f t="shared" ca="1" si="207"/>
        <v>89</v>
      </c>
      <c r="Z109" s="2">
        <f t="shared" ca="1" si="208"/>
        <v>0.99</v>
      </c>
      <c r="AA109" s="2">
        <f t="shared" ca="1" si="208"/>
        <v>7.44</v>
      </c>
      <c r="AB109" s="2">
        <f t="shared" ca="1" si="208"/>
        <v>3.05</v>
      </c>
      <c r="AC109" s="2">
        <f t="shared" ca="1" si="208"/>
        <v>0</v>
      </c>
      <c r="AD109" s="2">
        <f t="shared" ca="1" si="208"/>
        <v>20.11</v>
      </c>
      <c r="AE109" s="2">
        <f t="shared" ca="1" si="208"/>
        <v>0</v>
      </c>
      <c r="AF109" s="2">
        <f t="shared" ca="1" si="209"/>
        <v>31.59</v>
      </c>
      <c r="AG109" s="2">
        <f t="shared" ca="1" si="210"/>
        <v>60</v>
      </c>
      <c r="AH109" s="9">
        <f t="shared" ca="1" si="211"/>
        <v>89</v>
      </c>
      <c r="AI109" s="2">
        <f t="shared" ca="1" si="212"/>
        <v>1.01</v>
      </c>
      <c r="AJ109" s="2">
        <f t="shared" ca="1" si="212"/>
        <v>9.86</v>
      </c>
      <c r="AK109" s="2">
        <f t="shared" ca="1" si="212"/>
        <v>3.05</v>
      </c>
      <c r="AL109" s="2">
        <f t="shared" ca="1" si="212"/>
        <v>0</v>
      </c>
      <c r="AM109" s="2">
        <f t="shared" ca="1" si="212"/>
        <v>20.11</v>
      </c>
      <c r="AN109" s="2" t="str">
        <f t="shared" ca="1" si="212"/>
        <v/>
      </c>
      <c r="AO109" s="2">
        <f t="shared" ca="1" si="213"/>
        <v>34.03</v>
      </c>
      <c r="AP109" s="2">
        <f t="shared" ca="1" si="214"/>
        <v>0.80892399999999998</v>
      </c>
      <c r="AQ109" s="9">
        <f t="shared" ca="1" si="215"/>
        <v>89</v>
      </c>
      <c r="AR109" s="2">
        <f t="shared" ca="1" si="216"/>
        <v>1.01</v>
      </c>
      <c r="AS109" s="2">
        <f t="shared" ca="1" si="216"/>
        <v>9.86</v>
      </c>
      <c r="AT109" s="2">
        <f t="shared" ca="1" si="216"/>
        <v>3.05</v>
      </c>
      <c r="AU109" s="2">
        <f t="shared" ca="1" si="216"/>
        <v>0</v>
      </c>
      <c r="AV109" s="2">
        <f t="shared" ca="1" si="216"/>
        <v>20.11</v>
      </c>
      <c r="AW109" s="2" t="str">
        <f t="shared" ca="1" si="216"/>
        <v/>
      </c>
      <c r="AX109" s="2">
        <f t="shared" ca="1" si="217"/>
        <v>34.03</v>
      </c>
      <c r="AY109" s="2">
        <f t="shared" ca="1" si="218"/>
        <v>0.80892399999999998</v>
      </c>
      <c r="AZ109" t="str">
        <f t="shared" si="219"/>
        <v>V06R06</v>
      </c>
      <c r="BA109">
        <f t="shared" si="220"/>
        <v>109</v>
      </c>
    </row>
    <row r="110" spans="1:53" x14ac:dyDescent="0.25">
      <c r="A110" t="str">
        <f t="shared" si="221"/>
        <v>V06</v>
      </c>
      <c r="B110" t="s">
        <v>25</v>
      </c>
      <c r="C110" s="3" t="str">
        <f t="shared" si="193"/>
        <v>Zone 07</v>
      </c>
      <c r="D110" t="str">
        <f t="shared" ca="1" si="194"/>
        <v>Pass</v>
      </c>
      <c r="E110" s="2">
        <f t="shared" ca="1" si="195"/>
        <v>28.04</v>
      </c>
      <c r="F110" s="2">
        <f t="shared" ca="1" si="196"/>
        <v>28.04</v>
      </c>
      <c r="G110" s="27">
        <f t="shared" ca="1" si="222"/>
        <v>0</v>
      </c>
      <c r="H110" s="3" t="str">
        <f t="shared" ca="1" si="197"/>
        <v>Yes</v>
      </c>
      <c r="I110" s="2">
        <f t="shared" ca="1" si="198"/>
        <v>30.41</v>
      </c>
      <c r="J110" s="2">
        <f t="shared" ca="1" si="199"/>
        <v>30.41</v>
      </c>
      <c r="K110" s="2">
        <f t="shared" ca="1" si="200"/>
        <v>30.41</v>
      </c>
      <c r="L110" s="27">
        <f t="shared" ca="1" si="223"/>
        <v>0</v>
      </c>
      <c r="M110" s="3" t="str">
        <f t="shared" ca="1" si="201"/>
        <v>Yes</v>
      </c>
      <c r="N110" s="3" t="str">
        <f t="shared" si="202"/>
        <v>V03R07</v>
      </c>
      <c r="O110" s="35">
        <f t="shared" ca="1" si="224"/>
        <v>2.370000000000001</v>
      </c>
      <c r="P110" s="9">
        <f t="shared" ca="1" si="203"/>
        <v>90</v>
      </c>
      <c r="Q110" s="2">
        <f t="shared" ca="1" si="204"/>
        <v>0.12</v>
      </c>
      <c r="R110" s="2">
        <f t="shared" ca="1" si="204"/>
        <v>5.2</v>
      </c>
      <c r="S110" s="2">
        <f t="shared" ca="1" si="204"/>
        <v>3.11</v>
      </c>
      <c r="T110" s="2">
        <f t="shared" ca="1" si="204"/>
        <v>0</v>
      </c>
      <c r="U110" s="2">
        <f t="shared" ca="1" si="204"/>
        <v>19.61</v>
      </c>
      <c r="V110" s="2">
        <f t="shared" ca="1" si="204"/>
        <v>0</v>
      </c>
      <c r="W110" s="2">
        <f t="shared" ca="1" si="205"/>
        <v>28.04</v>
      </c>
      <c r="X110" s="2">
        <f t="shared" ca="1" si="206"/>
        <v>61.7</v>
      </c>
      <c r="Y110" s="9">
        <f t="shared" ca="1" si="207"/>
        <v>90</v>
      </c>
      <c r="Z110" s="2">
        <f t="shared" ca="1" si="208"/>
        <v>0.12</v>
      </c>
      <c r="AA110" s="2">
        <f t="shared" ca="1" si="208"/>
        <v>5.2</v>
      </c>
      <c r="AB110" s="2">
        <f t="shared" ca="1" si="208"/>
        <v>3.11</v>
      </c>
      <c r="AC110" s="2">
        <f t="shared" ca="1" si="208"/>
        <v>0</v>
      </c>
      <c r="AD110" s="2">
        <f t="shared" ca="1" si="208"/>
        <v>19.61</v>
      </c>
      <c r="AE110" s="2">
        <f t="shared" ca="1" si="208"/>
        <v>0</v>
      </c>
      <c r="AF110" s="2">
        <f t="shared" ca="1" si="209"/>
        <v>28.04</v>
      </c>
      <c r="AG110" s="2">
        <f t="shared" ca="1" si="210"/>
        <v>61.7</v>
      </c>
      <c r="AH110" s="9">
        <f t="shared" ca="1" si="211"/>
        <v>90</v>
      </c>
      <c r="AI110" s="2">
        <f t="shared" ca="1" si="212"/>
        <v>0.08</v>
      </c>
      <c r="AJ110" s="2">
        <f t="shared" ca="1" si="212"/>
        <v>7.61</v>
      </c>
      <c r="AK110" s="2">
        <f t="shared" ca="1" si="212"/>
        <v>3.11</v>
      </c>
      <c r="AL110" s="2">
        <f t="shared" ca="1" si="212"/>
        <v>0</v>
      </c>
      <c r="AM110" s="2">
        <f t="shared" ca="1" si="212"/>
        <v>19.61</v>
      </c>
      <c r="AN110" s="2" t="str">
        <f t="shared" ca="1" si="212"/>
        <v/>
      </c>
      <c r="AO110" s="2">
        <f t="shared" ca="1" si="213"/>
        <v>30.41</v>
      </c>
      <c r="AP110" s="2">
        <f t="shared" ca="1" si="214"/>
        <v>0.80892399999999998</v>
      </c>
      <c r="AQ110" s="9">
        <f t="shared" ca="1" si="215"/>
        <v>90</v>
      </c>
      <c r="AR110" s="2">
        <f t="shared" ca="1" si="216"/>
        <v>0.08</v>
      </c>
      <c r="AS110" s="2">
        <f t="shared" ca="1" si="216"/>
        <v>7.61</v>
      </c>
      <c r="AT110" s="2">
        <f t="shared" ca="1" si="216"/>
        <v>3.11</v>
      </c>
      <c r="AU110" s="2">
        <f t="shared" ca="1" si="216"/>
        <v>0</v>
      </c>
      <c r="AV110" s="2">
        <f t="shared" ca="1" si="216"/>
        <v>19.61</v>
      </c>
      <c r="AW110" s="2" t="str">
        <f t="shared" ca="1" si="216"/>
        <v/>
      </c>
      <c r="AX110" s="2">
        <f t="shared" ca="1" si="217"/>
        <v>30.41</v>
      </c>
      <c r="AY110" s="2">
        <f t="shared" ca="1" si="218"/>
        <v>0.80892399999999998</v>
      </c>
      <c r="AZ110" t="str">
        <f t="shared" si="219"/>
        <v>V06R07</v>
      </c>
      <c r="BA110">
        <f t="shared" si="220"/>
        <v>110</v>
      </c>
    </row>
    <row r="111" spans="1:53" x14ac:dyDescent="0.25">
      <c r="A111" t="str">
        <f t="shared" si="221"/>
        <v>V06</v>
      </c>
      <c r="B111" t="s">
        <v>26</v>
      </c>
      <c r="C111" s="3" t="str">
        <f t="shared" si="193"/>
        <v>Zone 08</v>
      </c>
      <c r="D111" t="str">
        <f t="shared" ca="1" si="194"/>
        <v>Pass</v>
      </c>
      <c r="E111" s="2">
        <f t="shared" ca="1" si="195"/>
        <v>39.74</v>
      </c>
      <c r="F111" s="2">
        <f t="shared" ca="1" si="196"/>
        <v>39.74</v>
      </c>
      <c r="G111" s="27">
        <f t="shared" ca="1" si="222"/>
        <v>0</v>
      </c>
      <c r="H111" s="3" t="str">
        <f t="shared" ca="1" si="197"/>
        <v>Yes</v>
      </c>
      <c r="I111" s="2">
        <f t="shared" ca="1" si="198"/>
        <v>42.65</v>
      </c>
      <c r="J111" s="2">
        <f t="shared" ca="1" si="199"/>
        <v>42.65</v>
      </c>
      <c r="K111" s="2">
        <f t="shared" ca="1" si="200"/>
        <v>42.65</v>
      </c>
      <c r="L111" s="27">
        <f t="shared" ca="1" si="223"/>
        <v>0</v>
      </c>
      <c r="M111" s="3" t="str">
        <f t="shared" ca="1" si="201"/>
        <v>Yes</v>
      </c>
      <c r="N111" s="3" t="str">
        <f t="shared" si="202"/>
        <v>V03R08</v>
      </c>
      <c r="O111" s="35">
        <f t="shared" ca="1" si="224"/>
        <v>2.9099999999999966</v>
      </c>
      <c r="P111" s="9">
        <f t="shared" ca="1" si="203"/>
        <v>91</v>
      </c>
      <c r="Q111" s="2">
        <f t="shared" ca="1" si="204"/>
        <v>0.38</v>
      </c>
      <c r="R111" s="2">
        <f t="shared" ca="1" si="204"/>
        <v>16.91</v>
      </c>
      <c r="S111" s="2">
        <f t="shared" ca="1" si="204"/>
        <v>3.02</v>
      </c>
      <c r="T111" s="2">
        <f t="shared" ca="1" si="204"/>
        <v>0</v>
      </c>
      <c r="U111" s="2">
        <f t="shared" ca="1" si="204"/>
        <v>19.43</v>
      </c>
      <c r="V111" s="2">
        <f t="shared" ca="1" si="204"/>
        <v>0</v>
      </c>
      <c r="W111" s="2">
        <f t="shared" ca="1" si="205"/>
        <v>39.74</v>
      </c>
      <c r="X111" s="2">
        <f t="shared" ca="1" si="206"/>
        <v>58.7</v>
      </c>
      <c r="Y111" s="9">
        <f t="shared" ca="1" si="207"/>
        <v>91</v>
      </c>
      <c r="Z111" s="2">
        <f t="shared" ca="1" si="208"/>
        <v>0.38</v>
      </c>
      <c r="AA111" s="2">
        <f t="shared" ca="1" si="208"/>
        <v>16.91</v>
      </c>
      <c r="AB111" s="2">
        <f t="shared" ca="1" si="208"/>
        <v>3.02</v>
      </c>
      <c r="AC111" s="2">
        <f t="shared" ca="1" si="208"/>
        <v>0</v>
      </c>
      <c r="AD111" s="2">
        <f t="shared" ca="1" si="208"/>
        <v>19.43</v>
      </c>
      <c r="AE111" s="2">
        <f t="shared" ca="1" si="208"/>
        <v>0</v>
      </c>
      <c r="AF111" s="2">
        <f t="shared" ca="1" si="209"/>
        <v>39.74</v>
      </c>
      <c r="AG111" s="2">
        <f t="shared" ca="1" si="210"/>
        <v>58.7</v>
      </c>
      <c r="AH111" s="9">
        <f t="shared" ca="1" si="211"/>
        <v>91</v>
      </c>
      <c r="AI111" s="2">
        <f t="shared" ca="1" si="212"/>
        <v>0.38</v>
      </c>
      <c r="AJ111" s="2">
        <f t="shared" ca="1" si="212"/>
        <v>19.82</v>
      </c>
      <c r="AK111" s="2">
        <f t="shared" ca="1" si="212"/>
        <v>3.02</v>
      </c>
      <c r="AL111" s="2">
        <f t="shared" ca="1" si="212"/>
        <v>0</v>
      </c>
      <c r="AM111" s="2">
        <f t="shared" ca="1" si="212"/>
        <v>19.43</v>
      </c>
      <c r="AN111" s="2" t="str">
        <f t="shared" ca="1" si="212"/>
        <v/>
      </c>
      <c r="AO111" s="2">
        <f t="shared" ca="1" si="213"/>
        <v>42.65</v>
      </c>
      <c r="AP111" s="2">
        <f t="shared" ca="1" si="214"/>
        <v>0.80892399999999998</v>
      </c>
      <c r="AQ111" s="9">
        <f t="shared" ca="1" si="215"/>
        <v>91</v>
      </c>
      <c r="AR111" s="2">
        <f t="shared" ca="1" si="216"/>
        <v>0.38</v>
      </c>
      <c r="AS111" s="2">
        <f t="shared" ca="1" si="216"/>
        <v>19.82</v>
      </c>
      <c r="AT111" s="2">
        <f t="shared" ca="1" si="216"/>
        <v>3.02</v>
      </c>
      <c r="AU111" s="2">
        <f t="shared" ca="1" si="216"/>
        <v>0</v>
      </c>
      <c r="AV111" s="2">
        <f t="shared" ca="1" si="216"/>
        <v>19.43</v>
      </c>
      <c r="AW111" s="2" t="str">
        <f t="shared" ca="1" si="216"/>
        <v/>
      </c>
      <c r="AX111" s="2">
        <f t="shared" ca="1" si="217"/>
        <v>42.65</v>
      </c>
      <c r="AY111" s="2">
        <f t="shared" ca="1" si="218"/>
        <v>0.80892399999999998</v>
      </c>
      <c r="AZ111" t="str">
        <f t="shared" si="219"/>
        <v>V06R08</v>
      </c>
      <c r="BA111">
        <f t="shared" si="220"/>
        <v>111</v>
      </c>
    </row>
    <row r="112" spans="1:53" x14ac:dyDescent="0.25">
      <c r="A112" t="str">
        <f t="shared" si="221"/>
        <v>V06</v>
      </c>
      <c r="B112" t="s">
        <v>27</v>
      </c>
      <c r="C112" s="3" t="str">
        <f t="shared" si="193"/>
        <v>Zone 09</v>
      </c>
      <c r="D112" t="str">
        <f t="shared" ca="1" si="194"/>
        <v>Pass</v>
      </c>
      <c r="E112" s="2">
        <f t="shared" ca="1" si="195"/>
        <v>47.13</v>
      </c>
      <c r="F112" s="2">
        <f t="shared" ca="1" si="196"/>
        <v>47.13</v>
      </c>
      <c r="G112" s="27">
        <f t="shared" ca="1" si="222"/>
        <v>0</v>
      </c>
      <c r="H112" s="3" t="str">
        <f t="shared" ca="1" si="197"/>
        <v>Yes</v>
      </c>
      <c r="I112" s="2">
        <f t="shared" ca="1" si="198"/>
        <v>51.59</v>
      </c>
      <c r="J112" s="2">
        <f t="shared" ca="1" si="199"/>
        <v>51.59</v>
      </c>
      <c r="K112" s="2">
        <f t="shared" ca="1" si="200"/>
        <v>51.59</v>
      </c>
      <c r="L112" s="27">
        <f t="shared" ca="1" si="223"/>
        <v>0</v>
      </c>
      <c r="M112" s="3" t="str">
        <f t="shared" ca="1" si="201"/>
        <v>Yes</v>
      </c>
      <c r="N112" s="3" t="str">
        <f t="shared" si="202"/>
        <v>V03R09</v>
      </c>
      <c r="O112" s="35">
        <f t="shared" ca="1" si="224"/>
        <v>4.4600000000000009</v>
      </c>
      <c r="P112" s="9">
        <f t="shared" ca="1" si="203"/>
        <v>92</v>
      </c>
      <c r="Q112" s="2">
        <f t="shared" ca="1" si="204"/>
        <v>1.03</v>
      </c>
      <c r="R112" s="2">
        <f t="shared" ca="1" si="204"/>
        <v>23.67</v>
      </c>
      <c r="S112" s="2">
        <f t="shared" ca="1" si="204"/>
        <v>3.01</v>
      </c>
      <c r="T112" s="2">
        <f t="shared" ca="1" si="204"/>
        <v>0</v>
      </c>
      <c r="U112" s="2">
        <f t="shared" ca="1" si="204"/>
        <v>19.420000000000002</v>
      </c>
      <c r="V112" s="2">
        <f t="shared" ca="1" si="204"/>
        <v>0</v>
      </c>
      <c r="W112" s="2">
        <f t="shared" ca="1" si="205"/>
        <v>47.13</v>
      </c>
      <c r="X112" s="2">
        <f t="shared" ca="1" si="206"/>
        <v>56.7</v>
      </c>
      <c r="Y112" s="9">
        <f t="shared" ca="1" si="207"/>
        <v>92</v>
      </c>
      <c r="Z112" s="2">
        <f t="shared" ca="1" si="208"/>
        <v>1.03</v>
      </c>
      <c r="AA112" s="2">
        <f t="shared" ca="1" si="208"/>
        <v>23.67</v>
      </c>
      <c r="AB112" s="2">
        <f t="shared" ca="1" si="208"/>
        <v>3.01</v>
      </c>
      <c r="AC112" s="2">
        <f t="shared" ca="1" si="208"/>
        <v>0</v>
      </c>
      <c r="AD112" s="2">
        <f t="shared" ca="1" si="208"/>
        <v>19.420000000000002</v>
      </c>
      <c r="AE112" s="2">
        <f t="shared" ca="1" si="208"/>
        <v>0</v>
      </c>
      <c r="AF112" s="2">
        <f t="shared" ca="1" si="209"/>
        <v>47.13</v>
      </c>
      <c r="AG112" s="2">
        <f t="shared" ca="1" si="210"/>
        <v>56.7</v>
      </c>
      <c r="AH112" s="9">
        <f t="shared" ca="1" si="211"/>
        <v>92</v>
      </c>
      <c r="AI112" s="2">
        <f t="shared" ca="1" si="212"/>
        <v>0.98</v>
      </c>
      <c r="AJ112" s="2">
        <f t="shared" ca="1" si="212"/>
        <v>28.18</v>
      </c>
      <c r="AK112" s="2">
        <f t="shared" ca="1" si="212"/>
        <v>3.01</v>
      </c>
      <c r="AL112" s="2">
        <f t="shared" ca="1" si="212"/>
        <v>0</v>
      </c>
      <c r="AM112" s="2">
        <f t="shared" ca="1" si="212"/>
        <v>19.420000000000002</v>
      </c>
      <c r="AN112" s="2" t="str">
        <f t="shared" ca="1" si="212"/>
        <v/>
      </c>
      <c r="AO112" s="2">
        <f t="shared" ca="1" si="213"/>
        <v>51.59</v>
      </c>
      <c r="AP112" s="2">
        <f t="shared" ca="1" si="214"/>
        <v>0.80892399999999998</v>
      </c>
      <c r="AQ112" s="9">
        <f t="shared" ca="1" si="215"/>
        <v>92</v>
      </c>
      <c r="AR112" s="2">
        <f t="shared" ca="1" si="216"/>
        <v>0.98</v>
      </c>
      <c r="AS112" s="2">
        <f t="shared" ca="1" si="216"/>
        <v>28.18</v>
      </c>
      <c r="AT112" s="2">
        <f t="shared" ca="1" si="216"/>
        <v>3.01</v>
      </c>
      <c r="AU112" s="2">
        <f t="shared" ca="1" si="216"/>
        <v>0</v>
      </c>
      <c r="AV112" s="2">
        <f t="shared" ca="1" si="216"/>
        <v>19.420000000000002</v>
      </c>
      <c r="AW112" s="2" t="str">
        <f t="shared" ca="1" si="216"/>
        <v/>
      </c>
      <c r="AX112" s="2">
        <f t="shared" ca="1" si="217"/>
        <v>51.59</v>
      </c>
      <c r="AY112" s="2">
        <f t="shared" ca="1" si="218"/>
        <v>0.80892399999999998</v>
      </c>
      <c r="AZ112" t="str">
        <f t="shared" si="219"/>
        <v>V06R09</v>
      </c>
      <c r="BA112">
        <f t="shared" si="220"/>
        <v>112</v>
      </c>
    </row>
    <row r="113" spans="1:53" x14ac:dyDescent="0.25">
      <c r="A113" t="str">
        <f t="shared" si="221"/>
        <v>V06</v>
      </c>
      <c r="B113" t="s">
        <v>28</v>
      </c>
      <c r="C113" s="3" t="str">
        <f t="shared" si="193"/>
        <v>Zone 10</v>
      </c>
      <c r="D113" t="str">
        <f t="shared" ca="1" si="194"/>
        <v>Pass</v>
      </c>
      <c r="E113" s="2">
        <f t="shared" ca="1" si="195"/>
        <v>49.56</v>
      </c>
      <c r="F113" s="2">
        <f t="shared" ca="1" si="196"/>
        <v>49.56</v>
      </c>
      <c r="G113" s="27">
        <f t="shared" ca="1" si="222"/>
        <v>0</v>
      </c>
      <c r="H113" s="3" t="str">
        <f t="shared" ca="1" si="197"/>
        <v>Yes</v>
      </c>
      <c r="I113" s="2">
        <f t="shared" ca="1" si="198"/>
        <v>53.85</v>
      </c>
      <c r="J113" s="2">
        <f t="shared" ca="1" si="199"/>
        <v>53.85</v>
      </c>
      <c r="K113" s="2">
        <f t="shared" ca="1" si="200"/>
        <v>53.85</v>
      </c>
      <c r="L113" s="27">
        <f t="shared" ca="1" si="223"/>
        <v>0</v>
      </c>
      <c r="M113" s="3" t="str">
        <f t="shared" ca="1" si="201"/>
        <v>Yes</v>
      </c>
      <c r="N113" s="3" t="str">
        <f t="shared" si="202"/>
        <v>V03R10</v>
      </c>
      <c r="O113" s="35">
        <f t="shared" ca="1" si="224"/>
        <v>4.2899999999999991</v>
      </c>
      <c r="P113" s="9">
        <f t="shared" ca="1" si="203"/>
        <v>93</v>
      </c>
      <c r="Q113" s="2">
        <f t="shared" ca="1" si="204"/>
        <v>1.36</v>
      </c>
      <c r="R113" s="2">
        <f t="shared" ca="1" si="204"/>
        <v>25.86</v>
      </c>
      <c r="S113" s="2">
        <f t="shared" ca="1" si="204"/>
        <v>3.01</v>
      </c>
      <c r="T113" s="2">
        <f t="shared" ca="1" si="204"/>
        <v>0</v>
      </c>
      <c r="U113" s="2">
        <f t="shared" ca="1" si="204"/>
        <v>19.329999999999998</v>
      </c>
      <c r="V113" s="2">
        <f t="shared" ca="1" si="204"/>
        <v>0</v>
      </c>
      <c r="W113" s="2">
        <f t="shared" ca="1" si="205"/>
        <v>49.56</v>
      </c>
      <c r="X113" s="2">
        <f t="shared" ca="1" si="206"/>
        <v>55.3</v>
      </c>
      <c r="Y113" s="9">
        <f t="shared" ca="1" si="207"/>
        <v>93</v>
      </c>
      <c r="Z113" s="2">
        <f t="shared" ca="1" si="208"/>
        <v>1.36</v>
      </c>
      <c r="AA113" s="2">
        <f t="shared" ca="1" si="208"/>
        <v>25.86</v>
      </c>
      <c r="AB113" s="2">
        <f t="shared" ca="1" si="208"/>
        <v>3.01</v>
      </c>
      <c r="AC113" s="2">
        <f t="shared" ca="1" si="208"/>
        <v>0</v>
      </c>
      <c r="AD113" s="2">
        <f t="shared" ca="1" si="208"/>
        <v>19.329999999999998</v>
      </c>
      <c r="AE113" s="2">
        <f t="shared" ca="1" si="208"/>
        <v>0</v>
      </c>
      <c r="AF113" s="2">
        <f t="shared" ca="1" si="209"/>
        <v>49.56</v>
      </c>
      <c r="AG113" s="2">
        <f t="shared" ca="1" si="210"/>
        <v>55.3</v>
      </c>
      <c r="AH113" s="9">
        <f t="shared" ca="1" si="211"/>
        <v>93</v>
      </c>
      <c r="AI113" s="2">
        <f t="shared" ca="1" si="212"/>
        <v>1.31</v>
      </c>
      <c r="AJ113" s="2">
        <f t="shared" ca="1" si="212"/>
        <v>30.2</v>
      </c>
      <c r="AK113" s="2">
        <f t="shared" ca="1" si="212"/>
        <v>3.01</v>
      </c>
      <c r="AL113" s="2">
        <f t="shared" ca="1" si="212"/>
        <v>0</v>
      </c>
      <c r="AM113" s="2">
        <f t="shared" ca="1" si="212"/>
        <v>19.329999999999998</v>
      </c>
      <c r="AN113" s="2" t="str">
        <f t="shared" ca="1" si="212"/>
        <v/>
      </c>
      <c r="AO113" s="2">
        <f t="shared" ca="1" si="213"/>
        <v>53.85</v>
      </c>
      <c r="AP113" s="2">
        <f t="shared" ca="1" si="214"/>
        <v>0.80892399999999998</v>
      </c>
      <c r="AQ113" s="9">
        <f t="shared" ca="1" si="215"/>
        <v>93</v>
      </c>
      <c r="AR113" s="2">
        <f t="shared" ca="1" si="216"/>
        <v>1.31</v>
      </c>
      <c r="AS113" s="2">
        <f t="shared" ca="1" si="216"/>
        <v>30.2</v>
      </c>
      <c r="AT113" s="2">
        <f t="shared" ca="1" si="216"/>
        <v>3.01</v>
      </c>
      <c r="AU113" s="2">
        <f t="shared" ca="1" si="216"/>
        <v>0</v>
      </c>
      <c r="AV113" s="2">
        <f t="shared" ca="1" si="216"/>
        <v>19.329999999999998</v>
      </c>
      <c r="AW113" s="2" t="str">
        <f t="shared" ca="1" si="216"/>
        <v/>
      </c>
      <c r="AX113" s="2">
        <f t="shared" ca="1" si="217"/>
        <v>53.85</v>
      </c>
      <c r="AY113" s="2">
        <f t="shared" ca="1" si="218"/>
        <v>0.80892399999999998</v>
      </c>
      <c r="AZ113" t="str">
        <f t="shared" si="219"/>
        <v>V06R10</v>
      </c>
      <c r="BA113">
        <f t="shared" si="220"/>
        <v>113</v>
      </c>
    </row>
    <row r="114" spans="1:53" x14ac:dyDescent="0.25">
      <c r="A114" t="str">
        <f t="shared" si="221"/>
        <v>V06</v>
      </c>
      <c r="B114" t="s">
        <v>29</v>
      </c>
      <c r="C114" s="3" t="str">
        <f t="shared" si="193"/>
        <v>Zone 11</v>
      </c>
      <c r="D114" t="str">
        <f t="shared" ca="1" si="194"/>
        <v>Pass</v>
      </c>
      <c r="E114" s="2">
        <f t="shared" ca="1" si="195"/>
        <v>69.19</v>
      </c>
      <c r="F114" s="2">
        <f t="shared" ca="1" si="196"/>
        <v>69.19</v>
      </c>
      <c r="G114" s="27">
        <f t="shared" ca="1" si="222"/>
        <v>0</v>
      </c>
      <c r="H114" s="3" t="str">
        <f t="shared" ca="1" si="197"/>
        <v>Yes</v>
      </c>
      <c r="I114" s="2">
        <f t="shared" ca="1" si="198"/>
        <v>74.209999999999994</v>
      </c>
      <c r="J114" s="2">
        <f t="shared" ca="1" si="199"/>
        <v>74.209999999999994</v>
      </c>
      <c r="K114" s="2">
        <f t="shared" ca="1" si="200"/>
        <v>74.209999999999994</v>
      </c>
      <c r="L114" s="27">
        <f t="shared" ca="1" si="223"/>
        <v>0</v>
      </c>
      <c r="M114" s="3" t="str">
        <f t="shared" ca="1" si="201"/>
        <v>Yes</v>
      </c>
      <c r="N114" s="3" t="str">
        <f t="shared" si="202"/>
        <v>V03R11</v>
      </c>
      <c r="O114" s="35">
        <f t="shared" ca="1" si="224"/>
        <v>5.019999999999996</v>
      </c>
      <c r="P114" s="9">
        <f t="shared" ca="1" si="203"/>
        <v>94</v>
      </c>
      <c r="Q114" s="2">
        <f t="shared" ref="Q114:V119" ca="1" si="225">IF(Q$3=0,"",INDEX(INDIRECT(Q$1),$P114,Q$3))</f>
        <v>8.57</v>
      </c>
      <c r="R114" s="2">
        <f t="shared" ca="1" si="225"/>
        <v>37.71</v>
      </c>
      <c r="S114" s="2">
        <f t="shared" ca="1" si="225"/>
        <v>3.13</v>
      </c>
      <c r="T114" s="2">
        <f t="shared" ca="1" si="225"/>
        <v>0</v>
      </c>
      <c r="U114" s="2">
        <f t="shared" ca="1" si="225"/>
        <v>19.78</v>
      </c>
      <c r="V114" s="2">
        <f t="shared" ca="1" si="225"/>
        <v>0</v>
      </c>
      <c r="W114" s="2">
        <f t="shared" ca="1" si="205"/>
        <v>69.19</v>
      </c>
      <c r="X114" s="2">
        <f t="shared" ca="1" si="206"/>
        <v>51.3</v>
      </c>
      <c r="Y114" s="9">
        <f t="shared" ca="1" si="207"/>
        <v>94</v>
      </c>
      <c r="Z114" s="2">
        <f t="shared" ref="Z114:AE119" ca="1" si="226">IF(Z$3=0,"",INDEX(INDIRECT(Z$1),$Y114,Z$3))</f>
        <v>8.57</v>
      </c>
      <c r="AA114" s="2">
        <f t="shared" ca="1" si="226"/>
        <v>37.71</v>
      </c>
      <c r="AB114" s="2">
        <f t="shared" ca="1" si="226"/>
        <v>3.13</v>
      </c>
      <c r="AC114" s="2">
        <f t="shared" ca="1" si="226"/>
        <v>0</v>
      </c>
      <c r="AD114" s="2">
        <f t="shared" ca="1" si="226"/>
        <v>19.78</v>
      </c>
      <c r="AE114" s="2">
        <f t="shared" ca="1" si="226"/>
        <v>0</v>
      </c>
      <c r="AF114" s="2">
        <f t="shared" ca="1" si="209"/>
        <v>69.19</v>
      </c>
      <c r="AG114" s="2">
        <f t="shared" ca="1" si="210"/>
        <v>51.3</v>
      </c>
      <c r="AH114" s="9">
        <f t="shared" ca="1" si="211"/>
        <v>94</v>
      </c>
      <c r="AI114" s="2">
        <f t="shared" ref="AI114:AN119" ca="1" si="227">IF(AI$3=0,"",INDEX(INDIRECT(AI$1),$AH114,AI$3))</f>
        <v>8.61</v>
      </c>
      <c r="AJ114" s="2">
        <f t="shared" ca="1" si="227"/>
        <v>42.69</v>
      </c>
      <c r="AK114" s="2">
        <f t="shared" ca="1" si="227"/>
        <v>3.13</v>
      </c>
      <c r="AL114" s="2">
        <f t="shared" ca="1" si="227"/>
        <v>0</v>
      </c>
      <c r="AM114" s="2">
        <f t="shared" ca="1" si="227"/>
        <v>19.78</v>
      </c>
      <c r="AN114" s="2" t="str">
        <f t="shared" ca="1" si="227"/>
        <v/>
      </c>
      <c r="AO114" s="2">
        <f t="shared" ca="1" si="213"/>
        <v>74.209999999999994</v>
      </c>
      <c r="AP114" s="2">
        <f t="shared" ca="1" si="214"/>
        <v>0.80892399999999998</v>
      </c>
      <c r="AQ114" s="9">
        <f t="shared" ca="1" si="215"/>
        <v>94</v>
      </c>
      <c r="AR114" s="2">
        <f t="shared" ref="AR114:AW119" ca="1" si="228">IF(AR$3=0,"",INDEX(INDIRECT(AR$1),$AQ114,AR$3))</f>
        <v>8.61</v>
      </c>
      <c r="AS114" s="2">
        <f t="shared" ca="1" si="228"/>
        <v>42.69</v>
      </c>
      <c r="AT114" s="2">
        <f t="shared" ca="1" si="228"/>
        <v>3.13</v>
      </c>
      <c r="AU114" s="2">
        <f t="shared" ca="1" si="228"/>
        <v>0</v>
      </c>
      <c r="AV114" s="2">
        <f t="shared" ca="1" si="228"/>
        <v>19.78</v>
      </c>
      <c r="AW114" s="2" t="str">
        <f t="shared" ca="1" si="228"/>
        <v/>
      </c>
      <c r="AX114" s="2">
        <f t="shared" ca="1" si="217"/>
        <v>74.209999999999994</v>
      </c>
      <c r="AY114" s="2">
        <f t="shared" ca="1" si="218"/>
        <v>0.80892399999999998</v>
      </c>
      <c r="AZ114" t="str">
        <f t="shared" si="219"/>
        <v>V06R11</v>
      </c>
      <c r="BA114">
        <f t="shared" si="220"/>
        <v>114</v>
      </c>
    </row>
    <row r="115" spans="1:53" x14ac:dyDescent="0.25">
      <c r="A115" t="str">
        <f t="shared" si="221"/>
        <v>V06</v>
      </c>
      <c r="B115" t="s">
        <v>30</v>
      </c>
      <c r="C115" s="3" t="str">
        <f t="shared" si="193"/>
        <v>Zone 12</v>
      </c>
      <c r="D115" t="str">
        <f t="shared" ca="1" si="194"/>
        <v>Pass</v>
      </c>
      <c r="E115" s="2">
        <f t="shared" ca="1" si="195"/>
        <v>57.63</v>
      </c>
      <c r="F115" s="2">
        <f t="shared" ca="1" si="196"/>
        <v>57.63</v>
      </c>
      <c r="G115" s="27">
        <f t="shared" ca="1" si="222"/>
        <v>0</v>
      </c>
      <c r="H115" s="3" t="str">
        <f t="shared" ca="1" si="197"/>
        <v>Yes</v>
      </c>
      <c r="I115" s="2">
        <f t="shared" ca="1" si="198"/>
        <v>61.97</v>
      </c>
      <c r="J115" s="2">
        <f t="shared" ca="1" si="199"/>
        <v>61.97</v>
      </c>
      <c r="K115" s="2">
        <f t="shared" ca="1" si="200"/>
        <v>61.97</v>
      </c>
      <c r="L115" s="27">
        <f t="shared" ca="1" si="223"/>
        <v>0</v>
      </c>
      <c r="M115" s="3" t="str">
        <f t="shared" ca="1" si="201"/>
        <v>Yes</v>
      </c>
      <c r="N115" s="3" t="str">
        <f t="shared" si="202"/>
        <v>V03R12</v>
      </c>
      <c r="O115" s="35">
        <f t="shared" ca="1" si="224"/>
        <v>4.3399999999999963</v>
      </c>
      <c r="P115" s="9">
        <f t="shared" ca="1" si="203"/>
        <v>95</v>
      </c>
      <c r="Q115" s="2">
        <f t="shared" ca="1" si="225"/>
        <v>9.19</v>
      </c>
      <c r="R115" s="2">
        <f t="shared" ca="1" si="225"/>
        <v>24.78</v>
      </c>
      <c r="S115" s="2">
        <f t="shared" ca="1" si="225"/>
        <v>3.13</v>
      </c>
      <c r="T115" s="2">
        <f t="shared" ca="1" si="225"/>
        <v>0</v>
      </c>
      <c r="U115" s="2">
        <f t="shared" ca="1" si="225"/>
        <v>20.53</v>
      </c>
      <c r="V115" s="2">
        <f t="shared" ca="1" si="225"/>
        <v>0</v>
      </c>
      <c r="W115" s="2">
        <f t="shared" ca="1" si="205"/>
        <v>57.63</v>
      </c>
      <c r="X115" s="2">
        <f t="shared" ca="1" si="206"/>
        <v>52.7</v>
      </c>
      <c r="Y115" s="9">
        <f t="shared" ca="1" si="207"/>
        <v>95</v>
      </c>
      <c r="Z115" s="2">
        <f t="shared" ca="1" si="226"/>
        <v>9.19</v>
      </c>
      <c r="AA115" s="2">
        <f t="shared" ca="1" si="226"/>
        <v>24.78</v>
      </c>
      <c r="AB115" s="2">
        <f t="shared" ca="1" si="226"/>
        <v>3.13</v>
      </c>
      <c r="AC115" s="2">
        <f t="shared" ca="1" si="226"/>
        <v>0</v>
      </c>
      <c r="AD115" s="2">
        <f t="shared" ca="1" si="226"/>
        <v>20.53</v>
      </c>
      <c r="AE115" s="2">
        <f t="shared" ca="1" si="226"/>
        <v>0</v>
      </c>
      <c r="AF115" s="2">
        <f t="shared" ca="1" si="209"/>
        <v>57.63</v>
      </c>
      <c r="AG115" s="2">
        <f t="shared" ca="1" si="210"/>
        <v>52.7</v>
      </c>
      <c r="AH115" s="9">
        <f t="shared" ca="1" si="211"/>
        <v>95</v>
      </c>
      <c r="AI115" s="2">
        <f t="shared" ca="1" si="227"/>
        <v>9.17</v>
      </c>
      <c r="AJ115" s="2">
        <f t="shared" ca="1" si="227"/>
        <v>29.14</v>
      </c>
      <c r="AK115" s="2">
        <f t="shared" ca="1" si="227"/>
        <v>3.13</v>
      </c>
      <c r="AL115" s="2">
        <f t="shared" ca="1" si="227"/>
        <v>0</v>
      </c>
      <c r="AM115" s="2">
        <f t="shared" ca="1" si="227"/>
        <v>20.53</v>
      </c>
      <c r="AN115" s="2" t="str">
        <f t="shared" ca="1" si="227"/>
        <v/>
      </c>
      <c r="AO115" s="2">
        <f t="shared" ca="1" si="213"/>
        <v>61.97</v>
      </c>
      <c r="AP115" s="2">
        <f t="shared" ca="1" si="214"/>
        <v>0.80892399999999998</v>
      </c>
      <c r="AQ115" s="9">
        <f t="shared" ca="1" si="215"/>
        <v>95</v>
      </c>
      <c r="AR115" s="2">
        <f t="shared" ca="1" si="228"/>
        <v>9.17</v>
      </c>
      <c r="AS115" s="2">
        <f t="shared" ca="1" si="228"/>
        <v>29.14</v>
      </c>
      <c r="AT115" s="2">
        <f t="shared" ca="1" si="228"/>
        <v>3.13</v>
      </c>
      <c r="AU115" s="2">
        <f t="shared" ca="1" si="228"/>
        <v>0</v>
      </c>
      <c r="AV115" s="2">
        <f t="shared" ca="1" si="228"/>
        <v>20.53</v>
      </c>
      <c r="AW115" s="2" t="str">
        <f t="shared" ca="1" si="228"/>
        <v/>
      </c>
      <c r="AX115" s="2">
        <f t="shared" ca="1" si="217"/>
        <v>61.97</v>
      </c>
      <c r="AY115" s="2">
        <f t="shared" ca="1" si="218"/>
        <v>0.80892399999999998</v>
      </c>
      <c r="AZ115" t="str">
        <f t="shared" si="219"/>
        <v>V06R12</v>
      </c>
      <c r="BA115">
        <f t="shared" si="220"/>
        <v>115</v>
      </c>
    </row>
    <row r="116" spans="1:53" x14ac:dyDescent="0.25">
      <c r="A116" t="str">
        <f t="shared" si="221"/>
        <v>V06</v>
      </c>
      <c r="B116" t="s">
        <v>31</v>
      </c>
      <c r="C116" s="3" t="str">
        <f t="shared" si="193"/>
        <v>Zone 13</v>
      </c>
      <c r="D116" t="str">
        <f t="shared" ca="1" si="194"/>
        <v>Pass</v>
      </c>
      <c r="E116" s="2">
        <f t="shared" ca="1" si="195"/>
        <v>71.58</v>
      </c>
      <c r="F116" s="2">
        <f t="shared" ca="1" si="196"/>
        <v>71.58</v>
      </c>
      <c r="G116" s="27">
        <f t="shared" ca="1" si="222"/>
        <v>0</v>
      </c>
      <c r="H116" s="3" t="str">
        <f t="shared" ca="1" si="197"/>
        <v>Yes</v>
      </c>
      <c r="I116" s="2">
        <f t="shared" ca="1" si="198"/>
        <v>77.37</v>
      </c>
      <c r="J116" s="2">
        <f t="shared" ca="1" si="199"/>
        <v>77.37</v>
      </c>
      <c r="K116" s="2">
        <f t="shared" ca="1" si="200"/>
        <v>77.37</v>
      </c>
      <c r="L116" s="27">
        <f t="shared" ca="1" si="223"/>
        <v>0</v>
      </c>
      <c r="M116" s="3" t="str">
        <f t="shared" ca="1" si="201"/>
        <v>Yes</v>
      </c>
      <c r="N116" s="3" t="str">
        <f t="shared" si="202"/>
        <v>V03R13</v>
      </c>
      <c r="O116" s="35">
        <f t="shared" ca="1" si="224"/>
        <v>5.7900000000000063</v>
      </c>
      <c r="P116" s="9">
        <f t="shared" ca="1" si="203"/>
        <v>96</v>
      </c>
      <c r="Q116" s="2">
        <f t="shared" ca="1" si="225"/>
        <v>8.01</v>
      </c>
      <c r="R116" s="2">
        <f t="shared" ca="1" si="225"/>
        <v>40.9</v>
      </c>
      <c r="S116" s="2">
        <f t="shared" ca="1" si="225"/>
        <v>3.15</v>
      </c>
      <c r="T116" s="2">
        <f t="shared" ca="1" si="225"/>
        <v>0</v>
      </c>
      <c r="U116" s="2">
        <f t="shared" ca="1" si="225"/>
        <v>19.52</v>
      </c>
      <c r="V116" s="2">
        <f t="shared" ca="1" si="225"/>
        <v>0</v>
      </c>
      <c r="W116" s="2">
        <f t="shared" ca="1" si="205"/>
        <v>71.58</v>
      </c>
      <c r="X116" s="2">
        <f t="shared" ca="1" si="206"/>
        <v>52</v>
      </c>
      <c r="Y116" s="9">
        <f t="shared" ca="1" si="207"/>
        <v>96</v>
      </c>
      <c r="Z116" s="2">
        <f t="shared" ca="1" si="226"/>
        <v>8.01</v>
      </c>
      <c r="AA116" s="2">
        <f t="shared" ca="1" si="226"/>
        <v>40.9</v>
      </c>
      <c r="AB116" s="2">
        <f t="shared" ca="1" si="226"/>
        <v>3.15</v>
      </c>
      <c r="AC116" s="2">
        <f t="shared" ca="1" si="226"/>
        <v>0</v>
      </c>
      <c r="AD116" s="2">
        <f t="shared" ca="1" si="226"/>
        <v>19.52</v>
      </c>
      <c r="AE116" s="2">
        <f t="shared" ca="1" si="226"/>
        <v>0</v>
      </c>
      <c r="AF116" s="2">
        <f t="shared" ca="1" si="209"/>
        <v>71.58</v>
      </c>
      <c r="AG116" s="2">
        <f t="shared" ca="1" si="210"/>
        <v>52</v>
      </c>
      <c r="AH116" s="9">
        <f t="shared" ca="1" si="211"/>
        <v>96</v>
      </c>
      <c r="AI116" s="2">
        <f t="shared" ca="1" si="227"/>
        <v>8.01</v>
      </c>
      <c r="AJ116" s="2">
        <f t="shared" ca="1" si="227"/>
        <v>46.69</v>
      </c>
      <c r="AK116" s="2">
        <f t="shared" ca="1" si="227"/>
        <v>3.15</v>
      </c>
      <c r="AL116" s="2">
        <f t="shared" ca="1" si="227"/>
        <v>0</v>
      </c>
      <c r="AM116" s="2">
        <f t="shared" ca="1" si="227"/>
        <v>19.52</v>
      </c>
      <c r="AN116" s="2" t="str">
        <f t="shared" ca="1" si="227"/>
        <v/>
      </c>
      <c r="AO116" s="2">
        <f t="shared" ca="1" si="213"/>
        <v>77.37</v>
      </c>
      <c r="AP116" s="2">
        <f t="shared" ca="1" si="214"/>
        <v>0.80892399999999998</v>
      </c>
      <c r="AQ116" s="9">
        <f t="shared" ca="1" si="215"/>
        <v>96</v>
      </c>
      <c r="AR116" s="2">
        <f t="shared" ca="1" si="228"/>
        <v>8.01</v>
      </c>
      <c r="AS116" s="2">
        <f t="shared" ca="1" si="228"/>
        <v>46.69</v>
      </c>
      <c r="AT116" s="2">
        <f t="shared" ca="1" si="228"/>
        <v>3.15</v>
      </c>
      <c r="AU116" s="2">
        <f t="shared" ca="1" si="228"/>
        <v>0</v>
      </c>
      <c r="AV116" s="2">
        <f t="shared" ca="1" si="228"/>
        <v>19.52</v>
      </c>
      <c r="AW116" s="2" t="str">
        <f t="shared" ca="1" si="228"/>
        <v/>
      </c>
      <c r="AX116" s="2">
        <f t="shared" ca="1" si="217"/>
        <v>77.37</v>
      </c>
      <c r="AY116" s="2">
        <f t="shared" ca="1" si="218"/>
        <v>0.80892399999999998</v>
      </c>
      <c r="AZ116" t="str">
        <f t="shared" si="219"/>
        <v>V06R13</v>
      </c>
      <c r="BA116">
        <f t="shared" si="220"/>
        <v>116</v>
      </c>
    </row>
    <row r="117" spans="1:53" x14ac:dyDescent="0.25">
      <c r="A117" t="str">
        <f t="shared" si="221"/>
        <v>V06</v>
      </c>
      <c r="B117" t="s">
        <v>32</v>
      </c>
      <c r="C117" s="3" t="str">
        <f t="shared" si="193"/>
        <v>Zone 14</v>
      </c>
      <c r="D117" t="str">
        <f t="shared" ca="1" si="194"/>
        <v>Pass</v>
      </c>
      <c r="E117" s="2">
        <f t="shared" ca="1" si="195"/>
        <v>66.52</v>
      </c>
      <c r="F117" s="2">
        <f t="shared" ca="1" si="196"/>
        <v>66.52</v>
      </c>
      <c r="G117" s="27">
        <f t="shared" ca="1" si="222"/>
        <v>0</v>
      </c>
      <c r="H117" s="3" t="str">
        <f t="shared" ca="1" si="197"/>
        <v>Yes</v>
      </c>
      <c r="I117" s="2">
        <f t="shared" ca="1" si="198"/>
        <v>72.03</v>
      </c>
      <c r="J117" s="2">
        <f t="shared" ca="1" si="199"/>
        <v>72.03</v>
      </c>
      <c r="K117" s="2">
        <f t="shared" ca="1" si="200"/>
        <v>72.03</v>
      </c>
      <c r="L117" s="27">
        <f t="shared" ca="1" si="223"/>
        <v>0</v>
      </c>
      <c r="M117" s="3" t="str">
        <f t="shared" ca="1" si="201"/>
        <v>Yes</v>
      </c>
      <c r="N117" s="3" t="str">
        <f t="shared" si="202"/>
        <v>V03R14</v>
      </c>
      <c r="O117" s="35">
        <f t="shared" ca="1" si="224"/>
        <v>5.5100000000000051</v>
      </c>
      <c r="P117" s="9">
        <f t="shared" ca="1" si="203"/>
        <v>97</v>
      </c>
      <c r="Q117" s="2">
        <f t="shared" ca="1" si="225"/>
        <v>9.1300000000000008</v>
      </c>
      <c r="R117" s="2">
        <f t="shared" ca="1" si="225"/>
        <v>34.44</v>
      </c>
      <c r="S117" s="2">
        <f t="shared" ca="1" si="225"/>
        <v>3.02</v>
      </c>
      <c r="T117" s="2">
        <f t="shared" ca="1" si="225"/>
        <v>0</v>
      </c>
      <c r="U117" s="2">
        <f t="shared" ca="1" si="225"/>
        <v>19.93</v>
      </c>
      <c r="V117" s="2">
        <f t="shared" ca="1" si="225"/>
        <v>0</v>
      </c>
      <c r="W117" s="2">
        <f t="shared" ca="1" si="205"/>
        <v>66.52</v>
      </c>
      <c r="X117" s="2">
        <f t="shared" ca="1" si="206"/>
        <v>52.9</v>
      </c>
      <c r="Y117" s="9">
        <f t="shared" ca="1" si="207"/>
        <v>97</v>
      </c>
      <c r="Z117" s="2">
        <f t="shared" ca="1" si="226"/>
        <v>9.1300000000000008</v>
      </c>
      <c r="AA117" s="2">
        <f t="shared" ca="1" si="226"/>
        <v>34.44</v>
      </c>
      <c r="AB117" s="2">
        <f t="shared" ca="1" si="226"/>
        <v>3.02</v>
      </c>
      <c r="AC117" s="2">
        <f t="shared" ca="1" si="226"/>
        <v>0</v>
      </c>
      <c r="AD117" s="2">
        <f t="shared" ca="1" si="226"/>
        <v>19.93</v>
      </c>
      <c r="AE117" s="2">
        <f t="shared" ca="1" si="226"/>
        <v>0</v>
      </c>
      <c r="AF117" s="2">
        <f t="shared" ca="1" si="209"/>
        <v>66.52</v>
      </c>
      <c r="AG117" s="2">
        <f t="shared" ca="1" si="210"/>
        <v>52.9</v>
      </c>
      <c r="AH117" s="9">
        <f t="shared" ca="1" si="211"/>
        <v>97</v>
      </c>
      <c r="AI117" s="2">
        <f t="shared" ca="1" si="227"/>
        <v>9.0399999999999991</v>
      </c>
      <c r="AJ117" s="2">
        <f t="shared" ca="1" si="227"/>
        <v>40.04</v>
      </c>
      <c r="AK117" s="2">
        <f t="shared" ca="1" si="227"/>
        <v>3.02</v>
      </c>
      <c r="AL117" s="2">
        <f t="shared" ca="1" si="227"/>
        <v>0</v>
      </c>
      <c r="AM117" s="2">
        <f t="shared" ca="1" si="227"/>
        <v>19.93</v>
      </c>
      <c r="AN117" s="2" t="str">
        <f t="shared" ca="1" si="227"/>
        <v/>
      </c>
      <c r="AO117" s="2">
        <f t="shared" ca="1" si="213"/>
        <v>72.03</v>
      </c>
      <c r="AP117" s="2">
        <f t="shared" ca="1" si="214"/>
        <v>0.80892399999999998</v>
      </c>
      <c r="AQ117" s="9">
        <f t="shared" ca="1" si="215"/>
        <v>97</v>
      </c>
      <c r="AR117" s="2">
        <f t="shared" ca="1" si="228"/>
        <v>9.0399999999999991</v>
      </c>
      <c r="AS117" s="2">
        <f t="shared" ca="1" si="228"/>
        <v>40.04</v>
      </c>
      <c r="AT117" s="2">
        <f t="shared" ca="1" si="228"/>
        <v>3.02</v>
      </c>
      <c r="AU117" s="2">
        <f t="shared" ca="1" si="228"/>
        <v>0</v>
      </c>
      <c r="AV117" s="2">
        <f t="shared" ca="1" si="228"/>
        <v>19.93</v>
      </c>
      <c r="AW117" s="2" t="str">
        <f t="shared" ca="1" si="228"/>
        <v/>
      </c>
      <c r="AX117" s="2">
        <f t="shared" ca="1" si="217"/>
        <v>72.03</v>
      </c>
      <c r="AY117" s="2">
        <f t="shared" ca="1" si="218"/>
        <v>0.80892399999999998</v>
      </c>
      <c r="AZ117" t="str">
        <f t="shared" si="219"/>
        <v>V06R14</v>
      </c>
      <c r="BA117">
        <f t="shared" si="220"/>
        <v>117</v>
      </c>
    </row>
    <row r="118" spans="1:53" x14ac:dyDescent="0.25">
      <c r="A118" t="str">
        <f t="shared" si="221"/>
        <v>V06</v>
      </c>
      <c r="B118" t="s">
        <v>33</v>
      </c>
      <c r="C118" s="3" t="str">
        <f t="shared" si="193"/>
        <v>Zone 15</v>
      </c>
      <c r="D118" t="str">
        <f t="shared" ca="1" si="194"/>
        <v>Pass</v>
      </c>
      <c r="E118" s="2">
        <f t="shared" ca="1" si="195"/>
        <v>100.82</v>
      </c>
      <c r="F118" s="2">
        <f t="shared" ca="1" si="196"/>
        <v>100.82</v>
      </c>
      <c r="G118" s="27">
        <f t="shared" ca="1" si="222"/>
        <v>0</v>
      </c>
      <c r="H118" s="3" t="str">
        <f t="shared" ca="1" si="197"/>
        <v>Yes</v>
      </c>
      <c r="I118" s="2">
        <f t="shared" ca="1" si="198"/>
        <v>108.22</v>
      </c>
      <c r="J118" s="2">
        <f t="shared" ca="1" si="199"/>
        <v>108.22</v>
      </c>
      <c r="K118" s="2">
        <f t="shared" ca="1" si="200"/>
        <v>108.22</v>
      </c>
      <c r="L118" s="27">
        <f t="shared" ca="1" si="223"/>
        <v>0</v>
      </c>
      <c r="M118" s="3" t="str">
        <f t="shared" ca="1" si="201"/>
        <v>Yes</v>
      </c>
      <c r="N118" s="3" t="str">
        <f t="shared" si="202"/>
        <v>V03R15</v>
      </c>
      <c r="O118" s="35">
        <f t="shared" ca="1" si="224"/>
        <v>7.4000000000000057</v>
      </c>
      <c r="P118" s="9">
        <f t="shared" ca="1" si="203"/>
        <v>98</v>
      </c>
      <c r="Q118" s="2">
        <f t="shared" ca="1" si="225"/>
        <v>0.01</v>
      </c>
      <c r="R118" s="2">
        <f t="shared" ca="1" si="225"/>
        <v>82.1</v>
      </c>
      <c r="S118" s="2">
        <f t="shared" ca="1" si="225"/>
        <v>3.03</v>
      </c>
      <c r="T118" s="2">
        <f t="shared" ca="1" si="225"/>
        <v>0</v>
      </c>
      <c r="U118" s="2">
        <f t="shared" ca="1" si="225"/>
        <v>15.68</v>
      </c>
      <c r="V118" s="2">
        <f t="shared" ca="1" si="225"/>
        <v>0</v>
      </c>
      <c r="W118" s="2">
        <f t="shared" ca="1" si="205"/>
        <v>100.82</v>
      </c>
      <c r="X118" s="2">
        <f t="shared" ca="1" si="206"/>
        <v>56</v>
      </c>
      <c r="Y118" s="9">
        <f t="shared" ca="1" si="207"/>
        <v>98</v>
      </c>
      <c r="Z118" s="2">
        <f t="shared" ca="1" si="226"/>
        <v>0.01</v>
      </c>
      <c r="AA118" s="2">
        <f t="shared" ca="1" si="226"/>
        <v>82.1</v>
      </c>
      <c r="AB118" s="2">
        <f t="shared" ca="1" si="226"/>
        <v>3.03</v>
      </c>
      <c r="AC118" s="2">
        <f t="shared" ca="1" si="226"/>
        <v>0</v>
      </c>
      <c r="AD118" s="2">
        <f t="shared" ca="1" si="226"/>
        <v>15.68</v>
      </c>
      <c r="AE118" s="2">
        <f t="shared" ca="1" si="226"/>
        <v>0</v>
      </c>
      <c r="AF118" s="2">
        <f t="shared" ca="1" si="209"/>
        <v>100.82</v>
      </c>
      <c r="AG118" s="2">
        <f t="shared" ca="1" si="210"/>
        <v>56</v>
      </c>
      <c r="AH118" s="9">
        <f t="shared" ca="1" si="211"/>
        <v>98</v>
      </c>
      <c r="AI118" s="2">
        <f t="shared" ca="1" si="227"/>
        <v>0.01</v>
      </c>
      <c r="AJ118" s="2">
        <f t="shared" ca="1" si="227"/>
        <v>89.5</v>
      </c>
      <c r="AK118" s="2">
        <f t="shared" ca="1" si="227"/>
        <v>3.03</v>
      </c>
      <c r="AL118" s="2">
        <f t="shared" ca="1" si="227"/>
        <v>0</v>
      </c>
      <c r="AM118" s="2">
        <f t="shared" ca="1" si="227"/>
        <v>15.68</v>
      </c>
      <c r="AN118" s="2" t="str">
        <f t="shared" ca="1" si="227"/>
        <v/>
      </c>
      <c r="AO118" s="2">
        <f t="shared" ca="1" si="213"/>
        <v>108.22</v>
      </c>
      <c r="AP118" s="2">
        <f t="shared" ca="1" si="214"/>
        <v>0.80892399999999998</v>
      </c>
      <c r="AQ118" s="9">
        <f t="shared" ca="1" si="215"/>
        <v>98</v>
      </c>
      <c r="AR118" s="2">
        <f t="shared" ca="1" si="228"/>
        <v>0.01</v>
      </c>
      <c r="AS118" s="2">
        <f t="shared" ca="1" si="228"/>
        <v>89.5</v>
      </c>
      <c r="AT118" s="2">
        <f t="shared" ca="1" si="228"/>
        <v>3.03</v>
      </c>
      <c r="AU118" s="2">
        <f t="shared" ca="1" si="228"/>
        <v>0</v>
      </c>
      <c r="AV118" s="2">
        <f t="shared" ca="1" si="228"/>
        <v>15.68</v>
      </c>
      <c r="AW118" s="2" t="str">
        <f t="shared" ca="1" si="228"/>
        <v/>
      </c>
      <c r="AX118" s="2">
        <f t="shared" ca="1" si="217"/>
        <v>108.22</v>
      </c>
      <c r="AY118" s="2">
        <f t="shared" ca="1" si="218"/>
        <v>0.80892399999999998</v>
      </c>
      <c r="AZ118" t="str">
        <f t="shared" si="219"/>
        <v>V06R15</v>
      </c>
      <c r="BA118">
        <f t="shared" si="220"/>
        <v>118</v>
      </c>
    </row>
    <row r="119" spans="1:53" x14ac:dyDescent="0.25">
      <c r="A119" t="str">
        <f t="shared" si="221"/>
        <v>V06</v>
      </c>
      <c r="B119" t="s">
        <v>34</v>
      </c>
      <c r="C119" s="3" t="str">
        <f t="shared" si="193"/>
        <v>Zone 16</v>
      </c>
      <c r="D119" t="str">
        <f t="shared" ca="1" si="194"/>
        <v>Pass</v>
      </c>
      <c r="E119" s="2">
        <f t="shared" ca="1" si="195"/>
        <v>54.59</v>
      </c>
      <c r="F119" s="2">
        <f t="shared" ca="1" si="196"/>
        <v>54.59</v>
      </c>
      <c r="G119" s="27">
        <f t="shared" ca="1" si="222"/>
        <v>0</v>
      </c>
      <c r="H119" s="3" t="str">
        <f t="shared" ca="1" si="197"/>
        <v>Yes</v>
      </c>
      <c r="I119" s="2">
        <f t="shared" ca="1" si="198"/>
        <v>57.27</v>
      </c>
      <c r="J119" s="2">
        <f t="shared" ca="1" si="199"/>
        <v>57.27</v>
      </c>
      <c r="K119" s="2">
        <f t="shared" ca="1" si="200"/>
        <v>57.27</v>
      </c>
      <c r="L119" s="27">
        <f t="shared" ca="1" si="223"/>
        <v>0</v>
      </c>
      <c r="M119" s="3" t="str">
        <f t="shared" ca="1" si="201"/>
        <v>Yes</v>
      </c>
      <c r="N119" s="3" t="str">
        <f t="shared" si="202"/>
        <v>V03R16</v>
      </c>
      <c r="O119" s="35">
        <f t="shared" ca="1" si="224"/>
        <v>2.6799999999999997</v>
      </c>
      <c r="P119" s="9">
        <f t="shared" ca="1" si="203"/>
        <v>99</v>
      </c>
      <c r="Q119" s="2">
        <f t="shared" ca="1" si="225"/>
        <v>22.55</v>
      </c>
      <c r="R119" s="2">
        <f t="shared" ca="1" si="225"/>
        <v>5.31</v>
      </c>
      <c r="S119" s="2">
        <f t="shared" ca="1" si="225"/>
        <v>3.14</v>
      </c>
      <c r="T119" s="2">
        <f t="shared" ca="1" si="225"/>
        <v>0</v>
      </c>
      <c r="U119" s="2">
        <f t="shared" ca="1" si="225"/>
        <v>23.59</v>
      </c>
      <c r="V119" s="2">
        <f t="shared" ca="1" si="225"/>
        <v>0</v>
      </c>
      <c r="W119" s="2">
        <f t="shared" ca="1" si="205"/>
        <v>54.59</v>
      </c>
      <c r="X119" s="2">
        <f t="shared" ca="1" si="206"/>
        <v>54</v>
      </c>
      <c r="Y119" s="9">
        <f t="shared" ca="1" si="207"/>
        <v>99</v>
      </c>
      <c r="Z119" s="2">
        <f t="shared" ca="1" si="226"/>
        <v>22.55</v>
      </c>
      <c r="AA119" s="2">
        <f t="shared" ca="1" si="226"/>
        <v>5.31</v>
      </c>
      <c r="AB119" s="2">
        <f t="shared" ca="1" si="226"/>
        <v>3.14</v>
      </c>
      <c r="AC119" s="2">
        <f t="shared" ca="1" si="226"/>
        <v>0</v>
      </c>
      <c r="AD119" s="2">
        <f t="shared" ca="1" si="226"/>
        <v>23.59</v>
      </c>
      <c r="AE119" s="2">
        <f t="shared" ca="1" si="226"/>
        <v>0</v>
      </c>
      <c r="AF119" s="2">
        <f t="shared" ca="1" si="209"/>
        <v>54.59</v>
      </c>
      <c r="AG119" s="2">
        <f t="shared" ca="1" si="210"/>
        <v>54</v>
      </c>
      <c r="AH119" s="9">
        <f t="shared" ca="1" si="211"/>
        <v>99</v>
      </c>
      <c r="AI119" s="2">
        <f t="shared" ca="1" si="227"/>
        <v>22.17</v>
      </c>
      <c r="AJ119" s="2">
        <f t="shared" ca="1" si="227"/>
        <v>8.3699999999999992</v>
      </c>
      <c r="AK119" s="2">
        <f t="shared" ca="1" si="227"/>
        <v>3.14</v>
      </c>
      <c r="AL119" s="2">
        <f t="shared" ca="1" si="227"/>
        <v>0</v>
      </c>
      <c r="AM119" s="2">
        <f t="shared" ca="1" si="227"/>
        <v>23.59</v>
      </c>
      <c r="AN119" s="2" t="str">
        <f t="shared" ca="1" si="227"/>
        <v/>
      </c>
      <c r="AO119" s="2">
        <f t="shared" ca="1" si="213"/>
        <v>57.27</v>
      </c>
      <c r="AP119" s="2">
        <f t="shared" ca="1" si="214"/>
        <v>0.80892399999999998</v>
      </c>
      <c r="AQ119" s="9">
        <f t="shared" ca="1" si="215"/>
        <v>99</v>
      </c>
      <c r="AR119" s="2">
        <f t="shared" ca="1" si="228"/>
        <v>22.17</v>
      </c>
      <c r="AS119" s="2">
        <f t="shared" ca="1" si="228"/>
        <v>8.3699999999999992</v>
      </c>
      <c r="AT119" s="2">
        <f t="shared" ca="1" si="228"/>
        <v>3.14</v>
      </c>
      <c r="AU119" s="2">
        <f t="shared" ca="1" si="228"/>
        <v>0</v>
      </c>
      <c r="AV119" s="2">
        <f t="shared" ca="1" si="228"/>
        <v>23.59</v>
      </c>
      <c r="AW119" s="2" t="str">
        <f t="shared" ca="1" si="228"/>
        <v/>
      </c>
      <c r="AX119" s="2">
        <f t="shared" ca="1" si="217"/>
        <v>57.27</v>
      </c>
      <c r="AY119" s="2">
        <f t="shared" ca="1" si="218"/>
        <v>0.80892399999999998</v>
      </c>
      <c r="AZ119" t="str">
        <f t="shared" si="219"/>
        <v>V06R16</v>
      </c>
      <c r="BA119">
        <f t="shared" si="220"/>
        <v>119</v>
      </c>
    </row>
    <row r="120" spans="1:53" x14ac:dyDescent="0.25">
      <c r="A120" s="34" t="str">
        <f>"Result "&amp;A103</f>
        <v>Result V06</v>
      </c>
      <c r="C120" s="6"/>
      <c r="D120" s="7" t="str">
        <f ca="1">IF(SoftwareType="Candidate","n/a",IF(COUNTIF(D104:D119,Pass)=16,Pass,Fail))</f>
        <v>Pass</v>
      </c>
      <c r="E120" s="30">
        <f ca="1">AVERAGE(E104:E119)</f>
        <v>49.917499999999997</v>
      </c>
      <c r="F120" s="30">
        <f ca="1">AVERAGE(F104:F119)</f>
        <v>49.917499999999997</v>
      </c>
      <c r="G120" s="31">
        <f ca="1">IF(E120=0,0,(F120-E120)/E120)</f>
        <v>0</v>
      </c>
      <c r="H120" s="31"/>
      <c r="I120" s="30">
        <f ca="1">AVERAGE(I104:I119)</f>
        <v>53.333124999999995</v>
      </c>
      <c r="J120" s="30">
        <f ca="1">AVERAGE(J104:J119)</f>
        <v>53.333124999999995</v>
      </c>
      <c r="K120" s="30">
        <f ca="1">AVERAGE(K104:K119)</f>
        <v>53.333124999999995</v>
      </c>
      <c r="L120" s="31">
        <f t="shared" ca="1" si="223"/>
        <v>0</v>
      </c>
      <c r="M120" s="33" t="s">
        <v>338</v>
      </c>
      <c r="N120" s="31">
        <f ca="1">MIN(L104:L119)</f>
        <v>0</v>
      </c>
      <c r="O120" s="30">
        <f ca="1">AVERAGE(O104:O119)</f>
        <v>3.4156250000000004</v>
      </c>
      <c r="P120" s="31" t="s">
        <v>340</v>
      </c>
      <c r="Q120" s="30">
        <f ca="1">AVERAGE(Q104:Q119)</f>
        <v>6.3650000000000002</v>
      </c>
      <c r="R120" s="30">
        <f ca="1">AVERAGE(R104:R119)</f>
        <v>20.038125000000001</v>
      </c>
      <c r="S120" s="30">
        <f ca="1">AVERAGE(S104:S119)</f>
        <v>3.0950000000000002</v>
      </c>
      <c r="T120" s="30"/>
      <c r="U120" s="30">
        <f ca="1">AVERAGE(U104:U119)</f>
        <v>20.419374999999999</v>
      </c>
      <c r="V120" s="30">
        <f ca="1">AVERAGE(V104:V119)</f>
        <v>0</v>
      </c>
      <c r="W120" s="30">
        <f ca="1">AVERAGE(W104:W119)</f>
        <v>49.917499999999997</v>
      </c>
      <c r="X120" s="30">
        <f ca="1">AVERAGE(X104:X119)</f>
        <v>55.418749999999996</v>
      </c>
      <c r="Y120" s="30" t="s">
        <v>340</v>
      </c>
      <c r="Z120" s="30">
        <f ca="1">AVERAGE(Z104:Z119)</f>
        <v>6.3650000000000002</v>
      </c>
      <c r="AA120" s="30">
        <f ca="1">AVERAGE(AA104:AA119)</f>
        <v>20.038125000000001</v>
      </c>
      <c r="AB120" s="30">
        <f ca="1">AVERAGE(AB104:AB119)</f>
        <v>3.0950000000000002</v>
      </c>
      <c r="AC120" s="30">
        <f ca="1">AVERAGE(AC104:AC119)</f>
        <v>0</v>
      </c>
      <c r="AD120" s="30">
        <f ca="1">AVERAGE(AD104:AD119)</f>
        <v>20.419374999999999</v>
      </c>
      <c r="AE120" s="30"/>
      <c r="AF120" s="30">
        <f ca="1">AVERAGE(AF104:AF119)</f>
        <v>49.917499999999997</v>
      </c>
      <c r="AG120" s="30">
        <f ca="1">AVERAGE(AG104:AG119)</f>
        <v>55.418749999999996</v>
      </c>
      <c r="AI120" s="30">
        <f ca="1">AVERAGE(AI104:AI119)</f>
        <v>6.2718749999999996</v>
      </c>
      <c r="AJ120" s="30">
        <f ca="1">AVERAGE(AJ104:AJ119)</f>
        <v>23.546875</v>
      </c>
      <c r="AK120" s="30">
        <f ca="1">AVERAGE(AK104:AK119)</f>
        <v>3.0950000000000002</v>
      </c>
      <c r="AL120" s="30">
        <f ca="1">AVERAGE(AL104:AL119)</f>
        <v>0</v>
      </c>
      <c r="AM120" s="30">
        <f ca="1">AVERAGE(AM104:AM119)</f>
        <v>20.419374999999999</v>
      </c>
      <c r="AN120" s="30"/>
      <c r="AO120" s="30">
        <f ca="1">AVERAGE(AO104:AO119)</f>
        <v>53.333124999999995</v>
      </c>
      <c r="AP120" s="30">
        <f ca="1">AVERAGE(AP104:AP119)</f>
        <v>0.80892399999999975</v>
      </c>
      <c r="AQ120" s="30" t="s">
        <v>340</v>
      </c>
      <c r="AR120" s="30">
        <f ca="1">AVERAGE(AR104:AR119)</f>
        <v>6.2718749999999996</v>
      </c>
      <c r="AS120" s="30">
        <f ca="1">AVERAGE(AS104:AS119)</f>
        <v>23.546875</v>
      </c>
      <c r="AT120" s="30">
        <f ca="1">AVERAGE(AT104:AT119)</f>
        <v>3.0950000000000002</v>
      </c>
      <c r="AU120" s="30">
        <f ca="1">AVERAGE(AU104:AU119)</f>
        <v>0</v>
      </c>
      <c r="AV120" s="30">
        <f ca="1">AVERAGE(AV104:AV119)</f>
        <v>20.419374999999999</v>
      </c>
      <c r="AW120" s="30"/>
      <c r="AX120" s="30">
        <f ca="1">AVERAGE(AX104:AX119)</f>
        <v>53.333124999999995</v>
      </c>
      <c r="AY120" s="30">
        <f ca="1">AVERAGE(AY104:AY119)</f>
        <v>0.80892399999999975</v>
      </c>
    </row>
    <row r="121" spans="1:53" x14ac:dyDescent="0.25">
      <c r="C121" s="7" t="s">
        <v>359</v>
      </c>
      <c r="D121" s="7"/>
      <c r="E121" s="7"/>
      <c r="F121" s="7"/>
      <c r="G121" s="7"/>
      <c r="H121" s="7"/>
      <c r="I121" s="7"/>
      <c r="J121" s="7"/>
      <c r="K121" s="7"/>
      <c r="L121" s="6" t="s">
        <v>340</v>
      </c>
      <c r="M121" s="6" t="s">
        <v>339</v>
      </c>
      <c r="N121" s="32">
        <f ca="1">MAX(L104:L119)</f>
        <v>0</v>
      </c>
      <c r="Y121" s="7" t="s">
        <v>341</v>
      </c>
      <c r="Z121" s="31">
        <f ca="1">(Z120-Q120)/Q120</f>
        <v>0</v>
      </c>
      <c r="AA121" s="31">
        <f ca="1">(AA120-R120)/R120</f>
        <v>0</v>
      </c>
      <c r="AB121" s="31">
        <f ca="1">(AB120-S120)/S120</f>
        <v>0</v>
      </c>
      <c r="AC121" s="31"/>
      <c r="AD121" s="31">
        <f ca="1">(AD120-U120)/U120</f>
        <v>0</v>
      </c>
      <c r="AE121" s="31"/>
      <c r="AF121" s="31">
        <f ca="1">(AF120-W120)/W120</f>
        <v>0</v>
      </c>
      <c r="AQ121" s="7"/>
      <c r="AR121" s="31"/>
      <c r="AS121" s="31"/>
      <c r="AT121" s="31"/>
      <c r="AU121" s="31"/>
      <c r="AV121" s="31"/>
      <c r="AW121" s="31"/>
      <c r="AX121" s="31"/>
    </row>
    <row r="122" spans="1:53" x14ac:dyDescent="0.25">
      <c r="A122" s="7" t="s">
        <v>375</v>
      </c>
      <c r="B122" s="7" t="str">
        <f>VLOOKUP(A122,TestArray,2)&amp;" in "&amp;VLOOKUP(A122,TestArray,3)&amp;" for Prototype "&amp;VLOOKUP(A122,TestArray,4)</f>
        <v>Common Measures in Zone 12 for Prototype P2100ft2</v>
      </c>
      <c r="C122" s="7"/>
      <c r="I122" s="7" t="str">
        <f>VLOOKUP(A122,TestArray,21)</f>
        <v>Standard = T01 Standard for this test</v>
      </c>
    </row>
    <row r="123" spans="1:53" x14ac:dyDescent="0.25">
      <c r="A123" t="str">
        <f>A122</f>
        <v>V07</v>
      </c>
      <c r="B123" t="s">
        <v>2</v>
      </c>
      <c r="C123" s="3" t="str">
        <f t="shared" ref="C123:C132" si="229">VLOOKUP(A123,TestArray,4+RIGHT(B123,2))</f>
        <v>Package</v>
      </c>
      <c r="D123" t="str">
        <f t="shared" ref="D123:D132" ca="1" si="230">IF(AND(H123=Yes,M123=Yes),Pass,Fail)</f>
        <v>Pass</v>
      </c>
      <c r="E123" s="2">
        <f t="shared" ref="E123:E132" ca="1" si="231">IF(Units="EDR",X123,W123)</f>
        <v>45.65</v>
      </c>
      <c r="F123" s="2">
        <f t="shared" ref="F123:F132" ca="1" si="232">IF(Units="EDR",AG123,AF123)</f>
        <v>45.65</v>
      </c>
      <c r="G123" s="27">
        <f t="shared" ref="G123:G132" ca="1" si="233">IF(E123=0,0,(F123-E123)/E123)</f>
        <v>0</v>
      </c>
      <c r="H123" s="3" t="str">
        <f t="shared" ref="H123:H132" ca="1" si="234">IF(AND((E123-Tolerance&lt;=F123),(E123+Tolerance&gt;=F123)),Yes,No)</f>
        <v>Yes</v>
      </c>
      <c r="I123" s="2">
        <f t="shared" ref="I123:I132" ca="1" si="235">IF(Units="EDR",J123,INDIRECT(RefCol&amp;INDEX(StandardArray,MATCH($N123,StandardList,0),2)))</f>
        <v>50.52</v>
      </c>
      <c r="J123" s="2">
        <f t="shared" ref="J123:J132" ca="1" si="236">IF(Units="EDR",AP123,AO123)</f>
        <v>50.52</v>
      </c>
      <c r="K123" s="2">
        <f t="shared" ref="K123:K132" ca="1" si="237">IF(Units="EDR",AY123,AX123)</f>
        <v>50.52</v>
      </c>
      <c r="L123" s="27">
        <f t="shared" ref="L123:L133" ca="1" si="238">IF(I123=0,0,(K123-I123)/I123)</f>
        <v>0</v>
      </c>
      <c r="M123" s="3" t="str">
        <f t="shared" ref="M123:M132" ca="1" si="239">IF(AND((I123-Tolerance&lt;=K123),(I123+Tolerance&gt;=K123),(J123-Tolerance&lt;=K123),(J123+Tolerance&gt;=K123)),Yes,No)</f>
        <v>Yes</v>
      </c>
      <c r="N123" s="39" t="s">
        <v>394</v>
      </c>
      <c r="O123" s="35">
        <f t="shared" ref="O123:O132" ca="1" si="240">K123-F123</f>
        <v>4.8700000000000045</v>
      </c>
      <c r="P123" s="9">
        <f t="shared" ref="P123:P132" ca="1" si="241">MATCH($A123&amp;$B123,INDIRECT(P$2),0)</f>
        <v>100</v>
      </c>
      <c r="Q123" s="2">
        <f t="shared" ref="Q123:V132" ca="1" si="242">IF(Q$3=0,"",INDEX(INDIRECT(Q$1),$P123,Q$3))</f>
        <v>20.63</v>
      </c>
      <c r="R123" s="2">
        <f t="shared" ca="1" si="242"/>
        <v>11.91</v>
      </c>
      <c r="S123" s="2">
        <f t="shared" ca="1" si="242"/>
        <v>2.19</v>
      </c>
      <c r="T123" s="2">
        <f t="shared" ca="1" si="242"/>
        <v>0</v>
      </c>
      <c r="U123" s="2">
        <f t="shared" ca="1" si="242"/>
        <v>10.92</v>
      </c>
      <c r="V123" s="2">
        <f t="shared" ca="1" si="242"/>
        <v>0</v>
      </c>
      <c r="W123" s="2">
        <f t="shared" ref="W123:W132" ca="1" si="243">IF(TotalSum="No",INDEX(INDIRECT(W$1),$P123,W$3),SUM(Q123:V123))</f>
        <v>45.65</v>
      </c>
      <c r="X123" s="2">
        <f t="shared" ref="X123:X132" ca="1" si="244">IF(X$3=0,"",INDEX(INDIRECT(X$1),$P123,X$3))</f>
        <v>42.9</v>
      </c>
      <c r="Y123" s="9">
        <f t="shared" ref="Y123:Y132" ca="1" si="245">MATCH($A123&amp;$B123,INDIRECT(Y$2),0)</f>
        <v>100</v>
      </c>
      <c r="Z123" s="2">
        <f t="shared" ref="Z123:AE132" ca="1" si="246">IF(Z$3=0,"",INDEX(INDIRECT(Z$1),$Y123,Z$3))</f>
        <v>20.63</v>
      </c>
      <c r="AA123" s="2">
        <f t="shared" ca="1" si="246"/>
        <v>11.91</v>
      </c>
      <c r="AB123" s="2">
        <f t="shared" ca="1" si="246"/>
        <v>2.19</v>
      </c>
      <c r="AC123" s="2">
        <f t="shared" ca="1" si="246"/>
        <v>0</v>
      </c>
      <c r="AD123" s="2">
        <f t="shared" ca="1" si="246"/>
        <v>10.92</v>
      </c>
      <c r="AE123" s="2">
        <f t="shared" ca="1" si="246"/>
        <v>0</v>
      </c>
      <c r="AF123" s="2">
        <f t="shared" ref="AF123:AF132" ca="1" si="247">IF(TotalSum="No",INDEX(INDIRECT(AF$1),$Y123,AF$3),SUM(Z123:AE123))</f>
        <v>45.65</v>
      </c>
      <c r="AG123" s="2">
        <f t="shared" ref="AG123:AG132" ca="1" si="248">IF(AG$3=0,"",INDEX(INDIRECT(AG$1),$P123,AG$3))</f>
        <v>42.9</v>
      </c>
      <c r="AH123" s="9">
        <f t="shared" ref="AH123:AH132" ca="1" si="249">MATCH($A123&amp;$B123,INDIRECT(AH$2),0)</f>
        <v>100</v>
      </c>
      <c r="AI123" s="2">
        <f t="shared" ref="AI123:AN132" ca="1" si="250">IF(AI$3=0,"",INDEX(INDIRECT(AI$1),$AH123,AI$3))</f>
        <v>21.84</v>
      </c>
      <c r="AJ123" s="2">
        <f t="shared" ca="1" si="250"/>
        <v>15.57</v>
      </c>
      <c r="AK123" s="2">
        <f t="shared" ca="1" si="250"/>
        <v>2.19</v>
      </c>
      <c r="AL123" s="2">
        <f t="shared" ca="1" si="250"/>
        <v>0</v>
      </c>
      <c r="AM123" s="2">
        <f t="shared" ca="1" si="250"/>
        <v>10.92</v>
      </c>
      <c r="AN123" s="2" t="str">
        <f t="shared" ca="1" si="250"/>
        <v/>
      </c>
      <c r="AO123" s="2">
        <f t="shared" ref="AO123:AO132" ca="1" si="251">IF(TotalSum="No",INDEX(INDIRECT(AO$1),$AH123,AO$3),SUM(AI123:AN123))</f>
        <v>50.52</v>
      </c>
      <c r="AP123" s="2">
        <f t="shared" ref="AP123:AP132" ca="1" si="252">IF(AP$3=0,"",INDEX(INDIRECT(AP$1),$P123,AP$3))</f>
        <v>0.118043</v>
      </c>
      <c r="AQ123" s="9">
        <f t="shared" ref="AQ123:AQ132" ca="1" si="253">MATCH($A123&amp;$B123,INDIRECT(AQ$2),0)</f>
        <v>100</v>
      </c>
      <c r="AR123" s="2">
        <f t="shared" ref="AR123:AW132" ca="1" si="254">IF(AR$3=0,"",INDEX(INDIRECT(AR$1),$AQ123,AR$3))</f>
        <v>21.84</v>
      </c>
      <c r="AS123" s="2">
        <f t="shared" ca="1" si="254"/>
        <v>15.57</v>
      </c>
      <c r="AT123" s="2">
        <f t="shared" ca="1" si="254"/>
        <v>2.19</v>
      </c>
      <c r="AU123" s="2">
        <f t="shared" ca="1" si="254"/>
        <v>0</v>
      </c>
      <c r="AV123" s="2">
        <f t="shared" ca="1" si="254"/>
        <v>10.92</v>
      </c>
      <c r="AW123" s="2" t="str">
        <f t="shared" ca="1" si="254"/>
        <v/>
      </c>
      <c r="AX123" s="2">
        <f t="shared" ref="AX123:AX132" ca="1" si="255">IF(TotalSum="No",INDEX(INDIRECT(AX$1),$AQ123,AX$3),SUM(AR123:AW123))</f>
        <v>50.52</v>
      </c>
      <c r="AY123" s="2">
        <f t="shared" ref="AY123:AY132" ca="1" si="256">IF(AY$3=0,"",INDEX(INDIRECT(AY$1),$P123,AY$3))</f>
        <v>0.118043</v>
      </c>
      <c r="AZ123" t="str">
        <f t="shared" ref="AZ123:AZ132" si="257">A123&amp;B123</f>
        <v>V07R01</v>
      </c>
      <c r="BA123">
        <f t="shared" ref="BA123:BA132" si="258">ROW(AZ123)</f>
        <v>123</v>
      </c>
    </row>
    <row r="124" spans="1:53" x14ac:dyDescent="0.25">
      <c r="A124" t="str">
        <f t="shared" ref="A124:A132" si="259">A123</f>
        <v>V07</v>
      </c>
      <c r="B124" t="s">
        <v>20</v>
      </c>
      <c r="C124" s="3" t="str">
        <f t="shared" si="229"/>
        <v>Fenestration U 0.40/S 0.40</v>
      </c>
      <c r="D124" t="str">
        <f t="shared" ca="1" si="230"/>
        <v>Pass</v>
      </c>
      <c r="E124" s="2">
        <f t="shared" ca="1" si="231"/>
        <v>51.56</v>
      </c>
      <c r="F124" s="2">
        <f t="shared" ca="1" si="232"/>
        <v>51.56</v>
      </c>
      <c r="G124" s="27">
        <f t="shared" ca="1" si="233"/>
        <v>0</v>
      </c>
      <c r="H124" s="3" t="str">
        <f t="shared" ca="1" si="234"/>
        <v>Yes</v>
      </c>
      <c r="I124" s="2">
        <f t="shared" ca="1" si="235"/>
        <v>50.52</v>
      </c>
      <c r="J124" s="2">
        <f t="shared" ca="1" si="236"/>
        <v>50.52</v>
      </c>
      <c r="K124" s="2">
        <f t="shared" ca="1" si="237"/>
        <v>50.52</v>
      </c>
      <c r="L124" s="27">
        <f t="shared" ca="1" si="238"/>
        <v>0</v>
      </c>
      <c r="M124" s="3" t="str">
        <f t="shared" ca="1" si="239"/>
        <v>Yes</v>
      </c>
      <c r="N124" s="3" t="str">
        <f>N123</f>
        <v>V01R12</v>
      </c>
      <c r="O124" s="35">
        <f t="shared" ca="1" si="240"/>
        <v>-1.0399999999999991</v>
      </c>
      <c r="P124" s="9">
        <f t="shared" ca="1" si="241"/>
        <v>101</v>
      </c>
      <c r="Q124" s="2">
        <f t="shared" ca="1" si="242"/>
        <v>18.690000000000001</v>
      </c>
      <c r="R124" s="2">
        <f t="shared" ca="1" si="242"/>
        <v>19.760000000000002</v>
      </c>
      <c r="S124" s="2">
        <f t="shared" ca="1" si="242"/>
        <v>2.19</v>
      </c>
      <c r="T124" s="2">
        <f t="shared" ca="1" si="242"/>
        <v>0</v>
      </c>
      <c r="U124" s="2">
        <f t="shared" ca="1" si="242"/>
        <v>10.92</v>
      </c>
      <c r="V124" s="2">
        <f t="shared" ca="1" si="242"/>
        <v>0</v>
      </c>
      <c r="W124" s="2">
        <f t="shared" ca="1" si="243"/>
        <v>51.56</v>
      </c>
      <c r="X124" s="2">
        <f t="shared" ca="1" si="244"/>
        <v>45.4</v>
      </c>
      <c r="Y124" s="9">
        <f t="shared" ca="1" si="245"/>
        <v>101</v>
      </c>
      <c r="Z124" s="2">
        <f t="shared" ca="1" si="246"/>
        <v>18.690000000000001</v>
      </c>
      <c r="AA124" s="2">
        <f t="shared" ca="1" si="246"/>
        <v>19.760000000000002</v>
      </c>
      <c r="AB124" s="2">
        <f t="shared" ca="1" si="246"/>
        <v>2.19</v>
      </c>
      <c r="AC124" s="2">
        <f t="shared" ca="1" si="246"/>
        <v>0</v>
      </c>
      <c r="AD124" s="2">
        <f t="shared" ca="1" si="246"/>
        <v>10.92</v>
      </c>
      <c r="AE124" s="2">
        <f t="shared" ca="1" si="246"/>
        <v>0</v>
      </c>
      <c r="AF124" s="2">
        <f t="shared" ca="1" si="247"/>
        <v>51.56</v>
      </c>
      <c r="AG124" s="2">
        <f t="shared" ca="1" si="248"/>
        <v>45.4</v>
      </c>
      <c r="AH124" s="9">
        <f t="shared" ca="1" si="249"/>
        <v>101</v>
      </c>
      <c r="AI124" s="2">
        <f t="shared" ca="1" si="250"/>
        <v>21.84</v>
      </c>
      <c r="AJ124" s="2">
        <f t="shared" ca="1" si="250"/>
        <v>15.57</v>
      </c>
      <c r="AK124" s="2">
        <f t="shared" ca="1" si="250"/>
        <v>2.19</v>
      </c>
      <c r="AL124" s="2">
        <f t="shared" ca="1" si="250"/>
        <v>0</v>
      </c>
      <c r="AM124" s="2">
        <f t="shared" ca="1" si="250"/>
        <v>10.92</v>
      </c>
      <c r="AN124" s="2" t="str">
        <f t="shared" ca="1" si="250"/>
        <v/>
      </c>
      <c r="AO124" s="2">
        <f t="shared" ca="1" si="251"/>
        <v>50.52</v>
      </c>
      <c r="AP124" s="2">
        <f t="shared" ca="1" si="252"/>
        <v>0.118043</v>
      </c>
      <c r="AQ124" s="9">
        <f t="shared" ca="1" si="253"/>
        <v>101</v>
      </c>
      <c r="AR124" s="2">
        <f t="shared" ca="1" si="254"/>
        <v>21.84</v>
      </c>
      <c r="AS124" s="2">
        <f t="shared" ca="1" si="254"/>
        <v>15.57</v>
      </c>
      <c r="AT124" s="2">
        <f t="shared" ca="1" si="254"/>
        <v>2.19</v>
      </c>
      <c r="AU124" s="2">
        <f t="shared" ca="1" si="254"/>
        <v>0</v>
      </c>
      <c r="AV124" s="2">
        <f t="shared" ca="1" si="254"/>
        <v>10.92</v>
      </c>
      <c r="AW124" s="2" t="str">
        <f t="shared" ca="1" si="254"/>
        <v/>
      </c>
      <c r="AX124" s="2">
        <f t="shared" ca="1" si="255"/>
        <v>50.52</v>
      </c>
      <c r="AY124" s="2">
        <f t="shared" ca="1" si="256"/>
        <v>0.118043</v>
      </c>
      <c r="AZ124" t="str">
        <f t="shared" si="257"/>
        <v>V07R02</v>
      </c>
      <c r="BA124">
        <f t="shared" si="258"/>
        <v>124</v>
      </c>
    </row>
    <row r="125" spans="1:53" x14ac:dyDescent="0.25">
      <c r="A125" t="str">
        <f t="shared" si="259"/>
        <v>V07</v>
      </c>
      <c r="B125" t="s">
        <v>21</v>
      </c>
      <c r="C125" s="3" t="str">
        <f t="shared" si="229"/>
        <v>Wall R13/Roof Deck Above R6</v>
      </c>
      <c r="D125" t="str">
        <f t="shared" ca="1" si="230"/>
        <v>Pass</v>
      </c>
      <c r="E125" s="2">
        <f t="shared" ca="1" si="231"/>
        <v>45.64</v>
      </c>
      <c r="F125" s="2">
        <f t="shared" ca="1" si="232"/>
        <v>45.64</v>
      </c>
      <c r="G125" s="27">
        <f t="shared" ca="1" si="233"/>
        <v>0</v>
      </c>
      <c r="H125" s="3" t="str">
        <f t="shared" ca="1" si="234"/>
        <v>Yes</v>
      </c>
      <c r="I125" s="2">
        <f t="shared" ca="1" si="235"/>
        <v>50.52</v>
      </c>
      <c r="J125" s="2">
        <f t="shared" ca="1" si="236"/>
        <v>50.52</v>
      </c>
      <c r="K125" s="2">
        <f t="shared" ca="1" si="237"/>
        <v>50.52</v>
      </c>
      <c r="L125" s="27">
        <f t="shared" ca="1" si="238"/>
        <v>0</v>
      </c>
      <c r="M125" s="3" t="str">
        <f t="shared" ca="1" si="239"/>
        <v>Yes</v>
      </c>
      <c r="N125" s="3" t="str">
        <f t="shared" ref="N125:N132" si="260">N124</f>
        <v>V01R12</v>
      </c>
      <c r="O125" s="35">
        <f t="shared" ca="1" si="240"/>
        <v>4.8800000000000026</v>
      </c>
      <c r="P125" s="9">
        <f t="shared" ca="1" si="241"/>
        <v>102</v>
      </c>
      <c r="Q125" s="2">
        <f t="shared" ca="1" si="242"/>
        <v>21.49</v>
      </c>
      <c r="R125" s="2">
        <f t="shared" ca="1" si="242"/>
        <v>11.04</v>
      </c>
      <c r="S125" s="2">
        <f t="shared" ca="1" si="242"/>
        <v>2.19</v>
      </c>
      <c r="T125" s="2">
        <f t="shared" ca="1" si="242"/>
        <v>0</v>
      </c>
      <c r="U125" s="2">
        <f t="shared" ca="1" si="242"/>
        <v>10.92</v>
      </c>
      <c r="V125" s="2">
        <f t="shared" ca="1" si="242"/>
        <v>0</v>
      </c>
      <c r="W125" s="2">
        <f t="shared" ca="1" si="243"/>
        <v>45.64</v>
      </c>
      <c r="X125" s="2">
        <f t="shared" ca="1" si="244"/>
        <v>42.9</v>
      </c>
      <c r="Y125" s="9">
        <f t="shared" ca="1" si="245"/>
        <v>102</v>
      </c>
      <c r="Z125" s="2">
        <f t="shared" ca="1" si="246"/>
        <v>21.49</v>
      </c>
      <c r="AA125" s="2">
        <f t="shared" ca="1" si="246"/>
        <v>11.04</v>
      </c>
      <c r="AB125" s="2">
        <f t="shared" ca="1" si="246"/>
        <v>2.19</v>
      </c>
      <c r="AC125" s="2">
        <f t="shared" ca="1" si="246"/>
        <v>0</v>
      </c>
      <c r="AD125" s="2">
        <f t="shared" ca="1" si="246"/>
        <v>10.92</v>
      </c>
      <c r="AE125" s="2">
        <f t="shared" ca="1" si="246"/>
        <v>0</v>
      </c>
      <c r="AF125" s="2">
        <f t="shared" ca="1" si="247"/>
        <v>45.64</v>
      </c>
      <c r="AG125" s="2">
        <f t="shared" ca="1" si="248"/>
        <v>42.9</v>
      </c>
      <c r="AH125" s="9">
        <f t="shared" ca="1" si="249"/>
        <v>102</v>
      </c>
      <c r="AI125" s="2">
        <f t="shared" ca="1" si="250"/>
        <v>21.84</v>
      </c>
      <c r="AJ125" s="2">
        <f t="shared" ca="1" si="250"/>
        <v>15.57</v>
      </c>
      <c r="AK125" s="2">
        <f t="shared" ca="1" si="250"/>
        <v>2.19</v>
      </c>
      <c r="AL125" s="2">
        <f t="shared" ca="1" si="250"/>
        <v>0</v>
      </c>
      <c r="AM125" s="2">
        <f t="shared" ca="1" si="250"/>
        <v>10.92</v>
      </c>
      <c r="AN125" s="2" t="str">
        <f t="shared" ca="1" si="250"/>
        <v/>
      </c>
      <c r="AO125" s="2">
        <f t="shared" ca="1" si="251"/>
        <v>50.52</v>
      </c>
      <c r="AP125" s="2">
        <f t="shared" ca="1" si="252"/>
        <v>0.118043</v>
      </c>
      <c r="AQ125" s="9">
        <f t="shared" ca="1" si="253"/>
        <v>102</v>
      </c>
      <c r="AR125" s="2">
        <f t="shared" ca="1" si="254"/>
        <v>21.84</v>
      </c>
      <c r="AS125" s="2">
        <f t="shared" ca="1" si="254"/>
        <v>15.57</v>
      </c>
      <c r="AT125" s="2">
        <f t="shared" ca="1" si="254"/>
        <v>2.19</v>
      </c>
      <c r="AU125" s="2">
        <f t="shared" ca="1" si="254"/>
        <v>0</v>
      </c>
      <c r="AV125" s="2">
        <f t="shared" ca="1" si="254"/>
        <v>10.92</v>
      </c>
      <c r="AW125" s="2" t="str">
        <f t="shared" ca="1" si="254"/>
        <v/>
      </c>
      <c r="AX125" s="2">
        <f t="shared" ca="1" si="255"/>
        <v>50.52</v>
      </c>
      <c r="AY125" s="2">
        <f t="shared" ca="1" si="256"/>
        <v>0.118043</v>
      </c>
      <c r="AZ125" t="str">
        <f t="shared" si="257"/>
        <v>V07R03</v>
      </c>
      <c r="BA125">
        <f t="shared" si="258"/>
        <v>125</v>
      </c>
    </row>
    <row r="126" spans="1:53" x14ac:dyDescent="0.25">
      <c r="A126" t="str">
        <f t="shared" si="259"/>
        <v>V07</v>
      </c>
      <c r="B126" t="s">
        <v>22</v>
      </c>
      <c r="C126" s="3" t="str">
        <f t="shared" si="229"/>
        <v>Ceiling R49 /Roof Deck Below R0/Radiant Barrier</v>
      </c>
      <c r="D126" t="str">
        <f t="shared" ca="1" si="230"/>
        <v>Pass</v>
      </c>
      <c r="E126" s="2">
        <f t="shared" ca="1" si="231"/>
        <v>53.92</v>
      </c>
      <c r="F126" s="2">
        <f t="shared" ca="1" si="232"/>
        <v>53.92</v>
      </c>
      <c r="G126" s="27">
        <f t="shared" ca="1" si="233"/>
        <v>0</v>
      </c>
      <c r="H126" s="3" t="str">
        <f t="shared" ca="1" si="234"/>
        <v>Yes</v>
      </c>
      <c r="I126" s="2">
        <f t="shared" ca="1" si="235"/>
        <v>50.52</v>
      </c>
      <c r="J126" s="2">
        <f t="shared" ca="1" si="236"/>
        <v>50.52</v>
      </c>
      <c r="K126" s="2">
        <f t="shared" ca="1" si="237"/>
        <v>50.52</v>
      </c>
      <c r="L126" s="27">
        <f t="shared" ca="1" si="238"/>
        <v>0</v>
      </c>
      <c r="M126" s="3" t="str">
        <f t="shared" ca="1" si="239"/>
        <v>Yes</v>
      </c>
      <c r="N126" s="3" t="str">
        <f t="shared" si="260"/>
        <v>V01R12</v>
      </c>
      <c r="O126" s="35">
        <f t="shared" ca="1" si="240"/>
        <v>-3.3999999999999986</v>
      </c>
      <c r="P126" s="9">
        <f t="shared" ca="1" si="241"/>
        <v>103</v>
      </c>
      <c r="Q126" s="2">
        <f t="shared" ca="1" si="242"/>
        <v>22.22</v>
      </c>
      <c r="R126" s="2">
        <f t="shared" ca="1" si="242"/>
        <v>18.59</v>
      </c>
      <c r="S126" s="2">
        <f t="shared" ca="1" si="242"/>
        <v>2.19</v>
      </c>
      <c r="T126" s="2">
        <f t="shared" ca="1" si="242"/>
        <v>0</v>
      </c>
      <c r="U126" s="2">
        <f t="shared" ca="1" si="242"/>
        <v>10.92</v>
      </c>
      <c r="V126" s="2">
        <f t="shared" ca="1" si="242"/>
        <v>0</v>
      </c>
      <c r="W126" s="2">
        <f t="shared" ca="1" si="243"/>
        <v>53.92</v>
      </c>
      <c r="X126" s="2">
        <f t="shared" ca="1" si="244"/>
        <v>46.4</v>
      </c>
      <c r="Y126" s="9">
        <f t="shared" ca="1" si="245"/>
        <v>103</v>
      </c>
      <c r="Z126" s="2">
        <f t="shared" ca="1" si="246"/>
        <v>22.22</v>
      </c>
      <c r="AA126" s="2">
        <f t="shared" ca="1" si="246"/>
        <v>18.59</v>
      </c>
      <c r="AB126" s="2">
        <f t="shared" ca="1" si="246"/>
        <v>2.19</v>
      </c>
      <c r="AC126" s="2">
        <f t="shared" ca="1" si="246"/>
        <v>0</v>
      </c>
      <c r="AD126" s="2">
        <f t="shared" ca="1" si="246"/>
        <v>10.92</v>
      </c>
      <c r="AE126" s="2">
        <f t="shared" ca="1" si="246"/>
        <v>0</v>
      </c>
      <c r="AF126" s="2">
        <f t="shared" ca="1" si="247"/>
        <v>53.92</v>
      </c>
      <c r="AG126" s="2">
        <f t="shared" ca="1" si="248"/>
        <v>46.4</v>
      </c>
      <c r="AH126" s="9">
        <f t="shared" ca="1" si="249"/>
        <v>103</v>
      </c>
      <c r="AI126" s="2">
        <f t="shared" ca="1" si="250"/>
        <v>21.84</v>
      </c>
      <c r="AJ126" s="2">
        <f t="shared" ca="1" si="250"/>
        <v>15.57</v>
      </c>
      <c r="AK126" s="2">
        <f t="shared" ca="1" si="250"/>
        <v>2.19</v>
      </c>
      <c r="AL126" s="2">
        <f t="shared" ca="1" si="250"/>
        <v>0</v>
      </c>
      <c r="AM126" s="2">
        <f t="shared" ca="1" si="250"/>
        <v>10.92</v>
      </c>
      <c r="AN126" s="2" t="str">
        <f t="shared" ca="1" si="250"/>
        <v/>
      </c>
      <c r="AO126" s="2">
        <f t="shared" ca="1" si="251"/>
        <v>50.52</v>
      </c>
      <c r="AP126" s="2">
        <f t="shared" ca="1" si="252"/>
        <v>0.118043</v>
      </c>
      <c r="AQ126" s="9">
        <f t="shared" ca="1" si="253"/>
        <v>103</v>
      </c>
      <c r="AR126" s="2">
        <f t="shared" ca="1" si="254"/>
        <v>21.84</v>
      </c>
      <c r="AS126" s="2">
        <f t="shared" ca="1" si="254"/>
        <v>15.57</v>
      </c>
      <c r="AT126" s="2">
        <f t="shared" ca="1" si="254"/>
        <v>2.19</v>
      </c>
      <c r="AU126" s="2">
        <f t="shared" ca="1" si="254"/>
        <v>0</v>
      </c>
      <c r="AV126" s="2">
        <f t="shared" ca="1" si="254"/>
        <v>10.92</v>
      </c>
      <c r="AW126" s="2" t="str">
        <f t="shared" ca="1" si="254"/>
        <v/>
      </c>
      <c r="AX126" s="2">
        <f t="shared" ca="1" si="255"/>
        <v>50.52</v>
      </c>
      <c r="AY126" s="2">
        <f t="shared" ca="1" si="256"/>
        <v>0.118043</v>
      </c>
      <c r="AZ126" t="str">
        <f t="shared" si="257"/>
        <v>V07R04</v>
      </c>
      <c r="BA126">
        <f t="shared" si="258"/>
        <v>126</v>
      </c>
    </row>
    <row r="127" spans="1:53" x14ac:dyDescent="0.25">
      <c r="A127" t="str">
        <f t="shared" si="259"/>
        <v>V07</v>
      </c>
      <c r="B127" t="s">
        <v>23</v>
      </c>
      <c r="C127" s="3" t="str">
        <f t="shared" si="229"/>
        <v>Furnace AFUE 92</v>
      </c>
      <c r="D127" t="str">
        <f t="shared" ca="1" si="230"/>
        <v>Pass</v>
      </c>
      <c r="E127" s="2">
        <f t="shared" ca="1" si="231"/>
        <v>43.15</v>
      </c>
      <c r="F127" s="2">
        <f t="shared" ca="1" si="232"/>
        <v>43.15</v>
      </c>
      <c r="G127" s="27">
        <f t="shared" ca="1" si="233"/>
        <v>0</v>
      </c>
      <c r="H127" s="3" t="str">
        <f t="shared" ca="1" si="234"/>
        <v>Yes</v>
      </c>
      <c r="I127" s="2">
        <f t="shared" ca="1" si="235"/>
        <v>50.52</v>
      </c>
      <c r="J127" s="2">
        <f t="shared" ca="1" si="236"/>
        <v>50.52</v>
      </c>
      <c r="K127" s="2">
        <f t="shared" ca="1" si="237"/>
        <v>50.52</v>
      </c>
      <c r="L127" s="27">
        <f t="shared" ca="1" si="238"/>
        <v>0</v>
      </c>
      <c r="M127" s="3" t="str">
        <f t="shared" ca="1" si="239"/>
        <v>Yes</v>
      </c>
      <c r="N127" s="3" t="str">
        <f t="shared" si="260"/>
        <v>V01R12</v>
      </c>
      <c r="O127" s="35">
        <f t="shared" ca="1" si="240"/>
        <v>7.3700000000000045</v>
      </c>
      <c r="P127" s="9">
        <f t="shared" ca="1" si="241"/>
        <v>104</v>
      </c>
      <c r="Q127" s="2">
        <f t="shared" ca="1" si="242"/>
        <v>18.13</v>
      </c>
      <c r="R127" s="2">
        <f t="shared" ca="1" si="242"/>
        <v>11.91</v>
      </c>
      <c r="S127" s="2">
        <f t="shared" ca="1" si="242"/>
        <v>2.19</v>
      </c>
      <c r="T127" s="2">
        <f t="shared" ca="1" si="242"/>
        <v>0</v>
      </c>
      <c r="U127" s="2">
        <f t="shared" ca="1" si="242"/>
        <v>10.92</v>
      </c>
      <c r="V127" s="2">
        <f t="shared" ca="1" si="242"/>
        <v>0</v>
      </c>
      <c r="W127" s="2">
        <f t="shared" ca="1" si="243"/>
        <v>43.15</v>
      </c>
      <c r="X127" s="2">
        <f t="shared" ca="1" si="244"/>
        <v>41.8</v>
      </c>
      <c r="Y127" s="9">
        <f t="shared" ca="1" si="245"/>
        <v>104</v>
      </c>
      <c r="Z127" s="2">
        <f t="shared" ca="1" si="246"/>
        <v>18.13</v>
      </c>
      <c r="AA127" s="2">
        <f t="shared" ca="1" si="246"/>
        <v>11.91</v>
      </c>
      <c r="AB127" s="2">
        <f t="shared" ca="1" si="246"/>
        <v>2.19</v>
      </c>
      <c r="AC127" s="2">
        <f t="shared" ca="1" si="246"/>
        <v>0</v>
      </c>
      <c r="AD127" s="2">
        <f t="shared" ca="1" si="246"/>
        <v>10.92</v>
      </c>
      <c r="AE127" s="2">
        <f t="shared" ca="1" si="246"/>
        <v>0</v>
      </c>
      <c r="AF127" s="2">
        <f t="shared" ca="1" si="247"/>
        <v>43.15</v>
      </c>
      <c r="AG127" s="2">
        <f t="shared" ca="1" si="248"/>
        <v>41.8</v>
      </c>
      <c r="AH127" s="9">
        <f t="shared" ca="1" si="249"/>
        <v>104</v>
      </c>
      <c r="AI127" s="2">
        <f t="shared" ca="1" si="250"/>
        <v>21.84</v>
      </c>
      <c r="AJ127" s="2">
        <f t="shared" ca="1" si="250"/>
        <v>15.57</v>
      </c>
      <c r="AK127" s="2">
        <f t="shared" ca="1" si="250"/>
        <v>2.19</v>
      </c>
      <c r="AL127" s="2">
        <f t="shared" ca="1" si="250"/>
        <v>0</v>
      </c>
      <c r="AM127" s="2">
        <f t="shared" ca="1" si="250"/>
        <v>10.92</v>
      </c>
      <c r="AN127" s="2" t="str">
        <f t="shared" ca="1" si="250"/>
        <v/>
      </c>
      <c r="AO127" s="2">
        <f t="shared" ca="1" si="251"/>
        <v>50.52</v>
      </c>
      <c r="AP127" s="2">
        <f t="shared" ca="1" si="252"/>
        <v>0.118043</v>
      </c>
      <c r="AQ127" s="9">
        <f t="shared" ca="1" si="253"/>
        <v>104</v>
      </c>
      <c r="AR127" s="2">
        <f t="shared" ca="1" si="254"/>
        <v>21.84</v>
      </c>
      <c r="AS127" s="2">
        <f t="shared" ca="1" si="254"/>
        <v>15.57</v>
      </c>
      <c r="AT127" s="2">
        <f t="shared" ca="1" si="254"/>
        <v>2.19</v>
      </c>
      <c r="AU127" s="2">
        <f t="shared" ca="1" si="254"/>
        <v>0</v>
      </c>
      <c r="AV127" s="2">
        <f t="shared" ca="1" si="254"/>
        <v>10.92</v>
      </c>
      <c r="AW127" s="2" t="str">
        <f t="shared" ca="1" si="254"/>
        <v/>
      </c>
      <c r="AX127" s="2">
        <f t="shared" ca="1" si="255"/>
        <v>50.52</v>
      </c>
      <c r="AY127" s="2">
        <f t="shared" ca="1" si="256"/>
        <v>0.118043</v>
      </c>
      <c r="AZ127" t="str">
        <f t="shared" si="257"/>
        <v>V07R05</v>
      </c>
      <c r="BA127">
        <f t="shared" si="258"/>
        <v>127</v>
      </c>
    </row>
    <row r="128" spans="1:53" x14ac:dyDescent="0.25">
      <c r="A128" t="str">
        <f t="shared" si="259"/>
        <v>V07</v>
      </c>
      <c r="B128" t="s">
        <v>24</v>
      </c>
      <c r="C128" s="3" t="str">
        <f t="shared" si="229"/>
        <v>Air Conditioner SEER 16/EER 14</v>
      </c>
      <c r="D128" t="str">
        <f t="shared" ca="1" si="230"/>
        <v>Pass</v>
      </c>
      <c r="E128" s="2">
        <f t="shared" ca="1" si="231"/>
        <v>43.88</v>
      </c>
      <c r="F128" s="2">
        <f t="shared" ca="1" si="232"/>
        <v>43.88</v>
      </c>
      <c r="G128" s="27">
        <f t="shared" ca="1" si="233"/>
        <v>0</v>
      </c>
      <c r="H128" s="3" t="str">
        <f t="shared" ca="1" si="234"/>
        <v>Yes</v>
      </c>
      <c r="I128" s="2">
        <f t="shared" ca="1" si="235"/>
        <v>50.52</v>
      </c>
      <c r="J128" s="2">
        <f t="shared" ca="1" si="236"/>
        <v>50.52</v>
      </c>
      <c r="K128" s="2">
        <f t="shared" ca="1" si="237"/>
        <v>50.52</v>
      </c>
      <c r="L128" s="27">
        <f t="shared" ca="1" si="238"/>
        <v>0</v>
      </c>
      <c r="M128" s="3" t="str">
        <f t="shared" ca="1" si="239"/>
        <v>Yes</v>
      </c>
      <c r="N128" s="3" t="str">
        <f t="shared" si="260"/>
        <v>V01R12</v>
      </c>
      <c r="O128" s="35">
        <f t="shared" ca="1" si="240"/>
        <v>6.6400000000000006</v>
      </c>
      <c r="P128" s="9">
        <f t="shared" ca="1" si="241"/>
        <v>105</v>
      </c>
      <c r="Q128" s="2">
        <f t="shared" ca="1" si="242"/>
        <v>20.63</v>
      </c>
      <c r="R128" s="2">
        <f t="shared" ca="1" si="242"/>
        <v>10.14</v>
      </c>
      <c r="S128" s="2">
        <f t="shared" ca="1" si="242"/>
        <v>2.19</v>
      </c>
      <c r="T128" s="2">
        <f t="shared" ca="1" si="242"/>
        <v>0</v>
      </c>
      <c r="U128" s="2">
        <f t="shared" ca="1" si="242"/>
        <v>10.92</v>
      </c>
      <c r="V128" s="2">
        <f t="shared" ca="1" si="242"/>
        <v>0</v>
      </c>
      <c r="W128" s="2">
        <f t="shared" ca="1" si="243"/>
        <v>43.88</v>
      </c>
      <c r="X128" s="2">
        <f t="shared" ca="1" si="244"/>
        <v>42.1</v>
      </c>
      <c r="Y128" s="9">
        <f t="shared" ca="1" si="245"/>
        <v>105</v>
      </c>
      <c r="Z128" s="2">
        <f t="shared" ca="1" si="246"/>
        <v>20.63</v>
      </c>
      <c r="AA128" s="2">
        <f t="shared" ca="1" si="246"/>
        <v>10.14</v>
      </c>
      <c r="AB128" s="2">
        <f t="shared" ca="1" si="246"/>
        <v>2.19</v>
      </c>
      <c r="AC128" s="2">
        <f t="shared" ca="1" si="246"/>
        <v>0</v>
      </c>
      <c r="AD128" s="2">
        <f t="shared" ca="1" si="246"/>
        <v>10.92</v>
      </c>
      <c r="AE128" s="2">
        <f t="shared" ca="1" si="246"/>
        <v>0</v>
      </c>
      <c r="AF128" s="2">
        <f t="shared" ca="1" si="247"/>
        <v>43.88</v>
      </c>
      <c r="AG128" s="2">
        <f t="shared" ca="1" si="248"/>
        <v>42.1</v>
      </c>
      <c r="AH128" s="9">
        <f t="shared" ca="1" si="249"/>
        <v>105</v>
      </c>
      <c r="AI128" s="2">
        <f t="shared" ca="1" si="250"/>
        <v>21.84</v>
      </c>
      <c r="AJ128" s="2">
        <f t="shared" ca="1" si="250"/>
        <v>15.57</v>
      </c>
      <c r="AK128" s="2">
        <f t="shared" ca="1" si="250"/>
        <v>2.19</v>
      </c>
      <c r="AL128" s="2">
        <f t="shared" ca="1" si="250"/>
        <v>0</v>
      </c>
      <c r="AM128" s="2">
        <f t="shared" ca="1" si="250"/>
        <v>10.92</v>
      </c>
      <c r="AN128" s="2" t="str">
        <f t="shared" ca="1" si="250"/>
        <v/>
      </c>
      <c r="AO128" s="2">
        <f t="shared" ca="1" si="251"/>
        <v>50.52</v>
      </c>
      <c r="AP128" s="2">
        <f t="shared" ca="1" si="252"/>
        <v>0.118043</v>
      </c>
      <c r="AQ128" s="9">
        <f t="shared" ca="1" si="253"/>
        <v>105</v>
      </c>
      <c r="AR128" s="2">
        <f t="shared" ca="1" si="254"/>
        <v>21.84</v>
      </c>
      <c r="AS128" s="2">
        <f t="shared" ca="1" si="254"/>
        <v>15.57</v>
      </c>
      <c r="AT128" s="2">
        <f t="shared" ca="1" si="254"/>
        <v>2.19</v>
      </c>
      <c r="AU128" s="2">
        <f t="shared" ca="1" si="254"/>
        <v>0</v>
      </c>
      <c r="AV128" s="2">
        <f t="shared" ca="1" si="254"/>
        <v>10.92</v>
      </c>
      <c r="AW128" s="2" t="str">
        <f t="shared" ca="1" si="254"/>
        <v/>
      </c>
      <c r="AX128" s="2">
        <f t="shared" ca="1" si="255"/>
        <v>50.52</v>
      </c>
      <c r="AY128" s="2">
        <f t="shared" ca="1" si="256"/>
        <v>0.118043</v>
      </c>
      <c r="AZ128" t="str">
        <f t="shared" si="257"/>
        <v>V07R06</v>
      </c>
      <c r="BA128">
        <f t="shared" si="258"/>
        <v>128</v>
      </c>
    </row>
    <row r="129" spans="1:53" x14ac:dyDescent="0.25">
      <c r="A129" t="str">
        <f t="shared" si="259"/>
        <v>V07</v>
      </c>
      <c r="B129" t="s">
        <v>25</v>
      </c>
      <c r="C129" s="3" t="str">
        <f t="shared" si="229"/>
        <v>No Cool Vent</v>
      </c>
      <c r="D129" t="str">
        <f t="shared" ca="1" si="230"/>
        <v>Pass</v>
      </c>
      <c r="E129" s="2">
        <f t="shared" ca="1" si="231"/>
        <v>49.25</v>
      </c>
      <c r="F129" s="2">
        <f t="shared" ca="1" si="232"/>
        <v>49.25</v>
      </c>
      <c r="G129" s="27">
        <f t="shared" ca="1" si="233"/>
        <v>0</v>
      </c>
      <c r="H129" s="3" t="str">
        <f t="shared" ca="1" si="234"/>
        <v>Yes</v>
      </c>
      <c r="I129" s="2">
        <f t="shared" ca="1" si="235"/>
        <v>50.52</v>
      </c>
      <c r="J129" s="2">
        <f t="shared" ca="1" si="236"/>
        <v>50.52</v>
      </c>
      <c r="K129" s="2">
        <f t="shared" ca="1" si="237"/>
        <v>50.52</v>
      </c>
      <c r="L129" s="27">
        <f t="shared" ca="1" si="238"/>
        <v>0</v>
      </c>
      <c r="M129" s="3" t="str">
        <f t="shared" ca="1" si="239"/>
        <v>Yes</v>
      </c>
      <c r="N129" s="3" t="str">
        <f t="shared" si="260"/>
        <v>V01R12</v>
      </c>
      <c r="O129" s="35">
        <f t="shared" ca="1" si="240"/>
        <v>1.2700000000000031</v>
      </c>
      <c r="P129" s="9">
        <f t="shared" ca="1" si="241"/>
        <v>106</v>
      </c>
      <c r="Q129" s="2">
        <f t="shared" ca="1" si="242"/>
        <v>20.71</v>
      </c>
      <c r="R129" s="2">
        <f t="shared" ca="1" si="242"/>
        <v>15.43</v>
      </c>
      <c r="S129" s="2">
        <f t="shared" ca="1" si="242"/>
        <v>2.19</v>
      </c>
      <c r="T129" s="2">
        <f t="shared" ca="1" si="242"/>
        <v>0</v>
      </c>
      <c r="U129" s="2">
        <f t="shared" ca="1" si="242"/>
        <v>10.92</v>
      </c>
      <c r="V129" s="2">
        <f t="shared" ca="1" si="242"/>
        <v>0</v>
      </c>
      <c r="W129" s="2">
        <f t="shared" ca="1" si="243"/>
        <v>49.25</v>
      </c>
      <c r="X129" s="2">
        <f t="shared" ca="1" si="244"/>
        <v>44.4</v>
      </c>
      <c r="Y129" s="9">
        <f t="shared" ca="1" si="245"/>
        <v>106</v>
      </c>
      <c r="Z129" s="2">
        <f t="shared" ca="1" si="246"/>
        <v>20.71</v>
      </c>
      <c r="AA129" s="2">
        <f t="shared" ca="1" si="246"/>
        <v>15.43</v>
      </c>
      <c r="AB129" s="2">
        <f t="shared" ca="1" si="246"/>
        <v>2.19</v>
      </c>
      <c r="AC129" s="2">
        <f t="shared" ca="1" si="246"/>
        <v>0</v>
      </c>
      <c r="AD129" s="2">
        <f t="shared" ca="1" si="246"/>
        <v>10.92</v>
      </c>
      <c r="AE129" s="2">
        <f t="shared" ca="1" si="246"/>
        <v>0</v>
      </c>
      <c r="AF129" s="2">
        <f t="shared" ca="1" si="247"/>
        <v>49.25</v>
      </c>
      <c r="AG129" s="2">
        <f t="shared" ca="1" si="248"/>
        <v>44.4</v>
      </c>
      <c r="AH129" s="9">
        <f t="shared" ca="1" si="249"/>
        <v>106</v>
      </c>
      <c r="AI129" s="2">
        <f t="shared" ca="1" si="250"/>
        <v>21.84</v>
      </c>
      <c r="AJ129" s="2">
        <f t="shared" ca="1" si="250"/>
        <v>15.57</v>
      </c>
      <c r="AK129" s="2">
        <f t="shared" ca="1" si="250"/>
        <v>2.19</v>
      </c>
      <c r="AL129" s="2">
        <f t="shared" ca="1" si="250"/>
        <v>0</v>
      </c>
      <c r="AM129" s="2">
        <f t="shared" ca="1" si="250"/>
        <v>10.92</v>
      </c>
      <c r="AN129" s="2" t="str">
        <f t="shared" ca="1" si="250"/>
        <v/>
      </c>
      <c r="AO129" s="2">
        <f t="shared" ca="1" si="251"/>
        <v>50.52</v>
      </c>
      <c r="AP129" s="2">
        <f t="shared" ca="1" si="252"/>
        <v>0.118043</v>
      </c>
      <c r="AQ129" s="9">
        <f t="shared" ca="1" si="253"/>
        <v>106</v>
      </c>
      <c r="AR129" s="2">
        <f t="shared" ca="1" si="254"/>
        <v>21.84</v>
      </c>
      <c r="AS129" s="2">
        <f t="shared" ca="1" si="254"/>
        <v>15.57</v>
      </c>
      <c r="AT129" s="2">
        <f t="shared" ca="1" si="254"/>
        <v>2.19</v>
      </c>
      <c r="AU129" s="2">
        <f t="shared" ca="1" si="254"/>
        <v>0</v>
      </c>
      <c r="AV129" s="2">
        <f t="shared" ca="1" si="254"/>
        <v>10.92</v>
      </c>
      <c r="AW129" s="2" t="str">
        <f t="shared" ca="1" si="254"/>
        <v/>
      </c>
      <c r="AX129" s="2">
        <f t="shared" ca="1" si="255"/>
        <v>50.52</v>
      </c>
      <c r="AY129" s="2">
        <f t="shared" ca="1" si="256"/>
        <v>0.118043</v>
      </c>
      <c r="AZ129" t="str">
        <f t="shared" si="257"/>
        <v>V07R07</v>
      </c>
      <c r="BA129">
        <f t="shared" si="258"/>
        <v>129</v>
      </c>
    </row>
    <row r="130" spans="1:53" x14ac:dyDescent="0.25">
      <c r="A130" t="str">
        <f t="shared" si="259"/>
        <v>V07</v>
      </c>
      <c r="B130" t="s">
        <v>26</v>
      </c>
      <c r="C130" s="3" t="str">
        <f t="shared" si="229"/>
        <v>Ducts 2% Leakage</v>
      </c>
      <c r="D130" t="str">
        <f t="shared" ca="1" si="230"/>
        <v>Pass</v>
      </c>
      <c r="E130" s="2">
        <f t="shared" ca="1" si="231"/>
        <v>45.65</v>
      </c>
      <c r="F130" s="2">
        <f t="shared" ca="1" si="232"/>
        <v>45.65</v>
      </c>
      <c r="G130" s="27">
        <f t="shared" ca="1" si="233"/>
        <v>0</v>
      </c>
      <c r="H130" s="3" t="str">
        <f t="shared" ca="1" si="234"/>
        <v>Yes</v>
      </c>
      <c r="I130" s="2">
        <f t="shared" ca="1" si="235"/>
        <v>50.52</v>
      </c>
      <c r="J130" s="2">
        <f t="shared" ca="1" si="236"/>
        <v>50.52</v>
      </c>
      <c r="K130" s="2">
        <f t="shared" ca="1" si="237"/>
        <v>50.52</v>
      </c>
      <c r="L130" s="27">
        <f t="shared" ca="1" si="238"/>
        <v>0</v>
      </c>
      <c r="M130" s="3" t="str">
        <f t="shared" ca="1" si="239"/>
        <v>Yes</v>
      </c>
      <c r="N130" s="3" t="str">
        <f t="shared" si="260"/>
        <v>V01R12</v>
      </c>
      <c r="O130" s="35">
        <f t="shared" ca="1" si="240"/>
        <v>4.8700000000000045</v>
      </c>
      <c r="P130" s="9">
        <f t="shared" ca="1" si="241"/>
        <v>107</v>
      </c>
      <c r="Q130" s="2">
        <f t="shared" ca="1" si="242"/>
        <v>20.63</v>
      </c>
      <c r="R130" s="2">
        <f t="shared" ca="1" si="242"/>
        <v>11.91</v>
      </c>
      <c r="S130" s="2">
        <f t="shared" ca="1" si="242"/>
        <v>2.19</v>
      </c>
      <c r="T130" s="2">
        <f t="shared" ca="1" si="242"/>
        <v>0</v>
      </c>
      <c r="U130" s="2">
        <f t="shared" ca="1" si="242"/>
        <v>10.92</v>
      </c>
      <c r="V130" s="2">
        <f t="shared" ca="1" si="242"/>
        <v>0</v>
      </c>
      <c r="W130" s="2">
        <f t="shared" ca="1" si="243"/>
        <v>45.65</v>
      </c>
      <c r="X130" s="2">
        <f t="shared" ca="1" si="244"/>
        <v>42.9</v>
      </c>
      <c r="Y130" s="9">
        <f t="shared" ca="1" si="245"/>
        <v>107</v>
      </c>
      <c r="Z130" s="2">
        <f t="shared" ca="1" si="246"/>
        <v>20.63</v>
      </c>
      <c r="AA130" s="2">
        <f t="shared" ca="1" si="246"/>
        <v>11.91</v>
      </c>
      <c r="AB130" s="2">
        <f t="shared" ca="1" si="246"/>
        <v>2.19</v>
      </c>
      <c r="AC130" s="2">
        <f t="shared" ca="1" si="246"/>
        <v>0</v>
      </c>
      <c r="AD130" s="2">
        <f t="shared" ca="1" si="246"/>
        <v>10.92</v>
      </c>
      <c r="AE130" s="2">
        <f t="shared" ca="1" si="246"/>
        <v>0</v>
      </c>
      <c r="AF130" s="2">
        <f t="shared" ca="1" si="247"/>
        <v>45.65</v>
      </c>
      <c r="AG130" s="2">
        <f t="shared" ca="1" si="248"/>
        <v>42.9</v>
      </c>
      <c r="AH130" s="9">
        <f t="shared" ca="1" si="249"/>
        <v>107</v>
      </c>
      <c r="AI130" s="2">
        <f t="shared" ca="1" si="250"/>
        <v>21.84</v>
      </c>
      <c r="AJ130" s="2">
        <f t="shared" ca="1" si="250"/>
        <v>15.57</v>
      </c>
      <c r="AK130" s="2">
        <f t="shared" ca="1" si="250"/>
        <v>2.19</v>
      </c>
      <c r="AL130" s="2">
        <f t="shared" ca="1" si="250"/>
        <v>0</v>
      </c>
      <c r="AM130" s="2">
        <f t="shared" ca="1" si="250"/>
        <v>10.92</v>
      </c>
      <c r="AN130" s="2" t="str">
        <f t="shared" ca="1" si="250"/>
        <v/>
      </c>
      <c r="AO130" s="2">
        <f t="shared" ca="1" si="251"/>
        <v>50.52</v>
      </c>
      <c r="AP130" s="2">
        <f t="shared" ca="1" si="252"/>
        <v>0.118043</v>
      </c>
      <c r="AQ130" s="9">
        <f t="shared" ca="1" si="253"/>
        <v>107</v>
      </c>
      <c r="AR130" s="2">
        <f t="shared" ca="1" si="254"/>
        <v>21.84</v>
      </c>
      <c r="AS130" s="2">
        <f t="shared" ca="1" si="254"/>
        <v>15.57</v>
      </c>
      <c r="AT130" s="2">
        <f t="shared" ca="1" si="254"/>
        <v>2.19</v>
      </c>
      <c r="AU130" s="2">
        <f t="shared" ca="1" si="254"/>
        <v>0</v>
      </c>
      <c r="AV130" s="2">
        <f t="shared" ca="1" si="254"/>
        <v>10.92</v>
      </c>
      <c r="AW130" s="2" t="str">
        <f t="shared" ca="1" si="254"/>
        <v/>
      </c>
      <c r="AX130" s="2">
        <f t="shared" ca="1" si="255"/>
        <v>50.52</v>
      </c>
      <c r="AY130" s="2">
        <f t="shared" ca="1" si="256"/>
        <v>0.118043</v>
      </c>
      <c r="AZ130" t="str">
        <f t="shared" si="257"/>
        <v>V07R08</v>
      </c>
      <c r="BA130">
        <f t="shared" si="258"/>
        <v>130</v>
      </c>
    </row>
    <row r="131" spans="1:53" x14ac:dyDescent="0.25">
      <c r="A131" t="str">
        <f t="shared" si="259"/>
        <v>V07</v>
      </c>
      <c r="B131" t="s">
        <v>27</v>
      </c>
      <c r="C131" s="3" t="str">
        <f t="shared" si="229"/>
        <v>Insulation Construction Quality Improved</v>
      </c>
      <c r="D131" t="str">
        <f t="shared" ca="1" si="230"/>
        <v>Pass</v>
      </c>
      <c r="E131" s="2">
        <f t="shared" ca="1" si="231"/>
        <v>45.65</v>
      </c>
      <c r="F131" s="2">
        <f t="shared" ca="1" si="232"/>
        <v>45.65</v>
      </c>
      <c r="G131" s="27">
        <f t="shared" ca="1" si="233"/>
        <v>0</v>
      </c>
      <c r="H131" s="3" t="str">
        <f t="shared" ca="1" si="234"/>
        <v>Yes</v>
      </c>
      <c r="I131" s="2">
        <f t="shared" ca="1" si="235"/>
        <v>50.52</v>
      </c>
      <c r="J131" s="2">
        <f t="shared" ca="1" si="236"/>
        <v>50.52</v>
      </c>
      <c r="K131" s="2">
        <f t="shared" ca="1" si="237"/>
        <v>50.52</v>
      </c>
      <c r="L131" s="27">
        <f t="shared" ca="1" si="238"/>
        <v>0</v>
      </c>
      <c r="M131" s="3" t="str">
        <f t="shared" ca="1" si="239"/>
        <v>Yes</v>
      </c>
      <c r="N131" s="3" t="str">
        <f t="shared" si="260"/>
        <v>V01R12</v>
      </c>
      <c r="O131" s="35">
        <f t="shared" ca="1" si="240"/>
        <v>4.8700000000000045</v>
      </c>
      <c r="P131" s="9">
        <f t="shared" ca="1" si="241"/>
        <v>108</v>
      </c>
      <c r="Q131" s="2">
        <f t="shared" ca="1" si="242"/>
        <v>20.63</v>
      </c>
      <c r="R131" s="2">
        <f t="shared" ca="1" si="242"/>
        <v>11.91</v>
      </c>
      <c r="S131" s="2">
        <f t="shared" ca="1" si="242"/>
        <v>2.19</v>
      </c>
      <c r="T131" s="2">
        <f t="shared" ca="1" si="242"/>
        <v>0</v>
      </c>
      <c r="U131" s="2">
        <f t="shared" ca="1" si="242"/>
        <v>10.92</v>
      </c>
      <c r="V131" s="2">
        <f t="shared" ca="1" si="242"/>
        <v>0</v>
      </c>
      <c r="W131" s="2">
        <f t="shared" ca="1" si="243"/>
        <v>45.65</v>
      </c>
      <c r="X131" s="2">
        <f t="shared" ca="1" si="244"/>
        <v>42.9</v>
      </c>
      <c r="Y131" s="9">
        <f t="shared" ca="1" si="245"/>
        <v>108</v>
      </c>
      <c r="Z131" s="2">
        <f t="shared" ca="1" si="246"/>
        <v>20.63</v>
      </c>
      <c r="AA131" s="2">
        <f t="shared" ca="1" si="246"/>
        <v>11.91</v>
      </c>
      <c r="AB131" s="2">
        <f t="shared" ca="1" si="246"/>
        <v>2.19</v>
      </c>
      <c r="AC131" s="2">
        <f t="shared" ca="1" si="246"/>
        <v>0</v>
      </c>
      <c r="AD131" s="2">
        <f t="shared" ca="1" si="246"/>
        <v>10.92</v>
      </c>
      <c r="AE131" s="2">
        <f t="shared" ca="1" si="246"/>
        <v>0</v>
      </c>
      <c r="AF131" s="2">
        <f t="shared" ca="1" si="247"/>
        <v>45.65</v>
      </c>
      <c r="AG131" s="2">
        <f t="shared" ca="1" si="248"/>
        <v>42.9</v>
      </c>
      <c r="AH131" s="9">
        <f t="shared" ca="1" si="249"/>
        <v>108</v>
      </c>
      <c r="AI131" s="2">
        <f t="shared" ca="1" si="250"/>
        <v>21.84</v>
      </c>
      <c r="AJ131" s="2">
        <f t="shared" ca="1" si="250"/>
        <v>15.57</v>
      </c>
      <c r="AK131" s="2">
        <f t="shared" ca="1" si="250"/>
        <v>2.19</v>
      </c>
      <c r="AL131" s="2">
        <f t="shared" ca="1" si="250"/>
        <v>0</v>
      </c>
      <c r="AM131" s="2">
        <f t="shared" ca="1" si="250"/>
        <v>10.92</v>
      </c>
      <c r="AN131" s="2" t="str">
        <f t="shared" ca="1" si="250"/>
        <v/>
      </c>
      <c r="AO131" s="2">
        <f t="shared" ca="1" si="251"/>
        <v>50.52</v>
      </c>
      <c r="AP131" s="2">
        <f t="shared" ca="1" si="252"/>
        <v>0.118043</v>
      </c>
      <c r="AQ131" s="9">
        <f t="shared" ca="1" si="253"/>
        <v>108</v>
      </c>
      <c r="AR131" s="2">
        <f t="shared" ca="1" si="254"/>
        <v>21.84</v>
      </c>
      <c r="AS131" s="2">
        <f t="shared" ca="1" si="254"/>
        <v>15.57</v>
      </c>
      <c r="AT131" s="2">
        <f t="shared" ca="1" si="254"/>
        <v>2.19</v>
      </c>
      <c r="AU131" s="2">
        <f t="shared" ca="1" si="254"/>
        <v>0</v>
      </c>
      <c r="AV131" s="2">
        <f t="shared" ca="1" si="254"/>
        <v>10.92</v>
      </c>
      <c r="AW131" s="2" t="str">
        <f t="shared" ca="1" si="254"/>
        <v/>
      </c>
      <c r="AX131" s="2">
        <f t="shared" ca="1" si="255"/>
        <v>50.52</v>
      </c>
      <c r="AY131" s="2">
        <f t="shared" ca="1" si="256"/>
        <v>0.118043</v>
      </c>
      <c r="AZ131" t="str">
        <f t="shared" si="257"/>
        <v>V07R09</v>
      </c>
      <c r="BA131">
        <f t="shared" si="258"/>
        <v>131</v>
      </c>
    </row>
    <row r="132" spans="1:53" x14ac:dyDescent="0.25">
      <c r="A132" t="str">
        <f t="shared" si="259"/>
        <v>V07</v>
      </c>
      <c r="B132" t="s">
        <v>28</v>
      </c>
      <c r="C132" s="3" t="str">
        <f t="shared" si="229"/>
        <v>Air Leakage ACH50 2.0</v>
      </c>
      <c r="D132" t="str">
        <f t="shared" ca="1" si="230"/>
        <v>Pass</v>
      </c>
      <c r="E132" s="2">
        <f t="shared" ca="1" si="231"/>
        <v>44.41</v>
      </c>
      <c r="F132" s="2">
        <f t="shared" ca="1" si="232"/>
        <v>44.41</v>
      </c>
      <c r="G132" s="27">
        <f t="shared" ca="1" si="233"/>
        <v>0</v>
      </c>
      <c r="H132" s="3" t="str">
        <f t="shared" ca="1" si="234"/>
        <v>Yes</v>
      </c>
      <c r="I132" s="2">
        <f t="shared" ca="1" si="235"/>
        <v>50.52</v>
      </c>
      <c r="J132" s="2">
        <f t="shared" ca="1" si="236"/>
        <v>50.52</v>
      </c>
      <c r="K132" s="2">
        <f t="shared" ca="1" si="237"/>
        <v>50.52</v>
      </c>
      <c r="L132" s="27">
        <f t="shared" ca="1" si="238"/>
        <v>0</v>
      </c>
      <c r="M132" s="3" t="str">
        <f t="shared" ca="1" si="239"/>
        <v>Yes</v>
      </c>
      <c r="N132" s="3" t="str">
        <f t="shared" si="260"/>
        <v>V01R12</v>
      </c>
      <c r="O132" s="35">
        <f t="shared" ca="1" si="240"/>
        <v>6.1100000000000065</v>
      </c>
      <c r="P132" s="9">
        <f t="shared" ca="1" si="241"/>
        <v>109</v>
      </c>
      <c r="Q132" s="2">
        <f t="shared" ca="1" si="242"/>
        <v>19.97</v>
      </c>
      <c r="R132" s="2">
        <f t="shared" ca="1" si="242"/>
        <v>11.33</v>
      </c>
      <c r="S132" s="2">
        <f t="shared" ca="1" si="242"/>
        <v>2.19</v>
      </c>
      <c r="T132" s="2">
        <f t="shared" ca="1" si="242"/>
        <v>0</v>
      </c>
      <c r="U132" s="2">
        <f t="shared" ca="1" si="242"/>
        <v>10.92</v>
      </c>
      <c r="V132" s="2">
        <f t="shared" ca="1" si="242"/>
        <v>0</v>
      </c>
      <c r="W132" s="2">
        <f t="shared" ca="1" si="243"/>
        <v>44.41</v>
      </c>
      <c r="X132" s="2">
        <f t="shared" ca="1" si="244"/>
        <v>42.3</v>
      </c>
      <c r="Y132" s="9">
        <f t="shared" ca="1" si="245"/>
        <v>109</v>
      </c>
      <c r="Z132" s="2">
        <f t="shared" ca="1" si="246"/>
        <v>19.97</v>
      </c>
      <c r="AA132" s="2">
        <f t="shared" ca="1" si="246"/>
        <v>11.33</v>
      </c>
      <c r="AB132" s="2">
        <f t="shared" ca="1" si="246"/>
        <v>2.19</v>
      </c>
      <c r="AC132" s="2">
        <f t="shared" ca="1" si="246"/>
        <v>0</v>
      </c>
      <c r="AD132" s="2">
        <f t="shared" ca="1" si="246"/>
        <v>10.92</v>
      </c>
      <c r="AE132" s="2">
        <f t="shared" ca="1" si="246"/>
        <v>0</v>
      </c>
      <c r="AF132" s="2">
        <f t="shared" ca="1" si="247"/>
        <v>44.41</v>
      </c>
      <c r="AG132" s="2">
        <f t="shared" ca="1" si="248"/>
        <v>42.3</v>
      </c>
      <c r="AH132" s="9">
        <f t="shared" ca="1" si="249"/>
        <v>109</v>
      </c>
      <c r="AI132" s="2">
        <f t="shared" ca="1" si="250"/>
        <v>21.84</v>
      </c>
      <c r="AJ132" s="2">
        <f t="shared" ca="1" si="250"/>
        <v>15.57</v>
      </c>
      <c r="AK132" s="2">
        <f t="shared" ca="1" si="250"/>
        <v>2.19</v>
      </c>
      <c r="AL132" s="2">
        <f t="shared" ca="1" si="250"/>
        <v>0</v>
      </c>
      <c r="AM132" s="2">
        <f t="shared" ca="1" si="250"/>
        <v>10.92</v>
      </c>
      <c r="AN132" s="2" t="str">
        <f t="shared" ca="1" si="250"/>
        <v/>
      </c>
      <c r="AO132" s="2">
        <f t="shared" ca="1" si="251"/>
        <v>50.52</v>
      </c>
      <c r="AP132" s="2">
        <f t="shared" ca="1" si="252"/>
        <v>0.118043</v>
      </c>
      <c r="AQ132" s="9">
        <f t="shared" ca="1" si="253"/>
        <v>109</v>
      </c>
      <c r="AR132" s="2">
        <f t="shared" ca="1" si="254"/>
        <v>21.84</v>
      </c>
      <c r="AS132" s="2">
        <f t="shared" ca="1" si="254"/>
        <v>15.57</v>
      </c>
      <c r="AT132" s="2">
        <f t="shared" ca="1" si="254"/>
        <v>2.19</v>
      </c>
      <c r="AU132" s="2">
        <f t="shared" ca="1" si="254"/>
        <v>0</v>
      </c>
      <c r="AV132" s="2">
        <f t="shared" ca="1" si="254"/>
        <v>10.92</v>
      </c>
      <c r="AW132" s="2" t="str">
        <f t="shared" ca="1" si="254"/>
        <v/>
      </c>
      <c r="AX132" s="2">
        <f t="shared" ca="1" si="255"/>
        <v>50.52</v>
      </c>
      <c r="AY132" s="2">
        <f t="shared" ca="1" si="256"/>
        <v>0.118043</v>
      </c>
      <c r="AZ132" t="str">
        <f t="shared" si="257"/>
        <v>V07R10</v>
      </c>
      <c r="BA132">
        <f t="shared" si="258"/>
        <v>132</v>
      </c>
    </row>
    <row r="133" spans="1:53" x14ac:dyDescent="0.25">
      <c r="A133" s="34" t="str">
        <f>"Result "&amp;A122</f>
        <v>Result V07</v>
      </c>
      <c r="C133" s="6"/>
      <c r="D133" s="7" t="str">
        <f ca="1">IF(COUNTIF(D123:D132,Pass)=10,Pass,Fail)</f>
        <v>Pass</v>
      </c>
      <c r="E133" s="30">
        <f ca="1">AVERAGE(E123:E132)</f>
        <v>46.875999999999998</v>
      </c>
      <c r="F133" s="30">
        <f ca="1">AVERAGE(F123:F132)</f>
        <v>46.875999999999998</v>
      </c>
      <c r="G133" s="31">
        <f ca="1">IF(E133=0,0,(F133-E133)/E133)</f>
        <v>0</v>
      </c>
      <c r="H133" s="31"/>
      <c r="I133" s="30">
        <f ca="1">AVERAGE(I123:I132)</f>
        <v>50.519999999999996</v>
      </c>
      <c r="J133" s="30">
        <f ca="1">AVERAGE(J123:J132)</f>
        <v>50.519999999999996</v>
      </c>
      <c r="K133" s="30">
        <f ca="1">AVERAGE(K123:K132)</f>
        <v>50.519999999999996</v>
      </c>
      <c r="L133" s="31">
        <f t="shared" ca="1" si="238"/>
        <v>0</v>
      </c>
      <c r="M133" s="33" t="s">
        <v>338</v>
      </c>
      <c r="N133" s="31">
        <f ca="1">MIN(L123:L132)</f>
        <v>0</v>
      </c>
      <c r="O133" s="30">
        <f ca="1">AVERAGE(O123:O132)</f>
        <v>3.6440000000000032</v>
      </c>
      <c r="P133" s="31" t="s">
        <v>340</v>
      </c>
      <c r="Q133" s="30">
        <f ca="1">AVERAGE(Q123:Q132)</f>
        <v>20.372999999999998</v>
      </c>
      <c r="R133" s="30">
        <f ca="1">AVERAGE(R123:R132)</f>
        <v>13.393000000000001</v>
      </c>
      <c r="S133" s="30">
        <f ca="1">AVERAGE(S123:S132)</f>
        <v>2.1900000000000004</v>
      </c>
      <c r="T133" s="30"/>
      <c r="U133" s="30">
        <f ca="1">AVERAGE(U123:U132)</f>
        <v>10.92</v>
      </c>
      <c r="V133" s="30">
        <f ca="1">AVERAGE(V123:V132)</f>
        <v>0</v>
      </c>
      <c r="W133" s="30">
        <f ca="1">AVERAGE(W123:W132)</f>
        <v>46.875999999999998</v>
      </c>
      <c r="X133" s="30">
        <f ca="1">AVERAGE(X117:X132)</f>
        <v>46.594196428571422</v>
      </c>
      <c r="Y133" s="30" t="s">
        <v>340</v>
      </c>
      <c r="Z133" s="30">
        <f ca="1">AVERAGE(Z123:Z132)</f>
        <v>20.372999999999998</v>
      </c>
      <c r="AA133" s="30">
        <f ca="1">AVERAGE(AA123:AA132)</f>
        <v>13.393000000000001</v>
      </c>
      <c r="AB133" s="30">
        <f ca="1">AVERAGE(AB123:AB132)</f>
        <v>2.1900000000000004</v>
      </c>
      <c r="AC133" s="30">
        <f ca="1">AVERAGE(AC123:AC132)</f>
        <v>0</v>
      </c>
      <c r="AD133" s="30">
        <f ca="1">AVERAGE(AD123:AD132)</f>
        <v>10.92</v>
      </c>
      <c r="AE133" s="30"/>
      <c r="AF133" s="30">
        <f ca="1">AVERAGE(AF123:AF132)</f>
        <v>46.875999999999998</v>
      </c>
      <c r="AG133" s="30">
        <f ca="1">AVERAGE(AG117:AG132)</f>
        <v>46.594196428571422</v>
      </c>
      <c r="AI133" s="30">
        <f ca="1">AVERAGE(AI123:AI132)</f>
        <v>21.84</v>
      </c>
      <c r="AJ133" s="30">
        <f ca="1">AVERAGE(AJ123:AJ132)</f>
        <v>15.569999999999997</v>
      </c>
      <c r="AK133" s="30">
        <f ca="1">AVERAGE(AK123:AK132)</f>
        <v>2.1900000000000004</v>
      </c>
      <c r="AL133" s="30">
        <f ca="1">AVERAGE(AL123:AL132)</f>
        <v>0</v>
      </c>
      <c r="AM133" s="30">
        <f ca="1">AVERAGE(AM123:AM132)</f>
        <v>10.92</v>
      </c>
      <c r="AN133" s="30"/>
      <c r="AO133" s="30">
        <f ca="1">AVERAGE(AO123:AO132)</f>
        <v>50.519999999999996</v>
      </c>
      <c r="AP133" s="30">
        <f ca="1">AVERAGE(AP117:AP132)</f>
        <v>0.31543757142857143</v>
      </c>
      <c r="AR133" s="30">
        <f ca="1">AVERAGE(AR123:AR132)</f>
        <v>21.84</v>
      </c>
      <c r="AS133" s="30">
        <f ca="1">AVERAGE(AS123:AS132)</f>
        <v>15.569999999999997</v>
      </c>
      <c r="AT133" s="30">
        <f ca="1">AVERAGE(AT123:AT132)</f>
        <v>2.1900000000000004</v>
      </c>
      <c r="AU133" s="30">
        <f ca="1">AVERAGE(AU123:AU132)</f>
        <v>0</v>
      </c>
      <c r="AV133" s="30">
        <f ca="1">AVERAGE(AV123:AV132)</f>
        <v>10.92</v>
      </c>
      <c r="AW133" s="30"/>
      <c r="AX133" s="30">
        <f ca="1">AVERAGE(AX123:AX132)</f>
        <v>50.519999999999996</v>
      </c>
      <c r="AY133" s="30">
        <f ca="1">AVERAGE(AY117:AY132)</f>
        <v>0.31543757142857143</v>
      </c>
    </row>
    <row r="134" spans="1:53" x14ac:dyDescent="0.25">
      <c r="E134" s="7"/>
      <c r="F134" s="7"/>
      <c r="G134" s="7"/>
      <c r="H134" s="7"/>
      <c r="I134" s="7"/>
      <c r="J134" s="7"/>
      <c r="K134" s="7"/>
      <c r="L134" s="6" t="s">
        <v>340</v>
      </c>
      <c r="M134" s="6" t="s">
        <v>339</v>
      </c>
      <c r="N134" s="32">
        <f ca="1">MAX(L123:L132)</f>
        <v>0</v>
      </c>
      <c r="Y134" s="7" t="s">
        <v>341</v>
      </c>
      <c r="Z134" s="31">
        <f ca="1">(Z133-Q133)/Q133</f>
        <v>0</v>
      </c>
      <c r="AA134" s="31">
        <f ca="1">(AA133-R133)/R133</f>
        <v>0</v>
      </c>
      <c r="AB134" s="31">
        <f ca="1">(AB133-S133)/S133</f>
        <v>0</v>
      </c>
      <c r="AC134" s="31"/>
      <c r="AD134" s="31">
        <f ca="1">(AD133-U133)/U133</f>
        <v>0</v>
      </c>
      <c r="AE134" s="31"/>
      <c r="AF134" s="31">
        <f ca="1">(AF133-W133)/W133</f>
        <v>0</v>
      </c>
    </row>
    <row r="135" spans="1:53" x14ac:dyDescent="0.25">
      <c r="A135" s="7" t="s">
        <v>376</v>
      </c>
      <c r="B135" s="7" t="str">
        <f>VLOOKUP(A135,TestArray,2)&amp;" in "&amp;VLOOKUP(A135,TestArray,3)&amp;" for Prototype "&amp;VLOOKUP(A135,TestArray,4)</f>
        <v>Water Heating in Zone 12 for Prototype P2100ft2</v>
      </c>
      <c r="C135" s="7"/>
      <c r="I135" s="7" t="str">
        <f>VLOOKUP(A135,TestArray,21)</f>
        <v>Standard = T01 Standard for this test</v>
      </c>
    </row>
    <row r="136" spans="1:53" x14ac:dyDescent="0.25">
      <c r="A136" t="str">
        <f>A135</f>
        <v>V08</v>
      </c>
      <c r="B136" t="s">
        <v>2</v>
      </c>
      <c r="C136" s="3" t="str">
        <f t="shared" ref="C136:C145" si="261">VLOOKUP(A136,TestArray,4+RIGHT(B136,2))</f>
        <v>Package</v>
      </c>
      <c r="D136" t="str">
        <f t="shared" ref="D136:D145" ca="1" si="262">IF(AND(H136=Yes,M136=Yes),Pass,Fail)</f>
        <v>Pass</v>
      </c>
      <c r="E136" s="2">
        <f t="shared" ref="E136:E145" ca="1" si="263">IF(Units="EDR",X136,W136)</f>
        <v>45.65</v>
      </c>
      <c r="F136" s="2">
        <f t="shared" ref="F136:F145" ca="1" si="264">IF(Units="EDR",AG136,AF136)</f>
        <v>45.65</v>
      </c>
      <c r="G136" s="27">
        <f t="shared" ref="G136:G145" ca="1" si="265">IF(E136=0,0,(F136-E136)/E136)</f>
        <v>0</v>
      </c>
      <c r="H136" s="3" t="str">
        <f t="shared" ref="H136:H145" ca="1" si="266">IF(AND((E136-Tolerance&lt;=F136),(E136+Tolerance&gt;=F136)),Yes,No)</f>
        <v>Yes</v>
      </c>
      <c r="I136" s="2">
        <f t="shared" ref="I136:I145" ca="1" si="267">IF(Units="EDR",J136,INDIRECT(RefCol&amp;INDEX(StandardArray,MATCH($N136,StandardList,0),2)))</f>
        <v>50.52</v>
      </c>
      <c r="J136" s="2">
        <f t="shared" ref="J136:J145" ca="1" si="268">IF(Units="EDR",AP136,AO136)</f>
        <v>50.52</v>
      </c>
      <c r="K136" s="2">
        <f t="shared" ref="K136:K145" ca="1" si="269">IF(Units="EDR",AY136,AX136)</f>
        <v>50.52</v>
      </c>
      <c r="L136" s="27">
        <f t="shared" ref="L136:L146" ca="1" si="270">IF(I136=0,0,(K136-I136)/I136)</f>
        <v>0</v>
      </c>
      <c r="M136" s="3" t="str">
        <f t="shared" ref="M136:M145" ca="1" si="271">IF(AND((I136-Tolerance&lt;=K136),(I136+Tolerance&gt;=K136),(J136-Tolerance&lt;=K136),(J136+Tolerance&gt;=K136)),Yes,No)</f>
        <v>Yes</v>
      </c>
      <c r="N136" s="39" t="s">
        <v>394</v>
      </c>
      <c r="O136" s="35">
        <f t="shared" ref="O136:O145" ca="1" si="272">K136-F136</f>
        <v>4.8700000000000045</v>
      </c>
      <c r="P136" s="9">
        <f t="shared" ref="P136:P145" ca="1" si="273">MATCH($A136&amp;$B136,INDIRECT(P$2),0)</f>
        <v>110</v>
      </c>
      <c r="Q136" s="2">
        <f t="shared" ref="Q136:V145" ca="1" si="274">IF(Q$3=0,"",INDEX(INDIRECT(Q$1),$P136,Q$3))</f>
        <v>20.63</v>
      </c>
      <c r="R136" s="2">
        <f t="shared" ca="1" si="274"/>
        <v>11.91</v>
      </c>
      <c r="S136" s="2">
        <f t="shared" ca="1" si="274"/>
        <v>2.19</v>
      </c>
      <c r="T136" s="2">
        <f t="shared" ca="1" si="274"/>
        <v>0</v>
      </c>
      <c r="U136" s="2">
        <f t="shared" ca="1" si="274"/>
        <v>10.92</v>
      </c>
      <c r="V136" s="2">
        <f t="shared" ca="1" si="274"/>
        <v>0</v>
      </c>
      <c r="W136" s="2">
        <f t="shared" ref="W136:W145" ca="1" si="275">IF(TotalSum="No",INDEX(INDIRECT(W$1),$P136,W$3),SUM(Q136:V136))</f>
        <v>45.65</v>
      </c>
      <c r="X136" s="2">
        <f t="shared" ref="X136:X145" ca="1" si="276">IF(X$3=0,"",INDEX(INDIRECT(X$1),$P136,X$3))</f>
        <v>42.9</v>
      </c>
      <c r="Y136" s="9">
        <f t="shared" ref="Y136:Y145" ca="1" si="277">MATCH($A136&amp;$B136,INDIRECT(Y$2),0)</f>
        <v>110</v>
      </c>
      <c r="Z136" s="2">
        <f t="shared" ref="Z136:AE145" ca="1" si="278">IF(Z$3=0,"",INDEX(INDIRECT(Z$1),$Y136,Z$3))</f>
        <v>20.63</v>
      </c>
      <c r="AA136" s="2">
        <f t="shared" ca="1" si="278"/>
        <v>11.91</v>
      </c>
      <c r="AB136" s="2">
        <f t="shared" ca="1" si="278"/>
        <v>2.19</v>
      </c>
      <c r="AC136" s="2">
        <f t="shared" ca="1" si="278"/>
        <v>0</v>
      </c>
      <c r="AD136" s="2">
        <f t="shared" ca="1" si="278"/>
        <v>10.92</v>
      </c>
      <c r="AE136" s="2">
        <f t="shared" ca="1" si="278"/>
        <v>0</v>
      </c>
      <c r="AF136" s="2">
        <f t="shared" ref="AF136:AF145" ca="1" si="279">IF(TotalSum="No",INDEX(INDIRECT(AF$1),$Y136,AF$3),SUM(Z136:AE136))</f>
        <v>45.65</v>
      </c>
      <c r="AG136" s="2">
        <f t="shared" ref="AG136:AG145" ca="1" si="280">IF(AG$3=0,"",INDEX(INDIRECT(AG$1),$P136,AG$3))</f>
        <v>42.9</v>
      </c>
      <c r="AH136" s="9">
        <f t="shared" ref="AH136:AH145" ca="1" si="281">MATCH($A136&amp;$B136,INDIRECT(AH$2),0)</f>
        <v>110</v>
      </c>
      <c r="AI136" s="2">
        <f t="shared" ref="AI136:AM145" ca="1" si="282">IF(AI$3=0,"",INDEX(INDIRECT(AI$1),$AH136,AI$3))</f>
        <v>21.84</v>
      </c>
      <c r="AJ136" s="2">
        <f t="shared" ca="1" si="282"/>
        <v>15.57</v>
      </c>
      <c r="AK136" s="2">
        <f t="shared" ca="1" si="282"/>
        <v>2.19</v>
      </c>
      <c r="AL136" s="2">
        <f t="shared" ca="1" si="282"/>
        <v>0</v>
      </c>
      <c r="AM136" s="2">
        <f t="shared" ca="1" si="282"/>
        <v>10.92</v>
      </c>
      <c r="AN136" s="2"/>
      <c r="AO136" s="2">
        <f t="shared" ref="AO136:AO145" ca="1" si="283">IF(TotalSum="No",INDEX(INDIRECT(AO$1),$AH136,AO$3),SUM(AI136:AN136))</f>
        <v>50.52</v>
      </c>
      <c r="AP136" s="2">
        <f t="shared" ref="AP136:AP145" ca="1" si="284">IF(AP$3=0,"",INDEX(INDIRECT(AP$1),$P136,AP$3))</f>
        <v>0.118043</v>
      </c>
      <c r="AQ136" s="9">
        <f t="shared" ref="AQ136:AQ145" ca="1" si="285">MATCH($A136&amp;$B136,INDIRECT(AQ$2),0)</f>
        <v>110</v>
      </c>
      <c r="AR136" s="2">
        <f t="shared" ref="AR136:AW145" ca="1" si="286">IF(AR$3=0,"",INDEX(INDIRECT(AR$1),$AQ136,AR$3))</f>
        <v>21.84</v>
      </c>
      <c r="AS136" s="2">
        <f t="shared" ca="1" si="286"/>
        <v>15.57</v>
      </c>
      <c r="AT136" s="2">
        <f t="shared" ca="1" si="286"/>
        <v>2.19</v>
      </c>
      <c r="AU136" s="2">
        <f t="shared" ca="1" si="286"/>
        <v>0</v>
      </c>
      <c r="AV136" s="2">
        <f t="shared" ca="1" si="286"/>
        <v>10.92</v>
      </c>
      <c r="AW136" s="2" t="str">
        <f t="shared" ca="1" si="286"/>
        <v/>
      </c>
      <c r="AX136" s="2">
        <f t="shared" ref="AX136:AX145" ca="1" si="287">IF(TotalSum="No",INDEX(INDIRECT(AX$1),$AQ136,AX$3),SUM(AR136:AW136))</f>
        <v>50.52</v>
      </c>
      <c r="AY136" s="2">
        <f t="shared" ref="AY136:AY145" ca="1" si="288">IF(AY$3=0,"",INDEX(INDIRECT(AY$1),$P136,AY$3))</f>
        <v>0.118043</v>
      </c>
      <c r="AZ136" t="str">
        <f t="shared" ref="AZ136:AZ145" si="289">A136&amp;B136</f>
        <v>V08R01</v>
      </c>
      <c r="BA136">
        <f t="shared" ref="BA136:BA145" si="290">ROW(AZ136)</f>
        <v>136</v>
      </c>
    </row>
    <row r="137" spans="1:53" x14ac:dyDescent="0.25">
      <c r="A137" t="str">
        <f t="shared" ref="A137:A145" si="291">A136</f>
        <v>V08</v>
      </c>
      <c r="B137" t="s">
        <v>20</v>
      </c>
      <c r="C137" s="3" t="str">
        <f t="shared" si="261"/>
        <v>Parallel Piping</v>
      </c>
      <c r="D137" t="str">
        <f t="shared" ca="1" si="262"/>
        <v>Pass</v>
      </c>
      <c r="E137" s="2">
        <f t="shared" ca="1" si="263"/>
        <v>45.77</v>
      </c>
      <c r="F137" s="2">
        <f t="shared" ca="1" si="264"/>
        <v>45.77</v>
      </c>
      <c r="G137" s="27">
        <f t="shared" ca="1" si="265"/>
        <v>0</v>
      </c>
      <c r="H137" s="3" t="str">
        <f t="shared" ca="1" si="266"/>
        <v>Yes</v>
      </c>
      <c r="I137" s="2">
        <f t="shared" ca="1" si="267"/>
        <v>50.52</v>
      </c>
      <c r="J137" s="2">
        <f t="shared" ca="1" si="268"/>
        <v>50.52</v>
      </c>
      <c r="K137" s="2">
        <f t="shared" ca="1" si="269"/>
        <v>50.52</v>
      </c>
      <c r="L137" s="27">
        <f t="shared" ca="1" si="270"/>
        <v>0</v>
      </c>
      <c r="M137" s="3" t="str">
        <f t="shared" ca="1" si="271"/>
        <v>Yes</v>
      </c>
      <c r="N137" s="3" t="str">
        <f>N136</f>
        <v>V01R12</v>
      </c>
      <c r="O137" s="35">
        <f t="shared" ca="1" si="272"/>
        <v>4.75</v>
      </c>
      <c r="P137" s="9">
        <f t="shared" ca="1" si="273"/>
        <v>111</v>
      </c>
      <c r="Q137" s="2">
        <f t="shared" ca="1" si="274"/>
        <v>20.63</v>
      </c>
      <c r="R137" s="2">
        <f t="shared" ca="1" si="274"/>
        <v>11.91</v>
      </c>
      <c r="S137" s="2">
        <f t="shared" ca="1" si="274"/>
        <v>2.19</v>
      </c>
      <c r="T137" s="2">
        <f t="shared" ca="1" si="274"/>
        <v>0</v>
      </c>
      <c r="U137" s="2">
        <f t="shared" ca="1" si="274"/>
        <v>11.04</v>
      </c>
      <c r="V137" s="2">
        <f t="shared" ca="1" si="274"/>
        <v>0</v>
      </c>
      <c r="W137" s="2">
        <f t="shared" ca="1" si="275"/>
        <v>45.77</v>
      </c>
      <c r="X137" s="2">
        <f t="shared" ca="1" si="276"/>
        <v>42.9</v>
      </c>
      <c r="Y137" s="9">
        <f t="shared" ca="1" si="277"/>
        <v>111</v>
      </c>
      <c r="Z137" s="2">
        <f t="shared" ca="1" si="278"/>
        <v>20.63</v>
      </c>
      <c r="AA137" s="2">
        <f t="shared" ca="1" si="278"/>
        <v>11.91</v>
      </c>
      <c r="AB137" s="2">
        <f t="shared" ca="1" si="278"/>
        <v>2.19</v>
      </c>
      <c r="AC137" s="2">
        <f t="shared" ca="1" si="278"/>
        <v>0</v>
      </c>
      <c r="AD137" s="2">
        <f t="shared" ca="1" si="278"/>
        <v>11.04</v>
      </c>
      <c r="AE137" s="2">
        <f t="shared" ca="1" si="278"/>
        <v>0</v>
      </c>
      <c r="AF137" s="2">
        <f t="shared" ca="1" si="279"/>
        <v>45.77</v>
      </c>
      <c r="AG137" s="2">
        <f t="shared" ca="1" si="280"/>
        <v>42.9</v>
      </c>
      <c r="AH137" s="9">
        <f t="shared" ca="1" si="281"/>
        <v>111</v>
      </c>
      <c r="AI137" s="2">
        <f t="shared" ca="1" si="282"/>
        <v>21.84</v>
      </c>
      <c r="AJ137" s="2">
        <f t="shared" ca="1" si="282"/>
        <v>15.57</v>
      </c>
      <c r="AK137" s="2">
        <f t="shared" ca="1" si="282"/>
        <v>2.19</v>
      </c>
      <c r="AL137" s="2">
        <f t="shared" ca="1" si="282"/>
        <v>0</v>
      </c>
      <c r="AM137" s="2">
        <f t="shared" ca="1" si="282"/>
        <v>10.92</v>
      </c>
      <c r="AN137" s="2"/>
      <c r="AO137" s="2">
        <f t="shared" ca="1" si="283"/>
        <v>50.52</v>
      </c>
      <c r="AP137" s="2">
        <f t="shared" ca="1" si="284"/>
        <v>0.118043</v>
      </c>
      <c r="AQ137" s="9">
        <f t="shared" ca="1" si="285"/>
        <v>111</v>
      </c>
      <c r="AR137" s="2">
        <f t="shared" ca="1" si="286"/>
        <v>21.84</v>
      </c>
      <c r="AS137" s="2">
        <f t="shared" ca="1" si="286"/>
        <v>15.57</v>
      </c>
      <c r="AT137" s="2">
        <f t="shared" ca="1" si="286"/>
        <v>2.19</v>
      </c>
      <c r="AU137" s="2">
        <f t="shared" ca="1" si="286"/>
        <v>0</v>
      </c>
      <c r="AV137" s="2">
        <f t="shared" ca="1" si="286"/>
        <v>10.92</v>
      </c>
      <c r="AW137" s="2" t="str">
        <f t="shared" ca="1" si="286"/>
        <v/>
      </c>
      <c r="AX137" s="2">
        <f t="shared" ca="1" si="287"/>
        <v>50.52</v>
      </c>
      <c r="AY137" s="2">
        <f t="shared" ca="1" si="288"/>
        <v>0.118043</v>
      </c>
      <c r="AZ137" t="str">
        <f t="shared" si="289"/>
        <v>V08R02</v>
      </c>
      <c r="BA137">
        <f t="shared" si="290"/>
        <v>137</v>
      </c>
    </row>
    <row r="138" spans="1:53" x14ac:dyDescent="0.25">
      <c r="A138" t="str">
        <f t="shared" si="291"/>
        <v>V08</v>
      </c>
      <c r="B138" t="s">
        <v>21</v>
      </c>
      <c r="C138" s="3" t="str">
        <f t="shared" si="261"/>
        <v>Small Tankless EF 0.80/Input 195000/0 gal</v>
      </c>
      <c r="D138" t="str">
        <f t="shared" ca="1" si="262"/>
        <v>Pass</v>
      </c>
      <c r="E138" s="2">
        <f t="shared" ca="1" si="263"/>
        <v>45.2</v>
      </c>
      <c r="F138" s="2">
        <f t="shared" ca="1" si="264"/>
        <v>45.2</v>
      </c>
      <c r="G138" s="27">
        <f t="shared" ca="1" si="265"/>
        <v>0</v>
      </c>
      <c r="H138" s="3" t="str">
        <f t="shared" ca="1" si="266"/>
        <v>Yes</v>
      </c>
      <c r="I138" s="2">
        <f t="shared" ca="1" si="267"/>
        <v>50.52</v>
      </c>
      <c r="J138" s="2">
        <f t="shared" ca="1" si="268"/>
        <v>50.52</v>
      </c>
      <c r="K138" s="2">
        <f t="shared" ca="1" si="269"/>
        <v>50.52</v>
      </c>
      <c r="L138" s="27">
        <f t="shared" ca="1" si="270"/>
        <v>0</v>
      </c>
      <c r="M138" s="3" t="str">
        <f t="shared" ca="1" si="271"/>
        <v>Yes</v>
      </c>
      <c r="N138" s="3" t="str">
        <f t="shared" ref="N138:N145" si="292">N137</f>
        <v>V01R12</v>
      </c>
      <c r="O138" s="35">
        <f t="shared" ca="1" si="272"/>
        <v>5.32</v>
      </c>
      <c r="P138" s="9">
        <f t="shared" ca="1" si="273"/>
        <v>112</v>
      </c>
      <c r="Q138" s="2">
        <f t="shared" ca="1" si="274"/>
        <v>20.63</v>
      </c>
      <c r="R138" s="2">
        <f t="shared" ca="1" si="274"/>
        <v>11.91</v>
      </c>
      <c r="S138" s="2">
        <f t="shared" ca="1" si="274"/>
        <v>2.19</v>
      </c>
      <c r="T138" s="2">
        <f t="shared" ca="1" si="274"/>
        <v>0</v>
      </c>
      <c r="U138" s="2">
        <f t="shared" ca="1" si="274"/>
        <v>10.47</v>
      </c>
      <c r="V138" s="2">
        <f t="shared" ca="1" si="274"/>
        <v>0</v>
      </c>
      <c r="W138" s="2">
        <f t="shared" ca="1" si="275"/>
        <v>45.2</v>
      </c>
      <c r="X138" s="2">
        <f t="shared" ca="1" si="276"/>
        <v>42.7</v>
      </c>
      <c r="Y138" s="9">
        <f t="shared" ca="1" si="277"/>
        <v>112</v>
      </c>
      <c r="Z138" s="2">
        <f t="shared" ca="1" si="278"/>
        <v>20.63</v>
      </c>
      <c r="AA138" s="2">
        <f t="shared" ca="1" si="278"/>
        <v>11.91</v>
      </c>
      <c r="AB138" s="2">
        <f t="shared" ca="1" si="278"/>
        <v>2.19</v>
      </c>
      <c r="AC138" s="2">
        <f t="shared" ca="1" si="278"/>
        <v>0</v>
      </c>
      <c r="AD138" s="2">
        <f t="shared" ca="1" si="278"/>
        <v>10.47</v>
      </c>
      <c r="AE138" s="2">
        <f t="shared" ca="1" si="278"/>
        <v>0</v>
      </c>
      <c r="AF138" s="2">
        <f t="shared" ca="1" si="279"/>
        <v>45.2</v>
      </c>
      <c r="AG138" s="2">
        <f t="shared" ca="1" si="280"/>
        <v>42.7</v>
      </c>
      <c r="AH138" s="9">
        <f t="shared" ca="1" si="281"/>
        <v>112</v>
      </c>
      <c r="AI138" s="2">
        <f t="shared" ca="1" si="282"/>
        <v>21.84</v>
      </c>
      <c r="AJ138" s="2">
        <f t="shared" ca="1" si="282"/>
        <v>15.57</v>
      </c>
      <c r="AK138" s="2">
        <f t="shared" ca="1" si="282"/>
        <v>2.19</v>
      </c>
      <c r="AL138" s="2">
        <f t="shared" ca="1" si="282"/>
        <v>0</v>
      </c>
      <c r="AM138" s="2">
        <f t="shared" ca="1" si="282"/>
        <v>10.92</v>
      </c>
      <c r="AN138" s="2"/>
      <c r="AO138" s="2">
        <f t="shared" ca="1" si="283"/>
        <v>50.52</v>
      </c>
      <c r="AP138" s="2">
        <f t="shared" ca="1" si="284"/>
        <v>0.118043</v>
      </c>
      <c r="AQ138" s="9">
        <f t="shared" ca="1" si="285"/>
        <v>112</v>
      </c>
      <c r="AR138" s="2">
        <f t="shared" ca="1" si="286"/>
        <v>21.84</v>
      </c>
      <c r="AS138" s="2">
        <f t="shared" ca="1" si="286"/>
        <v>15.57</v>
      </c>
      <c r="AT138" s="2">
        <f t="shared" ca="1" si="286"/>
        <v>2.19</v>
      </c>
      <c r="AU138" s="2">
        <f t="shared" ca="1" si="286"/>
        <v>0</v>
      </c>
      <c r="AV138" s="2">
        <f t="shared" ca="1" si="286"/>
        <v>10.92</v>
      </c>
      <c r="AW138" s="2" t="str">
        <f t="shared" ca="1" si="286"/>
        <v/>
      </c>
      <c r="AX138" s="2">
        <f t="shared" ca="1" si="287"/>
        <v>50.52</v>
      </c>
      <c r="AY138" s="2">
        <f t="shared" ca="1" si="288"/>
        <v>0.118043</v>
      </c>
      <c r="AZ138" t="str">
        <f t="shared" si="289"/>
        <v>V08R03</v>
      </c>
      <c r="BA138">
        <f t="shared" si="290"/>
        <v>138</v>
      </c>
    </row>
    <row r="139" spans="1:53" x14ac:dyDescent="0.25">
      <c r="A139" t="str">
        <f t="shared" si="291"/>
        <v>V08</v>
      </c>
      <c r="B139" t="s">
        <v>22</v>
      </c>
      <c r="C139" s="3" t="str">
        <f t="shared" si="261"/>
        <v>Large Tankless RE 0.76/Input 300000/0 gal</v>
      </c>
      <c r="D139" t="str">
        <f t="shared" ca="1" si="262"/>
        <v>Pass</v>
      </c>
      <c r="E139" s="2">
        <f t="shared" ca="1" si="263"/>
        <v>45.76</v>
      </c>
      <c r="F139" s="2">
        <f t="shared" ca="1" si="264"/>
        <v>45.76</v>
      </c>
      <c r="G139" s="27">
        <f t="shared" ca="1" si="265"/>
        <v>0</v>
      </c>
      <c r="H139" s="3" t="str">
        <f t="shared" ca="1" si="266"/>
        <v>Yes</v>
      </c>
      <c r="I139" s="2">
        <f t="shared" ca="1" si="267"/>
        <v>50.52</v>
      </c>
      <c r="J139" s="2">
        <f t="shared" ca="1" si="268"/>
        <v>50.52</v>
      </c>
      <c r="K139" s="2">
        <f t="shared" ca="1" si="269"/>
        <v>50.52</v>
      </c>
      <c r="L139" s="27">
        <f t="shared" ca="1" si="270"/>
        <v>0</v>
      </c>
      <c r="M139" s="3" t="str">
        <f t="shared" ca="1" si="271"/>
        <v>Yes</v>
      </c>
      <c r="N139" s="3" t="str">
        <f t="shared" si="292"/>
        <v>V01R12</v>
      </c>
      <c r="O139" s="35">
        <f t="shared" ca="1" si="272"/>
        <v>4.7600000000000051</v>
      </c>
      <c r="P139" s="9">
        <f t="shared" ca="1" si="273"/>
        <v>113</v>
      </c>
      <c r="Q139" s="2">
        <f t="shared" ca="1" si="274"/>
        <v>20.63</v>
      </c>
      <c r="R139" s="2">
        <f t="shared" ca="1" si="274"/>
        <v>11.91</v>
      </c>
      <c r="S139" s="2">
        <f t="shared" ca="1" si="274"/>
        <v>2.19</v>
      </c>
      <c r="T139" s="2">
        <f t="shared" ca="1" si="274"/>
        <v>0</v>
      </c>
      <c r="U139" s="2">
        <f t="shared" ca="1" si="274"/>
        <v>11.03</v>
      </c>
      <c r="V139" s="2">
        <f t="shared" ca="1" si="274"/>
        <v>0</v>
      </c>
      <c r="W139" s="2">
        <f t="shared" ca="1" si="275"/>
        <v>45.76</v>
      </c>
      <c r="X139" s="2">
        <f t="shared" ca="1" si="276"/>
        <v>42.9</v>
      </c>
      <c r="Y139" s="9">
        <f t="shared" ca="1" si="277"/>
        <v>113</v>
      </c>
      <c r="Z139" s="2">
        <f t="shared" ca="1" si="278"/>
        <v>20.63</v>
      </c>
      <c r="AA139" s="2">
        <f t="shared" ca="1" si="278"/>
        <v>11.91</v>
      </c>
      <c r="AB139" s="2">
        <f t="shared" ca="1" si="278"/>
        <v>2.19</v>
      </c>
      <c r="AC139" s="2">
        <f t="shared" ca="1" si="278"/>
        <v>0</v>
      </c>
      <c r="AD139" s="2">
        <f t="shared" ca="1" si="278"/>
        <v>11.03</v>
      </c>
      <c r="AE139" s="2">
        <f t="shared" ca="1" si="278"/>
        <v>0</v>
      </c>
      <c r="AF139" s="2">
        <f t="shared" ca="1" si="279"/>
        <v>45.76</v>
      </c>
      <c r="AG139" s="2">
        <f t="shared" ca="1" si="280"/>
        <v>42.9</v>
      </c>
      <c r="AH139" s="9">
        <f t="shared" ca="1" si="281"/>
        <v>113</v>
      </c>
      <c r="AI139" s="2">
        <f t="shared" ca="1" si="282"/>
        <v>21.84</v>
      </c>
      <c r="AJ139" s="2">
        <f t="shared" ca="1" si="282"/>
        <v>15.57</v>
      </c>
      <c r="AK139" s="2">
        <f t="shared" ca="1" si="282"/>
        <v>2.19</v>
      </c>
      <c r="AL139" s="2">
        <f t="shared" ca="1" si="282"/>
        <v>0</v>
      </c>
      <c r="AM139" s="2">
        <f t="shared" ca="1" si="282"/>
        <v>10.92</v>
      </c>
      <c r="AN139" s="2"/>
      <c r="AO139" s="2">
        <f t="shared" ca="1" si="283"/>
        <v>50.52</v>
      </c>
      <c r="AP139" s="2">
        <f t="shared" ca="1" si="284"/>
        <v>0.118043</v>
      </c>
      <c r="AQ139" s="9">
        <f t="shared" ca="1" si="285"/>
        <v>113</v>
      </c>
      <c r="AR139" s="2">
        <f t="shared" ca="1" si="286"/>
        <v>21.84</v>
      </c>
      <c r="AS139" s="2">
        <f t="shared" ca="1" si="286"/>
        <v>15.57</v>
      </c>
      <c r="AT139" s="2">
        <f t="shared" ca="1" si="286"/>
        <v>2.19</v>
      </c>
      <c r="AU139" s="2">
        <f t="shared" ca="1" si="286"/>
        <v>0</v>
      </c>
      <c r="AV139" s="2">
        <f t="shared" ca="1" si="286"/>
        <v>10.92</v>
      </c>
      <c r="AW139" s="2" t="str">
        <f t="shared" ca="1" si="286"/>
        <v/>
      </c>
      <c r="AX139" s="2">
        <f t="shared" ca="1" si="287"/>
        <v>50.52</v>
      </c>
      <c r="AY139" s="2">
        <f t="shared" ca="1" si="288"/>
        <v>0.118043</v>
      </c>
      <c r="AZ139" t="str">
        <f t="shared" si="289"/>
        <v>V08R04</v>
      </c>
      <c r="BA139">
        <f t="shared" si="290"/>
        <v>139</v>
      </c>
    </row>
    <row r="140" spans="1:53" x14ac:dyDescent="0.25">
      <c r="A140" t="str">
        <f t="shared" si="291"/>
        <v>V08</v>
      </c>
      <c r="B140" t="s">
        <v>23</v>
      </c>
      <c r="C140" s="3" t="str">
        <f t="shared" si="261"/>
        <v>Large Storage RE 0.77/Input 100000/75gal/Stby 0.01</v>
      </c>
      <c r="D140" t="str">
        <f t="shared" ca="1" si="262"/>
        <v>Pass</v>
      </c>
      <c r="E140" s="2">
        <f t="shared" ca="1" si="263"/>
        <v>48.31</v>
      </c>
      <c r="F140" s="2">
        <f t="shared" ca="1" si="264"/>
        <v>48.31</v>
      </c>
      <c r="G140" s="27">
        <f t="shared" ca="1" si="265"/>
        <v>0</v>
      </c>
      <c r="H140" s="3" t="str">
        <f t="shared" ca="1" si="266"/>
        <v>Yes</v>
      </c>
      <c r="I140" s="2">
        <f t="shared" ca="1" si="267"/>
        <v>50.52</v>
      </c>
      <c r="J140" s="2">
        <f t="shared" ca="1" si="268"/>
        <v>50.52</v>
      </c>
      <c r="K140" s="2">
        <f t="shared" ca="1" si="269"/>
        <v>50.52</v>
      </c>
      <c r="L140" s="27">
        <f t="shared" ca="1" si="270"/>
        <v>0</v>
      </c>
      <c r="M140" s="3" t="str">
        <f t="shared" ca="1" si="271"/>
        <v>Yes</v>
      </c>
      <c r="N140" s="3" t="str">
        <f t="shared" si="292"/>
        <v>V01R12</v>
      </c>
      <c r="O140" s="35">
        <f t="shared" ca="1" si="272"/>
        <v>2.2100000000000009</v>
      </c>
      <c r="P140" s="9">
        <f t="shared" ca="1" si="273"/>
        <v>114</v>
      </c>
      <c r="Q140" s="2">
        <f t="shared" ca="1" si="274"/>
        <v>20.63</v>
      </c>
      <c r="R140" s="2">
        <f t="shared" ca="1" si="274"/>
        <v>11.91</v>
      </c>
      <c r="S140" s="2">
        <f t="shared" ca="1" si="274"/>
        <v>2.19</v>
      </c>
      <c r="T140" s="2">
        <f t="shared" ca="1" si="274"/>
        <v>0</v>
      </c>
      <c r="U140" s="2">
        <f t="shared" ca="1" si="274"/>
        <v>13.58</v>
      </c>
      <c r="V140" s="2">
        <f t="shared" ca="1" si="274"/>
        <v>0</v>
      </c>
      <c r="W140" s="2">
        <f t="shared" ca="1" si="275"/>
        <v>48.31</v>
      </c>
      <c r="X140" s="2">
        <f t="shared" ca="1" si="276"/>
        <v>44</v>
      </c>
      <c r="Y140" s="9">
        <f t="shared" ca="1" si="277"/>
        <v>114</v>
      </c>
      <c r="Z140" s="2">
        <f t="shared" ca="1" si="278"/>
        <v>20.63</v>
      </c>
      <c r="AA140" s="2">
        <f t="shared" ca="1" si="278"/>
        <v>11.91</v>
      </c>
      <c r="AB140" s="2">
        <f t="shared" ca="1" si="278"/>
        <v>2.19</v>
      </c>
      <c r="AC140" s="2">
        <f t="shared" ca="1" si="278"/>
        <v>0</v>
      </c>
      <c r="AD140" s="2">
        <f t="shared" ca="1" si="278"/>
        <v>13.58</v>
      </c>
      <c r="AE140" s="2">
        <f t="shared" ca="1" si="278"/>
        <v>0</v>
      </c>
      <c r="AF140" s="2">
        <f t="shared" ca="1" si="279"/>
        <v>48.31</v>
      </c>
      <c r="AG140" s="2">
        <f t="shared" ca="1" si="280"/>
        <v>44</v>
      </c>
      <c r="AH140" s="9">
        <f t="shared" ca="1" si="281"/>
        <v>114</v>
      </c>
      <c r="AI140" s="2">
        <f t="shared" ca="1" si="282"/>
        <v>21.84</v>
      </c>
      <c r="AJ140" s="2">
        <f t="shared" ca="1" si="282"/>
        <v>15.57</v>
      </c>
      <c r="AK140" s="2">
        <f t="shared" ca="1" si="282"/>
        <v>2.19</v>
      </c>
      <c r="AL140" s="2">
        <f t="shared" ca="1" si="282"/>
        <v>0</v>
      </c>
      <c r="AM140" s="2">
        <f t="shared" ca="1" si="282"/>
        <v>10.92</v>
      </c>
      <c r="AN140" s="2"/>
      <c r="AO140" s="2">
        <f t="shared" ca="1" si="283"/>
        <v>50.52</v>
      </c>
      <c r="AP140" s="2">
        <f t="shared" ca="1" si="284"/>
        <v>0.118043</v>
      </c>
      <c r="AQ140" s="9">
        <f t="shared" ca="1" si="285"/>
        <v>114</v>
      </c>
      <c r="AR140" s="2">
        <f t="shared" ca="1" si="286"/>
        <v>21.84</v>
      </c>
      <c r="AS140" s="2">
        <f t="shared" ca="1" si="286"/>
        <v>15.57</v>
      </c>
      <c r="AT140" s="2">
        <f t="shared" ca="1" si="286"/>
        <v>2.19</v>
      </c>
      <c r="AU140" s="2">
        <f t="shared" ca="1" si="286"/>
        <v>0</v>
      </c>
      <c r="AV140" s="2">
        <f t="shared" ca="1" si="286"/>
        <v>10.92</v>
      </c>
      <c r="AW140" s="2" t="str">
        <f t="shared" ca="1" si="286"/>
        <v/>
      </c>
      <c r="AX140" s="2">
        <f t="shared" ca="1" si="287"/>
        <v>50.52</v>
      </c>
      <c r="AY140" s="2">
        <f t="shared" ca="1" si="288"/>
        <v>0.118043</v>
      </c>
      <c r="AZ140" t="str">
        <f t="shared" si="289"/>
        <v>V08R05</v>
      </c>
      <c r="BA140">
        <f t="shared" si="290"/>
        <v>140</v>
      </c>
    </row>
    <row r="141" spans="1:53" x14ac:dyDescent="0.25">
      <c r="A141" t="str">
        <f t="shared" si="291"/>
        <v>V08</v>
      </c>
      <c r="B141" t="s">
        <v>24</v>
      </c>
      <c r="C141" s="3" t="str">
        <f t="shared" si="261"/>
        <v>Large Storage RE 0.77/Input 100000/75gal/Stby 0.03</v>
      </c>
      <c r="D141" t="str">
        <f t="shared" ca="1" si="262"/>
        <v>Pass</v>
      </c>
      <c r="E141" s="2">
        <f t="shared" ca="1" si="263"/>
        <v>55.44</v>
      </c>
      <c r="F141" s="2">
        <f t="shared" ca="1" si="264"/>
        <v>55.44</v>
      </c>
      <c r="G141" s="27">
        <f t="shared" ca="1" si="265"/>
        <v>0</v>
      </c>
      <c r="H141" s="3" t="str">
        <f t="shared" ca="1" si="266"/>
        <v>Yes</v>
      </c>
      <c r="I141" s="2">
        <f t="shared" ca="1" si="267"/>
        <v>50.52</v>
      </c>
      <c r="J141" s="2">
        <f t="shared" ca="1" si="268"/>
        <v>50.52</v>
      </c>
      <c r="K141" s="2">
        <f t="shared" ca="1" si="269"/>
        <v>50.52</v>
      </c>
      <c r="L141" s="27">
        <f t="shared" ca="1" si="270"/>
        <v>0</v>
      </c>
      <c r="M141" s="3" t="str">
        <f t="shared" ca="1" si="271"/>
        <v>Yes</v>
      </c>
      <c r="N141" s="3" t="str">
        <f t="shared" si="292"/>
        <v>V01R12</v>
      </c>
      <c r="O141" s="35">
        <f t="shared" ca="1" si="272"/>
        <v>-4.9199999999999946</v>
      </c>
      <c r="P141" s="9">
        <f t="shared" ca="1" si="273"/>
        <v>115</v>
      </c>
      <c r="Q141" s="2">
        <f t="shared" ca="1" si="274"/>
        <v>20.63</v>
      </c>
      <c r="R141" s="2">
        <f t="shared" ca="1" si="274"/>
        <v>11.91</v>
      </c>
      <c r="S141" s="2">
        <f t="shared" ca="1" si="274"/>
        <v>2.19</v>
      </c>
      <c r="T141" s="2">
        <f t="shared" ca="1" si="274"/>
        <v>0</v>
      </c>
      <c r="U141" s="2">
        <f t="shared" ca="1" si="274"/>
        <v>20.71</v>
      </c>
      <c r="V141" s="2">
        <f t="shared" ca="1" si="274"/>
        <v>0</v>
      </c>
      <c r="W141" s="2">
        <f t="shared" ca="1" si="275"/>
        <v>55.44</v>
      </c>
      <c r="X141" s="2">
        <f t="shared" ca="1" si="276"/>
        <v>47.1</v>
      </c>
      <c r="Y141" s="9">
        <f t="shared" ca="1" si="277"/>
        <v>115</v>
      </c>
      <c r="Z141" s="2">
        <f t="shared" ca="1" si="278"/>
        <v>20.63</v>
      </c>
      <c r="AA141" s="2">
        <f t="shared" ca="1" si="278"/>
        <v>11.91</v>
      </c>
      <c r="AB141" s="2">
        <f t="shared" ca="1" si="278"/>
        <v>2.19</v>
      </c>
      <c r="AC141" s="2">
        <f t="shared" ca="1" si="278"/>
        <v>0</v>
      </c>
      <c r="AD141" s="2">
        <f t="shared" ca="1" si="278"/>
        <v>20.71</v>
      </c>
      <c r="AE141" s="2">
        <f t="shared" ca="1" si="278"/>
        <v>0</v>
      </c>
      <c r="AF141" s="2">
        <f t="shared" ca="1" si="279"/>
        <v>55.44</v>
      </c>
      <c r="AG141" s="2">
        <f t="shared" ca="1" si="280"/>
        <v>47.1</v>
      </c>
      <c r="AH141" s="9">
        <f t="shared" ca="1" si="281"/>
        <v>115</v>
      </c>
      <c r="AI141" s="2">
        <f t="shared" ca="1" si="282"/>
        <v>21.84</v>
      </c>
      <c r="AJ141" s="2">
        <f t="shared" ca="1" si="282"/>
        <v>15.57</v>
      </c>
      <c r="AK141" s="2">
        <f t="shared" ca="1" si="282"/>
        <v>2.19</v>
      </c>
      <c r="AL141" s="2">
        <f t="shared" ca="1" si="282"/>
        <v>0</v>
      </c>
      <c r="AM141" s="2">
        <f t="shared" ca="1" si="282"/>
        <v>10.92</v>
      </c>
      <c r="AN141" s="2"/>
      <c r="AO141" s="2">
        <f t="shared" ca="1" si="283"/>
        <v>50.52</v>
      </c>
      <c r="AP141" s="2">
        <f t="shared" ca="1" si="284"/>
        <v>0.118043</v>
      </c>
      <c r="AQ141" s="9">
        <f t="shared" ca="1" si="285"/>
        <v>115</v>
      </c>
      <c r="AR141" s="2">
        <f t="shared" ca="1" si="286"/>
        <v>21.84</v>
      </c>
      <c r="AS141" s="2">
        <f t="shared" ca="1" si="286"/>
        <v>15.57</v>
      </c>
      <c r="AT141" s="2">
        <f t="shared" ca="1" si="286"/>
        <v>2.19</v>
      </c>
      <c r="AU141" s="2">
        <f t="shared" ca="1" si="286"/>
        <v>0</v>
      </c>
      <c r="AV141" s="2">
        <f t="shared" ca="1" si="286"/>
        <v>10.92</v>
      </c>
      <c r="AW141" s="2" t="str">
        <f t="shared" ca="1" si="286"/>
        <v/>
      </c>
      <c r="AX141" s="2">
        <f t="shared" ca="1" si="287"/>
        <v>50.52</v>
      </c>
      <c r="AY141" s="2">
        <f t="shared" ca="1" si="288"/>
        <v>0.118043</v>
      </c>
      <c r="AZ141" t="str">
        <f t="shared" si="289"/>
        <v>V08R06</v>
      </c>
      <c r="BA141">
        <f t="shared" si="290"/>
        <v>141</v>
      </c>
    </row>
    <row r="142" spans="1:53" x14ac:dyDescent="0.25">
      <c r="A142" t="str">
        <f t="shared" si="291"/>
        <v>V08</v>
      </c>
      <c r="B142" t="s">
        <v>25</v>
      </c>
      <c r="C142" s="3" t="str">
        <f t="shared" si="261"/>
        <v>Electric Resistance EF 0.92/Input 4500</v>
      </c>
      <c r="D142" t="str">
        <f t="shared" ca="1" si="262"/>
        <v>Pass</v>
      </c>
      <c r="E142" s="2">
        <f t="shared" ca="1" si="263"/>
        <v>71.66</v>
      </c>
      <c r="F142" s="2">
        <f t="shared" ca="1" si="264"/>
        <v>71.66</v>
      </c>
      <c r="G142" s="27">
        <f t="shared" ca="1" si="265"/>
        <v>0</v>
      </c>
      <c r="H142" s="3" t="str">
        <f t="shared" ca="1" si="266"/>
        <v>Yes</v>
      </c>
      <c r="I142" s="2">
        <f t="shared" ca="1" si="267"/>
        <v>50.52</v>
      </c>
      <c r="J142" s="2">
        <f t="shared" ca="1" si="268"/>
        <v>50.52</v>
      </c>
      <c r="K142" s="2">
        <f t="shared" ca="1" si="269"/>
        <v>50.52</v>
      </c>
      <c r="L142" s="27">
        <f t="shared" ca="1" si="270"/>
        <v>0</v>
      </c>
      <c r="M142" s="3" t="str">
        <f t="shared" ca="1" si="271"/>
        <v>Yes</v>
      </c>
      <c r="N142" s="3" t="str">
        <f t="shared" si="292"/>
        <v>V01R12</v>
      </c>
      <c r="O142" s="35">
        <f t="shared" ca="1" si="272"/>
        <v>-21.139999999999993</v>
      </c>
      <c r="P142" s="9">
        <f t="shared" ca="1" si="273"/>
        <v>116</v>
      </c>
      <c r="Q142" s="2">
        <f t="shared" ca="1" si="274"/>
        <v>20.58</v>
      </c>
      <c r="R142" s="2">
        <f t="shared" ca="1" si="274"/>
        <v>11.93</v>
      </c>
      <c r="S142" s="2">
        <f t="shared" ca="1" si="274"/>
        <v>2.19</v>
      </c>
      <c r="T142" s="2">
        <f t="shared" ca="1" si="274"/>
        <v>0</v>
      </c>
      <c r="U142" s="2">
        <f t="shared" ca="1" si="274"/>
        <v>36.96</v>
      </c>
      <c r="V142" s="2">
        <f t="shared" ca="1" si="274"/>
        <v>0</v>
      </c>
      <c r="W142" s="2">
        <f t="shared" ca="1" si="275"/>
        <v>71.66</v>
      </c>
      <c r="X142" s="2">
        <f t="shared" ca="1" si="276"/>
        <v>53.8</v>
      </c>
      <c r="Y142" s="9">
        <f t="shared" ca="1" si="277"/>
        <v>116</v>
      </c>
      <c r="Z142" s="2">
        <f t="shared" ca="1" si="278"/>
        <v>20.58</v>
      </c>
      <c r="AA142" s="2">
        <f t="shared" ca="1" si="278"/>
        <v>11.93</v>
      </c>
      <c r="AB142" s="2">
        <f t="shared" ca="1" si="278"/>
        <v>2.19</v>
      </c>
      <c r="AC142" s="2">
        <f t="shared" ca="1" si="278"/>
        <v>0</v>
      </c>
      <c r="AD142" s="2">
        <f t="shared" ca="1" si="278"/>
        <v>36.96</v>
      </c>
      <c r="AE142" s="2">
        <f t="shared" ca="1" si="278"/>
        <v>0</v>
      </c>
      <c r="AF142" s="2">
        <f t="shared" ca="1" si="279"/>
        <v>71.66</v>
      </c>
      <c r="AG142" s="2">
        <f t="shared" ca="1" si="280"/>
        <v>53.8</v>
      </c>
      <c r="AH142" s="9">
        <f t="shared" ca="1" si="281"/>
        <v>116</v>
      </c>
      <c r="AI142" s="2">
        <f t="shared" ca="1" si="282"/>
        <v>21.84</v>
      </c>
      <c r="AJ142" s="2">
        <f t="shared" ca="1" si="282"/>
        <v>15.57</v>
      </c>
      <c r="AK142" s="2">
        <f t="shared" ca="1" si="282"/>
        <v>2.19</v>
      </c>
      <c r="AL142" s="2">
        <f t="shared" ca="1" si="282"/>
        <v>0</v>
      </c>
      <c r="AM142" s="2">
        <f t="shared" ca="1" si="282"/>
        <v>10.92</v>
      </c>
      <c r="AN142" s="2"/>
      <c r="AO142" s="2">
        <f t="shared" ca="1" si="283"/>
        <v>50.52</v>
      </c>
      <c r="AP142" s="2">
        <f t="shared" ca="1" si="284"/>
        <v>0.118043</v>
      </c>
      <c r="AQ142" s="9">
        <f t="shared" ca="1" si="285"/>
        <v>116</v>
      </c>
      <c r="AR142" s="2">
        <f t="shared" ca="1" si="286"/>
        <v>21.84</v>
      </c>
      <c r="AS142" s="2">
        <f t="shared" ca="1" si="286"/>
        <v>15.57</v>
      </c>
      <c r="AT142" s="2">
        <f t="shared" ca="1" si="286"/>
        <v>2.19</v>
      </c>
      <c r="AU142" s="2">
        <f t="shared" ca="1" si="286"/>
        <v>0</v>
      </c>
      <c r="AV142" s="2">
        <f t="shared" ca="1" si="286"/>
        <v>10.92</v>
      </c>
      <c r="AW142" s="2" t="str">
        <f t="shared" ca="1" si="286"/>
        <v/>
      </c>
      <c r="AX142" s="2">
        <f t="shared" ca="1" si="287"/>
        <v>50.52</v>
      </c>
      <c r="AY142" s="2">
        <f t="shared" ca="1" si="288"/>
        <v>0.118043</v>
      </c>
      <c r="AZ142" t="str">
        <f t="shared" si="289"/>
        <v>V08R07</v>
      </c>
      <c r="BA142">
        <f t="shared" si="290"/>
        <v>142</v>
      </c>
    </row>
    <row r="143" spans="1:53" x14ac:dyDescent="0.25">
      <c r="A143" t="str">
        <f t="shared" si="291"/>
        <v>V08</v>
      </c>
      <c r="B143" t="s">
        <v>26</v>
      </c>
      <c r="C143" s="3" t="str">
        <f t="shared" si="261"/>
        <v>Heat Pump EF 2.4/Input 4500</v>
      </c>
      <c r="D143" t="str">
        <f t="shared" ca="1" si="262"/>
        <v>Pass</v>
      </c>
      <c r="E143" s="2">
        <f t="shared" ca="1" si="263"/>
        <v>47.69</v>
      </c>
      <c r="F143" s="2">
        <f t="shared" ca="1" si="264"/>
        <v>47.69</v>
      </c>
      <c r="G143" s="27">
        <f t="shared" ca="1" si="265"/>
        <v>0</v>
      </c>
      <c r="H143" s="3" t="str">
        <f t="shared" ca="1" si="266"/>
        <v>Yes</v>
      </c>
      <c r="I143" s="2">
        <f t="shared" ca="1" si="267"/>
        <v>50.52</v>
      </c>
      <c r="J143" s="2">
        <f t="shared" ca="1" si="268"/>
        <v>50.52</v>
      </c>
      <c r="K143" s="2">
        <f t="shared" ca="1" si="269"/>
        <v>50.52</v>
      </c>
      <c r="L143" s="27">
        <f t="shared" ca="1" si="270"/>
        <v>0</v>
      </c>
      <c r="M143" s="3" t="str">
        <f t="shared" ca="1" si="271"/>
        <v>Yes</v>
      </c>
      <c r="N143" s="3" t="str">
        <f t="shared" si="292"/>
        <v>V01R12</v>
      </c>
      <c r="O143" s="35">
        <f t="shared" ca="1" si="272"/>
        <v>2.8300000000000054</v>
      </c>
      <c r="P143" s="9">
        <f t="shared" ca="1" si="273"/>
        <v>117</v>
      </c>
      <c r="Q143" s="2">
        <f t="shared" ca="1" si="274"/>
        <v>20.86</v>
      </c>
      <c r="R143" s="2">
        <f t="shared" ca="1" si="274"/>
        <v>11.77</v>
      </c>
      <c r="S143" s="2">
        <f t="shared" ca="1" si="274"/>
        <v>2.19</v>
      </c>
      <c r="T143" s="2">
        <f t="shared" ca="1" si="274"/>
        <v>0</v>
      </c>
      <c r="U143" s="2">
        <f t="shared" ca="1" si="274"/>
        <v>12.87</v>
      </c>
      <c r="V143" s="2">
        <f t="shared" ca="1" si="274"/>
        <v>0</v>
      </c>
      <c r="W143" s="2">
        <f t="shared" ca="1" si="275"/>
        <v>47.69</v>
      </c>
      <c r="X143" s="2">
        <f t="shared" ca="1" si="276"/>
        <v>43.6</v>
      </c>
      <c r="Y143" s="9">
        <f t="shared" ca="1" si="277"/>
        <v>117</v>
      </c>
      <c r="Z143" s="2">
        <f t="shared" ca="1" si="278"/>
        <v>20.86</v>
      </c>
      <c r="AA143" s="2">
        <f t="shared" ca="1" si="278"/>
        <v>11.77</v>
      </c>
      <c r="AB143" s="2">
        <f t="shared" ca="1" si="278"/>
        <v>2.19</v>
      </c>
      <c r="AC143" s="2">
        <f t="shared" ca="1" si="278"/>
        <v>0</v>
      </c>
      <c r="AD143" s="2">
        <f t="shared" ca="1" si="278"/>
        <v>12.87</v>
      </c>
      <c r="AE143" s="2">
        <f t="shared" ca="1" si="278"/>
        <v>0</v>
      </c>
      <c r="AF143" s="2">
        <f t="shared" ca="1" si="279"/>
        <v>47.69</v>
      </c>
      <c r="AG143" s="2">
        <f t="shared" ca="1" si="280"/>
        <v>43.6</v>
      </c>
      <c r="AH143" s="9">
        <f t="shared" ca="1" si="281"/>
        <v>117</v>
      </c>
      <c r="AI143" s="2">
        <f t="shared" ca="1" si="282"/>
        <v>21.84</v>
      </c>
      <c r="AJ143" s="2">
        <f t="shared" ca="1" si="282"/>
        <v>15.57</v>
      </c>
      <c r="AK143" s="2">
        <f t="shared" ca="1" si="282"/>
        <v>2.19</v>
      </c>
      <c r="AL143" s="2">
        <f t="shared" ca="1" si="282"/>
        <v>0</v>
      </c>
      <c r="AM143" s="2">
        <f t="shared" ca="1" si="282"/>
        <v>10.92</v>
      </c>
      <c r="AN143" s="2"/>
      <c r="AO143" s="2">
        <f t="shared" ca="1" si="283"/>
        <v>50.52</v>
      </c>
      <c r="AP143" s="2">
        <f t="shared" ca="1" si="284"/>
        <v>0.118043</v>
      </c>
      <c r="AQ143" s="9">
        <f t="shared" ca="1" si="285"/>
        <v>117</v>
      </c>
      <c r="AR143" s="2">
        <f t="shared" ca="1" si="286"/>
        <v>21.84</v>
      </c>
      <c r="AS143" s="2">
        <f t="shared" ca="1" si="286"/>
        <v>15.57</v>
      </c>
      <c r="AT143" s="2">
        <f t="shared" ca="1" si="286"/>
        <v>2.19</v>
      </c>
      <c r="AU143" s="2">
        <f t="shared" ca="1" si="286"/>
        <v>0</v>
      </c>
      <c r="AV143" s="2">
        <f t="shared" ca="1" si="286"/>
        <v>10.92</v>
      </c>
      <c r="AW143" s="2" t="str">
        <f t="shared" ca="1" si="286"/>
        <v/>
      </c>
      <c r="AX143" s="2">
        <f t="shared" ca="1" si="287"/>
        <v>50.52</v>
      </c>
      <c r="AY143" s="2">
        <f t="shared" ca="1" si="288"/>
        <v>0.118043</v>
      </c>
      <c r="AZ143" t="str">
        <f t="shared" si="289"/>
        <v>V08R08</v>
      </c>
      <c r="BA143">
        <f t="shared" si="290"/>
        <v>143</v>
      </c>
    </row>
    <row r="144" spans="1:53" x14ac:dyDescent="0.25">
      <c r="A144" t="str">
        <f t="shared" si="291"/>
        <v>V08</v>
      </c>
      <c r="B144" t="s">
        <v>27</v>
      </c>
      <c r="C144" s="3" t="str">
        <f t="shared" si="261"/>
        <v>2 Water Heaters using Multiplier</v>
      </c>
      <c r="D144" t="str">
        <f t="shared" ca="1" si="262"/>
        <v>Pass</v>
      </c>
      <c r="E144" s="2">
        <f t="shared" ca="1" si="263"/>
        <v>47.58</v>
      </c>
      <c r="F144" s="2">
        <f t="shared" ca="1" si="264"/>
        <v>47.58</v>
      </c>
      <c r="G144" s="27">
        <f t="shared" ca="1" si="265"/>
        <v>0</v>
      </c>
      <c r="H144" s="3" t="str">
        <f t="shared" ca="1" si="266"/>
        <v>Yes</v>
      </c>
      <c r="I144" s="2">
        <f t="shared" ca="1" si="267"/>
        <v>50.52</v>
      </c>
      <c r="J144" s="2">
        <f t="shared" ca="1" si="268"/>
        <v>50.52</v>
      </c>
      <c r="K144" s="2">
        <f t="shared" ca="1" si="269"/>
        <v>50.52</v>
      </c>
      <c r="L144" s="27">
        <f t="shared" ca="1" si="270"/>
        <v>0</v>
      </c>
      <c r="M144" s="3" t="str">
        <f t="shared" ca="1" si="271"/>
        <v>Yes</v>
      </c>
      <c r="N144" s="3" t="str">
        <f t="shared" si="292"/>
        <v>V01R12</v>
      </c>
      <c r="O144" s="35">
        <f t="shared" ca="1" si="272"/>
        <v>2.9400000000000048</v>
      </c>
      <c r="P144" s="9">
        <f t="shared" ca="1" si="273"/>
        <v>118</v>
      </c>
      <c r="Q144" s="2">
        <f t="shared" ca="1" si="274"/>
        <v>20.63</v>
      </c>
      <c r="R144" s="2">
        <f t="shared" ca="1" si="274"/>
        <v>11.91</v>
      </c>
      <c r="S144" s="2">
        <f t="shared" ca="1" si="274"/>
        <v>2.19</v>
      </c>
      <c r="T144" s="2">
        <f t="shared" ca="1" si="274"/>
        <v>0</v>
      </c>
      <c r="U144" s="2">
        <f t="shared" ca="1" si="274"/>
        <v>12.85</v>
      </c>
      <c r="V144" s="2">
        <f t="shared" ca="1" si="274"/>
        <v>0</v>
      </c>
      <c r="W144" s="2">
        <f t="shared" ca="1" si="275"/>
        <v>47.58</v>
      </c>
      <c r="X144" s="2">
        <f t="shared" ca="1" si="276"/>
        <v>43.7</v>
      </c>
      <c r="Y144" s="9">
        <f t="shared" ca="1" si="277"/>
        <v>118</v>
      </c>
      <c r="Z144" s="2">
        <f t="shared" ca="1" si="278"/>
        <v>20.63</v>
      </c>
      <c r="AA144" s="2">
        <f t="shared" ca="1" si="278"/>
        <v>11.91</v>
      </c>
      <c r="AB144" s="2">
        <f t="shared" ca="1" si="278"/>
        <v>2.19</v>
      </c>
      <c r="AC144" s="2">
        <f t="shared" ca="1" si="278"/>
        <v>0</v>
      </c>
      <c r="AD144" s="2">
        <f t="shared" ca="1" si="278"/>
        <v>12.85</v>
      </c>
      <c r="AE144" s="2">
        <f t="shared" ca="1" si="278"/>
        <v>0</v>
      </c>
      <c r="AF144" s="2">
        <f t="shared" ca="1" si="279"/>
        <v>47.58</v>
      </c>
      <c r="AG144" s="2">
        <f t="shared" ca="1" si="280"/>
        <v>43.7</v>
      </c>
      <c r="AH144" s="9">
        <f t="shared" ca="1" si="281"/>
        <v>118</v>
      </c>
      <c r="AI144" s="2">
        <f t="shared" ca="1" si="282"/>
        <v>21.84</v>
      </c>
      <c r="AJ144" s="2">
        <f t="shared" ca="1" si="282"/>
        <v>15.57</v>
      </c>
      <c r="AK144" s="2">
        <f t="shared" ca="1" si="282"/>
        <v>2.19</v>
      </c>
      <c r="AL144" s="2">
        <f t="shared" ca="1" si="282"/>
        <v>0</v>
      </c>
      <c r="AM144" s="2">
        <f t="shared" ca="1" si="282"/>
        <v>10.92</v>
      </c>
      <c r="AN144" s="2"/>
      <c r="AO144" s="2">
        <f t="shared" ca="1" si="283"/>
        <v>50.52</v>
      </c>
      <c r="AP144" s="2">
        <f t="shared" ca="1" si="284"/>
        <v>0.118043</v>
      </c>
      <c r="AQ144" s="9">
        <f t="shared" ca="1" si="285"/>
        <v>118</v>
      </c>
      <c r="AR144" s="2">
        <f t="shared" ca="1" si="286"/>
        <v>21.84</v>
      </c>
      <c r="AS144" s="2">
        <f t="shared" ca="1" si="286"/>
        <v>15.57</v>
      </c>
      <c r="AT144" s="2">
        <f t="shared" ca="1" si="286"/>
        <v>2.19</v>
      </c>
      <c r="AU144" s="2">
        <f t="shared" ca="1" si="286"/>
        <v>0</v>
      </c>
      <c r="AV144" s="2">
        <f t="shared" ca="1" si="286"/>
        <v>10.92</v>
      </c>
      <c r="AW144" s="2" t="str">
        <f t="shared" ca="1" si="286"/>
        <v/>
      </c>
      <c r="AX144" s="2">
        <f t="shared" ca="1" si="287"/>
        <v>50.52</v>
      </c>
      <c r="AY144" s="2">
        <f t="shared" ca="1" si="288"/>
        <v>0.118043</v>
      </c>
      <c r="AZ144" t="str">
        <f t="shared" si="289"/>
        <v>V08R09</v>
      </c>
      <c r="BA144">
        <f t="shared" si="290"/>
        <v>144</v>
      </c>
    </row>
    <row r="145" spans="1:53" x14ac:dyDescent="0.25">
      <c r="A145" t="str">
        <f t="shared" si="291"/>
        <v>V08</v>
      </c>
      <c r="B145" t="s">
        <v>28</v>
      </c>
      <c r="C145" s="3" t="str">
        <f t="shared" si="261"/>
        <v>2 Water Heaters Using 2 entries</v>
      </c>
      <c r="D145" t="str">
        <f t="shared" ca="1" si="262"/>
        <v>Pass</v>
      </c>
      <c r="E145" s="2">
        <f t="shared" ca="1" si="263"/>
        <v>47.58</v>
      </c>
      <c r="F145" s="2">
        <f t="shared" ca="1" si="264"/>
        <v>47.58</v>
      </c>
      <c r="G145" s="27">
        <f t="shared" ca="1" si="265"/>
        <v>0</v>
      </c>
      <c r="H145" s="3" t="str">
        <f t="shared" ca="1" si="266"/>
        <v>Yes</v>
      </c>
      <c r="I145" s="2">
        <f t="shared" ca="1" si="267"/>
        <v>50.52</v>
      </c>
      <c r="J145" s="2">
        <f t="shared" ca="1" si="268"/>
        <v>50.52</v>
      </c>
      <c r="K145" s="2">
        <f t="shared" ca="1" si="269"/>
        <v>50.52</v>
      </c>
      <c r="L145" s="27">
        <f t="shared" ca="1" si="270"/>
        <v>0</v>
      </c>
      <c r="M145" s="3" t="str">
        <f t="shared" ca="1" si="271"/>
        <v>Yes</v>
      </c>
      <c r="N145" s="3" t="str">
        <f t="shared" si="292"/>
        <v>V01R12</v>
      </c>
      <c r="O145" s="35">
        <f t="shared" ca="1" si="272"/>
        <v>2.9400000000000048</v>
      </c>
      <c r="P145" s="9">
        <f t="shared" ca="1" si="273"/>
        <v>119</v>
      </c>
      <c r="Q145" s="2">
        <f t="shared" ca="1" si="274"/>
        <v>20.63</v>
      </c>
      <c r="R145" s="2">
        <f t="shared" ca="1" si="274"/>
        <v>11.91</v>
      </c>
      <c r="S145" s="2">
        <f t="shared" ca="1" si="274"/>
        <v>2.19</v>
      </c>
      <c r="T145" s="2">
        <f t="shared" ca="1" si="274"/>
        <v>0</v>
      </c>
      <c r="U145" s="2">
        <f t="shared" ca="1" si="274"/>
        <v>12.85</v>
      </c>
      <c r="V145" s="2">
        <f t="shared" ca="1" si="274"/>
        <v>0</v>
      </c>
      <c r="W145" s="2">
        <f t="shared" ca="1" si="275"/>
        <v>47.58</v>
      </c>
      <c r="X145" s="2">
        <f t="shared" ca="1" si="276"/>
        <v>43.7</v>
      </c>
      <c r="Y145" s="9">
        <f t="shared" ca="1" si="277"/>
        <v>119</v>
      </c>
      <c r="Z145" s="2">
        <f t="shared" ca="1" si="278"/>
        <v>20.63</v>
      </c>
      <c r="AA145" s="2">
        <f t="shared" ca="1" si="278"/>
        <v>11.91</v>
      </c>
      <c r="AB145" s="2">
        <f t="shared" ca="1" si="278"/>
        <v>2.19</v>
      </c>
      <c r="AC145" s="2">
        <f t="shared" ca="1" si="278"/>
        <v>0</v>
      </c>
      <c r="AD145" s="2">
        <f t="shared" ca="1" si="278"/>
        <v>12.85</v>
      </c>
      <c r="AE145" s="2">
        <f t="shared" ca="1" si="278"/>
        <v>0</v>
      </c>
      <c r="AF145" s="2">
        <f t="shared" ca="1" si="279"/>
        <v>47.58</v>
      </c>
      <c r="AG145" s="2">
        <f t="shared" ca="1" si="280"/>
        <v>43.7</v>
      </c>
      <c r="AH145" s="9">
        <f t="shared" ca="1" si="281"/>
        <v>119</v>
      </c>
      <c r="AI145" s="2">
        <f t="shared" ca="1" si="282"/>
        <v>21.84</v>
      </c>
      <c r="AJ145" s="2">
        <f t="shared" ca="1" si="282"/>
        <v>15.57</v>
      </c>
      <c r="AK145" s="2">
        <f t="shared" ca="1" si="282"/>
        <v>2.19</v>
      </c>
      <c r="AL145" s="2">
        <f t="shared" ca="1" si="282"/>
        <v>0</v>
      </c>
      <c r="AM145" s="2">
        <f t="shared" ca="1" si="282"/>
        <v>10.92</v>
      </c>
      <c r="AN145" s="2"/>
      <c r="AO145" s="2">
        <f t="shared" ca="1" si="283"/>
        <v>50.52</v>
      </c>
      <c r="AP145" s="2">
        <f t="shared" ca="1" si="284"/>
        <v>0.118043</v>
      </c>
      <c r="AQ145" s="9">
        <f t="shared" ca="1" si="285"/>
        <v>119</v>
      </c>
      <c r="AR145" s="2">
        <f t="shared" ca="1" si="286"/>
        <v>21.84</v>
      </c>
      <c r="AS145" s="2">
        <f t="shared" ca="1" si="286"/>
        <v>15.57</v>
      </c>
      <c r="AT145" s="2">
        <f t="shared" ca="1" si="286"/>
        <v>2.19</v>
      </c>
      <c r="AU145" s="2">
        <f t="shared" ca="1" si="286"/>
        <v>0</v>
      </c>
      <c r="AV145" s="2">
        <f t="shared" ca="1" si="286"/>
        <v>10.92</v>
      </c>
      <c r="AW145" s="2" t="str">
        <f t="shared" ca="1" si="286"/>
        <v/>
      </c>
      <c r="AX145" s="2">
        <f t="shared" ca="1" si="287"/>
        <v>50.52</v>
      </c>
      <c r="AY145" s="2">
        <f t="shared" ca="1" si="288"/>
        <v>0.118043</v>
      </c>
      <c r="AZ145" t="str">
        <f t="shared" si="289"/>
        <v>V08R10</v>
      </c>
      <c r="BA145">
        <f t="shared" si="290"/>
        <v>145</v>
      </c>
    </row>
    <row r="146" spans="1:53" x14ac:dyDescent="0.25">
      <c r="A146" s="34" t="str">
        <f>"Result "&amp;A135</f>
        <v>Result V08</v>
      </c>
      <c r="C146" s="6"/>
      <c r="D146" s="7" t="str">
        <f ca="1">IF(COUNTIF(D136:D145,Pass)=10,Pass,Fail)</f>
        <v>Pass</v>
      </c>
      <c r="E146" s="30">
        <f ca="1">AVERAGE(E136:E145)</f>
        <v>50.063999999999993</v>
      </c>
      <c r="F146" s="30">
        <f ca="1">AVERAGE(F136:F145)</f>
        <v>50.063999999999993</v>
      </c>
      <c r="G146" s="31">
        <f ca="1">IF(E146=0,0,(F146-E146)/E146)</f>
        <v>0</v>
      </c>
      <c r="H146" s="31"/>
      <c r="I146" s="30">
        <f ca="1">AVERAGE(I136:I145)</f>
        <v>50.519999999999996</v>
      </c>
      <c r="J146" s="30">
        <f ca="1">AVERAGE(J136:J145)</f>
        <v>50.519999999999996</v>
      </c>
      <c r="K146" s="30">
        <f ca="1">AVERAGE(K136:K145)</f>
        <v>50.519999999999996</v>
      </c>
      <c r="L146" s="31">
        <f t="shared" ca="1" si="270"/>
        <v>0</v>
      </c>
      <c r="M146" s="33" t="s">
        <v>338</v>
      </c>
      <c r="N146" s="31">
        <f ca="1">MIN(L136:L145)</f>
        <v>0</v>
      </c>
      <c r="O146" s="30">
        <f ca="1">AVERAGE(O136:O145)</f>
        <v>0.45600000000000379</v>
      </c>
      <c r="P146" s="31" t="s">
        <v>340</v>
      </c>
      <c r="Q146" s="30">
        <f ca="1">AVERAGE(Q136:Q145)</f>
        <v>20.647999999999996</v>
      </c>
      <c r="R146" s="30">
        <f ca="1">AVERAGE(R136:R145)</f>
        <v>11.897999999999998</v>
      </c>
      <c r="S146" s="30">
        <f ca="1">AVERAGE(S136:S145)</f>
        <v>2.1900000000000004</v>
      </c>
      <c r="T146" s="30"/>
      <c r="U146" s="30">
        <f ca="1">AVERAGE(U136:U145)</f>
        <v>15.327999999999999</v>
      </c>
      <c r="V146" s="30">
        <f ca="1">AVERAGE(V136:V145)</f>
        <v>0</v>
      </c>
      <c r="W146" s="30">
        <f ca="1">AVERAGE(W136:W145)</f>
        <v>50.063999999999993</v>
      </c>
      <c r="X146" s="30">
        <f ca="1">AVERAGE(X130:X145)</f>
        <v>44.428156887755108</v>
      </c>
      <c r="Y146" s="30" t="s">
        <v>340</v>
      </c>
      <c r="Z146" s="30">
        <f ca="1">AVERAGE(Z136:Z145)</f>
        <v>20.647999999999996</v>
      </c>
      <c r="AA146" s="30">
        <f ca="1">AVERAGE(AA136:AA145)</f>
        <v>11.897999999999998</v>
      </c>
      <c r="AB146" s="30">
        <f ca="1">AVERAGE(AB136:AB145)</f>
        <v>2.1900000000000004</v>
      </c>
      <c r="AC146" s="30">
        <f ca="1">AVERAGE(AC136:AC145)</f>
        <v>0</v>
      </c>
      <c r="AD146" s="30">
        <f ca="1">AVERAGE(AD136:AD145)</f>
        <v>15.327999999999999</v>
      </c>
      <c r="AE146" s="30"/>
      <c r="AF146" s="30">
        <f ca="1">AVERAGE(AF136:AF145)</f>
        <v>50.063999999999993</v>
      </c>
      <c r="AG146" s="30">
        <f ca="1">AVERAGE(AG130:AG145)</f>
        <v>44.428156887755108</v>
      </c>
      <c r="AI146" s="30">
        <f ca="1">AVERAGE(AI136:AI145)</f>
        <v>21.84</v>
      </c>
      <c r="AJ146" s="30">
        <f ca="1">AVERAGE(AJ136:AJ145)</f>
        <v>15.569999999999997</v>
      </c>
      <c r="AK146" s="30">
        <f ca="1">AVERAGE(AK136:AK145)</f>
        <v>2.1900000000000004</v>
      </c>
      <c r="AL146" s="30">
        <f ca="1">AVERAGE(AL136:AL145)</f>
        <v>0</v>
      </c>
      <c r="AM146" s="30">
        <f ca="1">AVERAGE(AM136:AM145)</f>
        <v>10.92</v>
      </c>
      <c r="AN146" s="30"/>
      <c r="AO146" s="30">
        <f ca="1">AVERAGE(AO136:AO145)</f>
        <v>50.519999999999996</v>
      </c>
      <c r="AP146" s="30">
        <f ca="1">AVERAGE(AP130:AP145)</f>
        <v>0.1321426122448979</v>
      </c>
      <c r="AR146" s="30">
        <f ca="1">AVERAGE(AR136:AR145)</f>
        <v>21.84</v>
      </c>
      <c r="AS146" s="30">
        <f ca="1">AVERAGE(AS136:AS145)</f>
        <v>15.569999999999997</v>
      </c>
      <c r="AT146" s="30">
        <f ca="1">AVERAGE(AT136:AT145)</f>
        <v>2.1900000000000004</v>
      </c>
      <c r="AU146" s="30">
        <f ca="1">AVERAGE(AU136:AU145)</f>
        <v>0</v>
      </c>
      <c r="AV146" s="30">
        <f ca="1">AVERAGE(AV136:AV145)</f>
        <v>10.92</v>
      </c>
      <c r="AW146" s="30"/>
      <c r="AX146" s="30">
        <f ca="1">AVERAGE(AX136:AX145)</f>
        <v>50.519999999999996</v>
      </c>
      <c r="AY146" s="30">
        <f ca="1">AVERAGE(AY130:AY145)</f>
        <v>0.1321426122448979</v>
      </c>
    </row>
    <row r="147" spans="1:53" x14ac:dyDescent="0.25">
      <c r="E147" s="7"/>
      <c r="F147" s="7"/>
      <c r="G147" s="7"/>
      <c r="H147" s="7"/>
      <c r="I147" s="7"/>
      <c r="J147" s="7"/>
      <c r="K147" s="7"/>
      <c r="L147" s="6" t="s">
        <v>340</v>
      </c>
      <c r="M147" s="6" t="s">
        <v>339</v>
      </c>
      <c r="N147" s="32">
        <f ca="1">MAX(L136:L145)</f>
        <v>0</v>
      </c>
      <c r="Y147" s="7" t="s">
        <v>341</v>
      </c>
      <c r="Z147" s="31">
        <f ca="1">(Z146-Q146)/Q146</f>
        <v>0</v>
      </c>
      <c r="AA147" s="31">
        <f ca="1">(AA146-R146)/R146</f>
        <v>0</v>
      </c>
      <c r="AB147" s="31">
        <f ca="1">(AB146-S146)/S146</f>
        <v>0</v>
      </c>
      <c r="AC147" s="31"/>
      <c r="AD147" s="31">
        <f ca="1">(AD146-U146)/U146</f>
        <v>0</v>
      </c>
      <c r="AE147" s="31"/>
      <c r="AF147" s="31">
        <f ca="1">(AF146-W146)/W146</f>
        <v>0</v>
      </c>
    </row>
    <row r="148" spans="1:53" x14ac:dyDescent="0.25">
      <c r="A148" s="7" t="s">
        <v>377</v>
      </c>
      <c r="B148" s="7" t="str">
        <f>VLOOKUP(A148,TestArray,2)&amp;" in "&amp;VLOOKUP(A148,TestArray,3)&amp;" for Prototype "&amp;VLOOKUP(A148,TestArray,4)</f>
        <v>Multiple Orientation in Zone 12 for Prototype S2100ft2/P2100ft2</v>
      </c>
      <c r="C148" s="7"/>
      <c r="I148" s="7" t="str">
        <f>VLOOKUP(A148,TestArray,21)</f>
        <v>Standard = T01 Standard for this test</v>
      </c>
    </row>
    <row r="149" spans="1:53" x14ac:dyDescent="0.25">
      <c r="A149" t="str">
        <f>A148</f>
        <v>V09</v>
      </c>
      <c r="B149" t="s">
        <v>2</v>
      </c>
      <c r="C149" s="3" t="str">
        <f t="shared" ref="C149:C158" si="293">VLOOKUP(A149,TestArray,4+RIGHT(B149,2))</f>
        <v>Single Standard Front 45</v>
      </c>
      <c r="D149" t="str">
        <f ca="1">IF(SoftwareType="Candidate","n/a",IF(AND(H149=Yes,M149=Yes),Pass,Fail))</f>
        <v>Pass</v>
      </c>
      <c r="E149" s="2">
        <f t="shared" ref="E149:E158" ca="1" si="294">IF(Units="EDR",X149,W149)</f>
        <v>52.14</v>
      </c>
      <c r="F149" s="2">
        <f t="shared" ref="F149:F158" ca="1" si="295">IF(Units="EDR",AG149,AF149)</f>
        <v>52.14</v>
      </c>
      <c r="G149" s="27">
        <f t="shared" ref="G149:G158" ca="1" si="296">IF(E149=0,0,(F149-E149)/E149)</f>
        <v>0</v>
      </c>
      <c r="H149" s="3" t="str">
        <f t="shared" ref="H149:H158" ca="1" si="297">IF(AND((E149-Tolerance&lt;=F149),(E149+Tolerance&gt;=F149)),Yes,No)</f>
        <v>Yes</v>
      </c>
      <c r="I149" s="2">
        <f t="shared" ref="I149:I158" ca="1" si="298">IF(Units="EDR",J149,INDIRECT(RefCol&amp;INDEX(StandardArray,MATCH($N149,StandardList,0),2)))</f>
        <v>50.52</v>
      </c>
      <c r="J149" s="2">
        <f t="shared" ref="J149:J158" ca="1" si="299">IF(Units="EDR",AP149,AO149)</f>
        <v>50.52</v>
      </c>
      <c r="K149" s="2">
        <f t="shared" ref="K149:K158" ca="1" si="300">IF(Units="EDR",AY149,AX149)</f>
        <v>50.52</v>
      </c>
      <c r="L149" s="27">
        <f t="shared" ref="L149:L159" ca="1" si="301">IF(I149=0,0,(K149-I149)/I149)</f>
        <v>0</v>
      </c>
      <c r="M149" s="3" t="str">
        <f t="shared" ref="M149:M158" ca="1" si="302">IF(AND((I149-Tolerance&lt;=K149),(I149+Tolerance&gt;=K149),(J149-Tolerance&lt;=K149),(J149+Tolerance&gt;=K149)),Yes,No)</f>
        <v>Yes</v>
      </c>
      <c r="N149" s="39" t="s">
        <v>394</v>
      </c>
      <c r="O149" s="35">
        <f t="shared" ref="O149:O158" ca="1" si="303">K149-F149</f>
        <v>-1.6199999999999974</v>
      </c>
      <c r="P149" s="9">
        <f t="shared" ref="P149:P158" ca="1" si="304">MATCH($A149&amp;$B149,INDIRECT(P$2),0)</f>
        <v>120</v>
      </c>
      <c r="Q149" s="2">
        <f t="shared" ref="Q149:V158" ca="1" si="305">IF(Q$3=0,"",INDEX(INDIRECT(Q$1),$P149,Q$3))</f>
        <v>22.05</v>
      </c>
      <c r="R149" s="2">
        <f t="shared" ca="1" si="305"/>
        <v>16.98</v>
      </c>
      <c r="S149" s="2">
        <f t="shared" ca="1" si="305"/>
        <v>2.19</v>
      </c>
      <c r="T149" s="2">
        <f t="shared" ca="1" si="305"/>
        <v>0</v>
      </c>
      <c r="U149" s="2">
        <f t="shared" ca="1" si="305"/>
        <v>10.92</v>
      </c>
      <c r="V149" s="2">
        <f t="shared" ca="1" si="305"/>
        <v>0</v>
      </c>
      <c r="W149" s="2">
        <f t="shared" ref="W149:W158" ca="1" si="306">IF(TotalSum="No",INDEX(INDIRECT(W$1),$P149,W$3),SUM(Q149:V149))</f>
        <v>52.14</v>
      </c>
      <c r="X149" s="2">
        <f t="shared" ref="X149:X158" ca="1" si="307">IF(X$3=0,"",INDEX(INDIRECT(X$1),$P149,X$3))</f>
        <v>45.7</v>
      </c>
      <c r="Y149" s="9">
        <f t="shared" ref="Y149:Y158" ca="1" si="308">MATCH($A149&amp;$B149,INDIRECT(Y$2),0)</f>
        <v>120</v>
      </c>
      <c r="Z149" s="2">
        <f t="shared" ref="Z149:AE158" ca="1" si="309">IF(Z$3=0,"",INDEX(INDIRECT(Z$1),$Y149,Z$3))</f>
        <v>22.05</v>
      </c>
      <c r="AA149" s="2">
        <f t="shared" ca="1" si="309"/>
        <v>16.98</v>
      </c>
      <c r="AB149" s="2">
        <f t="shared" ca="1" si="309"/>
        <v>2.19</v>
      </c>
      <c r="AC149" s="2">
        <f t="shared" ca="1" si="309"/>
        <v>0</v>
      </c>
      <c r="AD149" s="2">
        <f t="shared" ca="1" si="309"/>
        <v>10.92</v>
      </c>
      <c r="AE149" s="2">
        <f t="shared" ca="1" si="309"/>
        <v>0</v>
      </c>
      <c r="AF149" s="2">
        <f t="shared" ref="AF149:AF158" ca="1" si="310">IF(TotalSum="No",INDEX(INDIRECT(AF$1),$Y149,AF$3),SUM(Z149:AE149))</f>
        <v>52.14</v>
      </c>
      <c r="AG149" s="2">
        <f t="shared" ref="AG149:AG158" ca="1" si="311">IF(AG$3=0,"",INDEX(INDIRECT(AG$1),$P149,AG$3))</f>
        <v>45.7</v>
      </c>
      <c r="AH149" s="9">
        <f t="shared" ref="AH149:AH158" ca="1" si="312">MATCH($A149&amp;$B149,INDIRECT(AH$2),0)</f>
        <v>120</v>
      </c>
      <c r="AI149" s="2">
        <f t="shared" ref="AI149:AN158" ca="1" si="313">IF(AI$3=0,"",INDEX(INDIRECT(AI$1),$AH149,AI$3))</f>
        <v>21.84</v>
      </c>
      <c r="AJ149" s="2">
        <f t="shared" ca="1" si="313"/>
        <v>15.57</v>
      </c>
      <c r="AK149" s="2">
        <f t="shared" ca="1" si="313"/>
        <v>2.19</v>
      </c>
      <c r="AL149" s="2">
        <f t="shared" ca="1" si="313"/>
        <v>0</v>
      </c>
      <c r="AM149" s="2">
        <f t="shared" ca="1" si="313"/>
        <v>10.92</v>
      </c>
      <c r="AN149" s="2" t="str">
        <f t="shared" ca="1" si="313"/>
        <v/>
      </c>
      <c r="AO149" s="2">
        <f t="shared" ref="AO149:AO158" ca="1" si="314">IF(TotalSum="No",INDEX(INDIRECT(AO$1),$AH149,AO$3),SUM(AI149:AN149))</f>
        <v>50.52</v>
      </c>
      <c r="AP149" s="2">
        <f t="shared" ref="AP149:AP158" ca="1" si="315">IF(AP$3=0,"",INDEX(INDIRECT(AP$1),$P149,AP$3))</f>
        <v>0.118043</v>
      </c>
      <c r="AQ149" s="9">
        <f t="shared" ref="AQ149:AQ158" ca="1" si="316">MATCH($A149&amp;$B149,INDIRECT(AQ$2),0)</f>
        <v>120</v>
      </c>
      <c r="AR149" s="2">
        <f t="shared" ref="AR149:AW158" ca="1" si="317">IF(AR$3=0,"",INDEX(INDIRECT(AR$1),$AQ149,AR$3))</f>
        <v>21.84</v>
      </c>
      <c r="AS149" s="2">
        <f t="shared" ca="1" si="317"/>
        <v>15.57</v>
      </c>
      <c r="AT149" s="2">
        <f t="shared" ca="1" si="317"/>
        <v>2.19</v>
      </c>
      <c r="AU149" s="2">
        <f t="shared" ca="1" si="317"/>
        <v>0</v>
      </c>
      <c r="AV149" s="2">
        <f t="shared" ca="1" si="317"/>
        <v>10.92</v>
      </c>
      <c r="AW149" s="2" t="str">
        <f t="shared" ca="1" si="317"/>
        <v/>
      </c>
      <c r="AX149" s="2">
        <f t="shared" ref="AX149:AX158" ca="1" si="318">IF(TotalSum="No",INDEX(INDIRECT(AX$1),$AQ149,AX$3),SUM(AR149:AW149))</f>
        <v>50.52</v>
      </c>
      <c r="AY149" s="2">
        <f t="shared" ref="AY149:AY158" ca="1" si="319">IF(AY$3=0,"",INDEX(INDIRECT(AY$1),$P149,AY$3))</f>
        <v>0.118043</v>
      </c>
      <c r="AZ149" t="str">
        <f t="shared" ref="AZ149:AZ158" si="320">A149&amp;B149</f>
        <v>V09R01</v>
      </c>
      <c r="BA149">
        <f t="shared" ref="BA149:BA158" si="321">ROW(AZ149)</f>
        <v>149</v>
      </c>
    </row>
    <row r="150" spans="1:53" x14ac:dyDescent="0.25">
      <c r="A150" t="str">
        <f t="shared" ref="A150:A158" si="322">A149</f>
        <v>V09</v>
      </c>
      <c r="B150" t="s">
        <v>20</v>
      </c>
      <c r="C150" s="3" t="str">
        <f t="shared" si="293"/>
        <v>East Standard</v>
      </c>
      <c r="D150" t="str">
        <f ca="1">IF(SoftwareType="Candidate","n/a",IF(AND(H150=Yes,M150=Yes),Pass,Fail))</f>
        <v>Pass</v>
      </c>
      <c r="E150" s="2">
        <f t="shared" ca="1" si="294"/>
        <v>50.52</v>
      </c>
      <c r="F150" s="2">
        <f t="shared" ca="1" si="295"/>
        <v>50.52</v>
      </c>
      <c r="G150" s="27">
        <f t="shared" ca="1" si="296"/>
        <v>0</v>
      </c>
      <c r="H150" s="3" t="str">
        <f t="shared" ca="1" si="297"/>
        <v>Yes</v>
      </c>
      <c r="I150" s="2">
        <f t="shared" ca="1" si="298"/>
        <v>50.52</v>
      </c>
      <c r="J150" s="2">
        <f t="shared" ca="1" si="299"/>
        <v>50.52</v>
      </c>
      <c r="K150" s="2">
        <f t="shared" ca="1" si="300"/>
        <v>50.52</v>
      </c>
      <c r="L150" s="27">
        <f t="shared" ca="1" si="301"/>
        <v>0</v>
      </c>
      <c r="M150" s="3" t="str">
        <f t="shared" ca="1" si="302"/>
        <v>Yes</v>
      </c>
      <c r="N150" s="3" t="str">
        <f>N149</f>
        <v>V01R12</v>
      </c>
      <c r="O150" s="35">
        <f t="shared" ca="1" si="303"/>
        <v>0</v>
      </c>
      <c r="P150" s="9">
        <f t="shared" ca="1" si="304"/>
        <v>122</v>
      </c>
      <c r="Q150" s="2">
        <f t="shared" ca="1" si="305"/>
        <v>21.84</v>
      </c>
      <c r="R150" s="2">
        <f t="shared" ca="1" si="305"/>
        <v>15.57</v>
      </c>
      <c r="S150" s="2">
        <f t="shared" ca="1" si="305"/>
        <v>2.19</v>
      </c>
      <c r="T150" s="2">
        <f t="shared" ca="1" si="305"/>
        <v>0</v>
      </c>
      <c r="U150" s="2">
        <f t="shared" ca="1" si="305"/>
        <v>10.92</v>
      </c>
      <c r="V150" s="2">
        <f t="shared" ca="1" si="305"/>
        <v>0</v>
      </c>
      <c r="W150" s="2">
        <f t="shared" ca="1" si="306"/>
        <v>50.52</v>
      </c>
      <c r="X150" s="2">
        <f t="shared" ca="1" si="307"/>
        <v>45</v>
      </c>
      <c r="Y150" s="9">
        <f t="shared" ca="1" si="308"/>
        <v>122</v>
      </c>
      <c r="Z150" s="2">
        <f t="shared" ca="1" si="309"/>
        <v>21.84</v>
      </c>
      <c r="AA150" s="2">
        <f t="shared" ca="1" si="309"/>
        <v>15.57</v>
      </c>
      <c r="AB150" s="2">
        <f t="shared" ca="1" si="309"/>
        <v>2.19</v>
      </c>
      <c r="AC150" s="2">
        <f t="shared" ca="1" si="309"/>
        <v>0</v>
      </c>
      <c r="AD150" s="2">
        <f t="shared" ca="1" si="309"/>
        <v>10.92</v>
      </c>
      <c r="AE150" s="2">
        <f t="shared" ca="1" si="309"/>
        <v>0</v>
      </c>
      <c r="AF150" s="2">
        <f t="shared" ca="1" si="310"/>
        <v>50.52</v>
      </c>
      <c r="AG150" s="2">
        <f t="shared" ca="1" si="311"/>
        <v>45</v>
      </c>
      <c r="AH150" s="9">
        <f t="shared" ca="1" si="312"/>
        <v>122</v>
      </c>
      <c r="AI150" s="2">
        <f t="shared" ca="1" si="313"/>
        <v>21.84</v>
      </c>
      <c r="AJ150" s="2">
        <f t="shared" ca="1" si="313"/>
        <v>15.57</v>
      </c>
      <c r="AK150" s="2">
        <f t="shared" ca="1" si="313"/>
        <v>2.19</v>
      </c>
      <c r="AL150" s="2">
        <f t="shared" ca="1" si="313"/>
        <v>0</v>
      </c>
      <c r="AM150" s="2">
        <f t="shared" ca="1" si="313"/>
        <v>10.92</v>
      </c>
      <c r="AN150" s="2" t="str">
        <f t="shared" ca="1" si="313"/>
        <v/>
      </c>
      <c r="AO150" s="2">
        <f t="shared" ca="1" si="314"/>
        <v>50.52</v>
      </c>
      <c r="AP150" s="2">
        <f t="shared" ca="1" si="315"/>
        <v>0.118043</v>
      </c>
      <c r="AQ150" s="9">
        <f t="shared" ca="1" si="316"/>
        <v>122</v>
      </c>
      <c r="AR150" s="2">
        <f t="shared" ca="1" si="317"/>
        <v>21.84</v>
      </c>
      <c r="AS150" s="2">
        <f t="shared" ca="1" si="317"/>
        <v>15.57</v>
      </c>
      <c r="AT150" s="2">
        <f t="shared" ca="1" si="317"/>
        <v>2.19</v>
      </c>
      <c r="AU150" s="2">
        <f t="shared" ca="1" si="317"/>
        <v>0</v>
      </c>
      <c r="AV150" s="2">
        <f t="shared" ca="1" si="317"/>
        <v>10.92</v>
      </c>
      <c r="AW150" s="2" t="str">
        <f t="shared" ca="1" si="317"/>
        <v/>
      </c>
      <c r="AX150" s="2">
        <f t="shared" ca="1" si="318"/>
        <v>50.52</v>
      </c>
      <c r="AY150" s="2">
        <f t="shared" ca="1" si="319"/>
        <v>0.118043</v>
      </c>
      <c r="AZ150" t="str">
        <f t="shared" si="320"/>
        <v>V09R02</v>
      </c>
      <c r="BA150">
        <f t="shared" si="321"/>
        <v>150</v>
      </c>
    </row>
    <row r="151" spans="1:53" x14ac:dyDescent="0.25">
      <c r="A151" t="str">
        <f t="shared" si="322"/>
        <v>V09</v>
      </c>
      <c r="B151" t="s">
        <v>21</v>
      </c>
      <c r="C151" s="3" t="str">
        <f t="shared" si="293"/>
        <v>South Standard</v>
      </c>
      <c r="D151" t="str">
        <f ca="1">IF(SoftwareType="Candidate","n/a",IF(AND(H151=Yes,M151=Yes),Pass,Fail))</f>
        <v>Pass</v>
      </c>
      <c r="E151" s="2">
        <f t="shared" ca="1" si="294"/>
        <v>50.52</v>
      </c>
      <c r="F151" s="2">
        <f t="shared" ca="1" si="295"/>
        <v>50.52</v>
      </c>
      <c r="G151" s="27">
        <f t="shared" ca="1" si="296"/>
        <v>0</v>
      </c>
      <c r="H151" s="3" t="str">
        <f t="shared" ca="1" si="297"/>
        <v>Yes</v>
      </c>
      <c r="I151" s="2">
        <f t="shared" ca="1" si="298"/>
        <v>50.52</v>
      </c>
      <c r="J151" s="2">
        <f t="shared" ca="1" si="299"/>
        <v>50.52</v>
      </c>
      <c r="K151" s="2">
        <f t="shared" ca="1" si="300"/>
        <v>50.52</v>
      </c>
      <c r="L151" s="27">
        <f t="shared" ca="1" si="301"/>
        <v>0</v>
      </c>
      <c r="M151" s="3" t="str">
        <f t="shared" ca="1" si="302"/>
        <v>Yes</v>
      </c>
      <c r="N151" s="3" t="str">
        <f t="shared" ref="N151:N158" si="323">N150</f>
        <v>V01R12</v>
      </c>
      <c r="O151" s="35">
        <f t="shared" ca="1" si="303"/>
        <v>0</v>
      </c>
      <c r="P151" s="9">
        <f t="shared" ca="1" si="304"/>
        <v>123</v>
      </c>
      <c r="Q151" s="2">
        <f t="shared" ca="1" si="305"/>
        <v>21.84</v>
      </c>
      <c r="R151" s="2">
        <f t="shared" ca="1" si="305"/>
        <v>15.57</v>
      </c>
      <c r="S151" s="2">
        <f t="shared" ca="1" si="305"/>
        <v>2.19</v>
      </c>
      <c r="T151" s="2">
        <f t="shared" ca="1" si="305"/>
        <v>0</v>
      </c>
      <c r="U151" s="2">
        <f t="shared" ca="1" si="305"/>
        <v>10.92</v>
      </c>
      <c r="V151" s="2">
        <f t="shared" ca="1" si="305"/>
        <v>0</v>
      </c>
      <c r="W151" s="2">
        <f t="shared" ca="1" si="306"/>
        <v>50.52</v>
      </c>
      <c r="X151" s="2">
        <f t="shared" ca="1" si="307"/>
        <v>45</v>
      </c>
      <c r="Y151" s="9">
        <f t="shared" ca="1" si="308"/>
        <v>123</v>
      </c>
      <c r="Z151" s="2">
        <f t="shared" ca="1" si="309"/>
        <v>21.84</v>
      </c>
      <c r="AA151" s="2">
        <f t="shared" ca="1" si="309"/>
        <v>15.57</v>
      </c>
      <c r="AB151" s="2">
        <f t="shared" ca="1" si="309"/>
        <v>2.19</v>
      </c>
      <c r="AC151" s="2">
        <f t="shared" ca="1" si="309"/>
        <v>0</v>
      </c>
      <c r="AD151" s="2">
        <f t="shared" ca="1" si="309"/>
        <v>10.92</v>
      </c>
      <c r="AE151" s="2">
        <f t="shared" ca="1" si="309"/>
        <v>0</v>
      </c>
      <c r="AF151" s="2">
        <f t="shared" ca="1" si="310"/>
        <v>50.52</v>
      </c>
      <c r="AG151" s="2">
        <f t="shared" ca="1" si="311"/>
        <v>45</v>
      </c>
      <c r="AH151" s="9">
        <f t="shared" ca="1" si="312"/>
        <v>123</v>
      </c>
      <c r="AI151" s="2">
        <f t="shared" ca="1" si="313"/>
        <v>21.84</v>
      </c>
      <c r="AJ151" s="2">
        <f t="shared" ca="1" si="313"/>
        <v>15.57</v>
      </c>
      <c r="AK151" s="2">
        <f t="shared" ca="1" si="313"/>
        <v>2.19</v>
      </c>
      <c r="AL151" s="2">
        <f t="shared" ca="1" si="313"/>
        <v>0</v>
      </c>
      <c r="AM151" s="2">
        <f t="shared" ca="1" si="313"/>
        <v>10.92</v>
      </c>
      <c r="AN151" s="2" t="str">
        <f t="shared" ca="1" si="313"/>
        <v/>
      </c>
      <c r="AO151" s="2">
        <f t="shared" ca="1" si="314"/>
        <v>50.52</v>
      </c>
      <c r="AP151" s="2">
        <f t="shared" ca="1" si="315"/>
        <v>0.118043</v>
      </c>
      <c r="AQ151" s="9">
        <f t="shared" ca="1" si="316"/>
        <v>123</v>
      </c>
      <c r="AR151" s="2">
        <f t="shared" ca="1" si="317"/>
        <v>21.84</v>
      </c>
      <c r="AS151" s="2">
        <f t="shared" ca="1" si="317"/>
        <v>15.57</v>
      </c>
      <c r="AT151" s="2">
        <f t="shared" ca="1" si="317"/>
        <v>2.19</v>
      </c>
      <c r="AU151" s="2">
        <f t="shared" ca="1" si="317"/>
        <v>0</v>
      </c>
      <c r="AV151" s="2">
        <f t="shared" ca="1" si="317"/>
        <v>10.92</v>
      </c>
      <c r="AW151" s="2" t="str">
        <f t="shared" ca="1" si="317"/>
        <v/>
      </c>
      <c r="AX151" s="2">
        <f t="shared" ca="1" si="318"/>
        <v>50.52</v>
      </c>
      <c r="AY151" s="2">
        <f t="shared" ca="1" si="319"/>
        <v>0.118043</v>
      </c>
      <c r="AZ151" t="str">
        <f t="shared" si="320"/>
        <v>V09R03</v>
      </c>
      <c r="BA151">
        <f t="shared" si="321"/>
        <v>151</v>
      </c>
    </row>
    <row r="152" spans="1:53" x14ac:dyDescent="0.25">
      <c r="A152" t="str">
        <f t="shared" si="322"/>
        <v>V09</v>
      </c>
      <c r="B152" t="s">
        <v>22</v>
      </c>
      <c r="C152" s="3" t="str">
        <f t="shared" si="293"/>
        <v>West Standard</v>
      </c>
      <c r="D152" t="str">
        <f ca="1">IF(SoftwareType="Candidate","n/a",IF(AND(H152=Yes,M152=Yes),Pass,Fail))</f>
        <v>Pass</v>
      </c>
      <c r="E152" s="2">
        <f t="shared" ca="1" si="294"/>
        <v>50.52</v>
      </c>
      <c r="F152" s="2">
        <f t="shared" ca="1" si="295"/>
        <v>50.52</v>
      </c>
      <c r="G152" s="27">
        <f t="shared" ca="1" si="296"/>
        <v>0</v>
      </c>
      <c r="H152" s="3" t="str">
        <f t="shared" ca="1" si="297"/>
        <v>Yes</v>
      </c>
      <c r="I152" s="2">
        <f t="shared" ca="1" si="298"/>
        <v>50.52</v>
      </c>
      <c r="J152" s="2">
        <f t="shared" ca="1" si="299"/>
        <v>50.52</v>
      </c>
      <c r="K152" s="2">
        <f t="shared" ca="1" si="300"/>
        <v>50.52</v>
      </c>
      <c r="L152" s="27">
        <f t="shared" ca="1" si="301"/>
        <v>0</v>
      </c>
      <c r="M152" s="3" t="str">
        <f t="shared" ca="1" si="302"/>
        <v>Yes</v>
      </c>
      <c r="N152" s="3" t="str">
        <f t="shared" si="323"/>
        <v>V01R12</v>
      </c>
      <c r="O152" s="35">
        <f t="shared" ca="1" si="303"/>
        <v>0</v>
      </c>
      <c r="P152" s="9">
        <f t="shared" ca="1" si="304"/>
        <v>124</v>
      </c>
      <c r="Q152" s="2">
        <f t="shared" ca="1" si="305"/>
        <v>21.84</v>
      </c>
      <c r="R152" s="2">
        <f t="shared" ca="1" si="305"/>
        <v>15.57</v>
      </c>
      <c r="S152" s="2">
        <f t="shared" ca="1" si="305"/>
        <v>2.19</v>
      </c>
      <c r="T152" s="2">
        <f t="shared" ca="1" si="305"/>
        <v>0</v>
      </c>
      <c r="U152" s="2">
        <f t="shared" ca="1" si="305"/>
        <v>10.92</v>
      </c>
      <c r="V152" s="2">
        <f t="shared" ca="1" si="305"/>
        <v>0</v>
      </c>
      <c r="W152" s="2">
        <f t="shared" ca="1" si="306"/>
        <v>50.52</v>
      </c>
      <c r="X152" s="2">
        <f t="shared" ca="1" si="307"/>
        <v>45</v>
      </c>
      <c r="Y152" s="9">
        <f t="shared" ca="1" si="308"/>
        <v>124</v>
      </c>
      <c r="Z152" s="2">
        <f t="shared" ca="1" si="309"/>
        <v>21.84</v>
      </c>
      <c r="AA152" s="2">
        <f t="shared" ca="1" si="309"/>
        <v>15.57</v>
      </c>
      <c r="AB152" s="2">
        <f t="shared" ca="1" si="309"/>
        <v>2.19</v>
      </c>
      <c r="AC152" s="2">
        <f t="shared" ca="1" si="309"/>
        <v>0</v>
      </c>
      <c r="AD152" s="2">
        <f t="shared" ca="1" si="309"/>
        <v>10.92</v>
      </c>
      <c r="AE152" s="2">
        <f t="shared" ca="1" si="309"/>
        <v>0</v>
      </c>
      <c r="AF152" s="2">
        <f t="shared" ca="1" si="310"/>
        <v>50.52</v>
      </c>
      <c r="AG152" s="2">
        <f t="shared" ca="1" si="311"/>
        <v>45</v>
      </c>
      <c r="AH152" s="9">
        <f t="shared" ca="1" si="312"/>
        <v>124</v>
      </c>
      <c r="AI152" s="2">
        <f t="shared" ca="1" si="313"/>
        <v>21.84</v>
      </c>
      <c r="AJ152" s="2">
        <f t="shared" ca="1" si="313"/>
        <v>15.57</v>
      </c>
      <c r="AK152" s="2">
        <f t="shared" ca="1" si="313"/>
        <v>2.19</v>
      </c>
      <c r="AL152" s="2">
        <f t="shared" ca="1" si="313"/>
        <v>0</v>
      </c>
      <c r="AM152" s="2">
        <f t="shared" ca="1" si="313"/>
        <v>10.92</v>
      </c>
      <c r="AN152" s="2" t="str">
        <f t="shared" ca="1" si="313"/>
        <v/>
      </c>
      <c r="AO152" s="2">
        <f t="shared" ca="1" si="314"/>
        <v>50.52</v>
      </c>
      <c r="AP152" s="2">
        <f t="shared" ca="1" si="315"/>
        <v>0.118043</v>
      </c>
      <c r="AQ152" s="9">
        <f t="shared" ca="1" si="316"/>
        <v>124</v>
      </c>
      <c r="AR152" s="2">
        <f t="shared" ca="1" si="317"/>
        <v>21.84</v>
      </c>
      <c r="AS152" s="2">
        <f t="shared" ca="1" si="317"/>
        <v>15.57</v>
      </c>
      <c r="AT152" s="2">
        <f t="shared" ca="1" si="317"/>
        <v>2.19</v>
      </c>
      <c r="AU152" s="2">
        <f t="shared" ca="1" si="317"/>
        <v>0</v>
      </c>
      <c r="AV152" s="2">
        <f t="shared" ca="1" si="317"/>
        <v>10.92</v>
      </c>
      <c r="AW152" s="2" t="str">
        <f t="shared" ca="1" si="317"/>
        <v/>
      </c>
      <c r="AX152" s="2">
        <f t="shared" ca="1" si="318"/>
        <v>50.52</v>
      </c>
      <c r="AY152" s="2">
        <f t="shared" ca="1" si="319"/>
        <v>0.118043</v>
      </c>
      <c r="AZ152" t="str">
        <f t="shared" si="320"/>
        <v>V09R04</v>
      </c>
      <c r="BA152">
        <f t="shared" si="321"/>
        <v>152</v>
      </c>
    </row>
    <row r="153" spans="1:53" x14ac:dyDescent="0.25">
      <c r="A153" t="str">
        <f t="shared" si="322"/>
        <v>V09</v>
      </c>
      <c r="B153" t="s">
        <v>23</v>
      </c>
      <c r="C153" s="3" t="str">
        <f t="shared" si="293"/>
        <v>North Standard</v>
      </c>
      <c r="D153" t="str">
        <f ca="1">IF(SoftwareType="Candidate","n/a",IF(AND(H153=Yes,M153=Yes),Pass,Fail))</f>
        <v>Pass</v>
      </c>
      <c r="E153" s="2">
        <f t="shared" ca="1" si="294"/>
        <v>50.52</v>
      </c>
      <c r="F153" s="2">
        <f t="shared" ca="1" si="295"/>
        <v>50.52</v>
      </c>
      <c r="G153" s="27">
        <f t="shared" ca="1" si="296"/>
        <v>0</v>
      </c>
      <c r="H153" s="3" t="str">
        <f t="shared" ca="1" si="297"/>
        <v>Yes</v>
      </c>
      <c r="I153" s="2">
        <f t="shared" ca="1" si="298"/>
        <v>50.52</v>
      </c>
      <c r="J153" s="2">
        <f t="shared" ca="1" si="299"/>
        <v>50.52</v>
      </c>
      <c r="K153" s="2">
        <f t="shared" ca="1" si="300"/>
        <v>50.52</v>
      </c>
      <c r="L153" s="27">
        <f t="shared" ca="1" si="301"/>
        <v>0</v>
      </c>
      <c r="M153" s="3" t="str">
        <f t="shared" ca="1" si="302"/>
        <v>Yes</v>
      </c>
      <c r="N153" s="3" t="str">
        <f t="shared" si="323"/>
        <v>V01R12</v>
      </c>
      <c r="O153" s="35">
        <f t="shared" ca="1" si="303"/>
        <v>0</v>
      </c>
      <c r="P153" s="9">
        <f t="shared" ca="1" si="304"/>
        <v>121</v>
      </c>
      <c r="Q153" s="2">
        <f t="shared" ca="1" si="305"/>
        <v>21.84</v>
      </c>
      <c r="R153" s="2">
        <f t="shared" ca="1" si="305"/>
        <v>15.57</v>
      </c>
      <c r="S153" s="2">
        <f t="shared" ca="1" si="305"/>
        <v>2.19</v>
      </c>
      <c r="T153" s="2">
        <f t="shared" ca="1" si="305"/>
        <v>0</v>
      </c>
      <c r="U153" s="2">
        <f t="shared" ca="1" si="305"/>
        <v>10.92</v>
      </c>
      <c r="V153" s="2">
        <f t="shared" ca="1" si="305"/>
        <v>0</v>
      </c>
      <c r="W153" s="2">
        <f t="shared" ca="1" si="306"/>
        <v>50.52</v>
      </c>
      <c r="X153" s="2">
        <f t="shared" ca="1" si="307"/>
        <v>45</v>
      </c>
      <c r="Y153" s="9">
        <f t="shared" ca="1" si="308"/>
        <v>121</v>
      </c>
      <c r="Z153" s="2">
        <f t="shared" ca="1" si="309"/>
        <v>21.84</v>
      </c>
      <c r="AA153" s="2">
        <f t="shared" ca="1" si="309"/>
        <v>15.57</v>
      </c>
      <c r="AB153" s="2">
        <f t="shared" ca="1" si="309"/>
        <v>2.19</v>
      </c>
      <c r="AC153" s="2">
        <f t="shared" ca="1" si="309"/>
        <v>0</v>
      </c>
      <c r="AD153" s="2">
        <f t="shared" ca="1" si="309"/>
        <v>10.92</v>
      </c>
      <c r="AE153" s="2">
        <f t="shared" ca="1" si="309"/>
        <v>0</v>
      </c>
      <c r="AF153" s="2">
        <f t="shared" ca="1" si="310"/>
        <v>50.52</v>
      </c>
      <c r="AG153" s="2">
        <f t="shared" ca="1" si="311"/>
        <v>45</v>
      </c>
      <c r="AH153" s="9">
        <f t="shared" ca="1" si="312"/>
        <v>121</v>
      </c>
      <c r="AI153" s="2">
        <f t="shared" ca="1" si="313"/>
        <v>21.84</v>
      </c>
      <c r="AJ153" s="2">
        <f t="shared" ca="1" si="313"/>
        <v>15.57</v>
      </c>
      <c r="AK153" s="2">
        <f t="shared" ca="1" si="313"/>
        <v>2.19</v>
      </c>
      <c r="AL153" s="2">
        <f t="shared" ca="1" si="313"/>
        <v>0</v>
      </c>
      <c r="AM153" s="2">
        <f t="shared" ca="1" si="313"/>
        <v>10.92</v>
      </c>
      <c r="AN153" s="2" t="str">
        <f t="shared" ca="1" si="313"/>
        <v/>
      </c>
      <c r="AO153" s="2">
        <f t="shared" ca="1" si="314"/>
        <v>50.52</v>
      </c>
      <c r="AP153" s="2">
        <f t="shared" ca="1" si="315"/>
        <v>0.118043</v>
      </c>
      <c r="AQ153" s="9">
        <f t="shared" ca="1" si="316"/>
        <v>121</v>
      </c>
      <c r="AR153" s="2">
        <f t="shared" ca="1" si="317"/>
        <v>21.84</v>
      </c>
      <c r="AS153" s="2">
        <f t="shared" ca="1" si="317"/>
        <v>15.57</v>
      </c>
      <c r="AT153" s="2">
        <f t="shared" ca="1" si="317"/>
        <v>2.19</v>
      </c>
      <c r="AU153" s="2">
        <f t="shared" ca="1" si="317"/>
        <v>0</v>
      </c>
      <c r="AV153" s="2">
        <f t="shared" ca="1" si="317"/>
        <v>10.92</v>
      </c>
      <c r="AW153" s="2" t="str">
        <f t="shared" ca="1" si="317"/>
        <v/>
      </c>
      <c r="AX153" s="2">
        <f t="shared" ca="1" si="318"/>
        <v>50.52</v>
      </c>
      <c r="AY153" s="2">
        <f t="shared" ca="1" si="319"/>
        <v>0.118043</v>
      </c>
      <c r="AZ153" t="str">
        <f t="shared" si="320"/>
        <v>V09R05</v>
      </c>
      <c r="BA153">
        <f t="shared" si="321"/>
        <v>153</v>
      </c>
    </row>
    <row r="154" spans="1:53" x14ac:dyDescent="0.25">
      <c r="A154" t="str">
        <f t="shared" si="322"/>
        <v>V09</v>
      </c>
      <c r="B154" t="s">
        <v>24</v>
      </c>
      <c r="C154" s="3" t="str">
        <f t="shared" si="293"/>
        <v>Single Proposed front 45</v>
      </c>
      <c r="D154" t="str">
        <f ca="1">IF(AND(H154=Yes,M154=Yes),Pass,Fail)</f>
        <v>Pass</v>
      </c>
      <c r="E154" s="2">
        <f t="shared" ca="1" si="294"/>
        <v>51.71</v>
      </c>
      <c r="F154" s="2">
        <f t="shared" ca="1" si="295"/>
        <v>51.71</v>
      </c>
      <c r="G154" s="27">
        <f t="shared" ca="1" si="296"/>
        <v>0</v>
      </c>
      <c r="H154" s="3" t="str">
        <f t="shared" ca="1" si="297"/>
        <v>Yes</v>
      </c>
      <c r="I154" s="2">
        <f t="shared" ca="1" si="298"/>
        <v>50.52</v>
      </c>
      <c r="J154" s="2">
        <f t="shared" ca="1" si="299"/>
        <v>50.52</v>
      </c>
      <c r="K154" s="2">
        <f t="shared" ca="1" si="300"/>
        <v>50.52</v>
      </c>
      <c r="L154" s="27">
        <f t="shared" ca="1" si="301"/>
        <v>0</v>
      </c>
      <c r="M154" s="3" t="str">
        <f t="shared" ca="1" si="302"/>
        <v>Yes</v>
      </c>
      <c r="N154" s="3" t="str">
        <f t="shared" si="323"/>
        <v>V01R12</v>
      </c>
      <c r="O154" s="35">
        <f t="shared" ca="1" si="303"/>
        <v>-1.1899999999999977</v>
      </c>
      <c r="P154" s="9">
        <f t="shared" ca="1" si="304"/>
        <v>125</v>
      </c>
      <c r="Q154" s="2">
        <f t="shared" ca="1" si="305"/>
        <v>21.52</v>
      </c>
      <c r="R154" s="2">
        <f t="shared" ca="1" si="305"/>
        <v>17.079999999999998</v>
      </c>
      <c r="S154" s="2">
        <f t="shared" ca="1" si="305"/>
        <v>2.19</v>
      </c>
      <c r="T154" s="2">
        <f t="shared" ca="1" si="305"/>
        <v>0</v>
      </c>
      <c r="U154" s="2">
        <f t="shared" ca="1" si="305"/>
        <v>10.92</v>
      </c>
      <c r="V154" s="2">
        <f t="shared" ca="1" si="305"/>
        <v>0</v>
      </c>
      <c r="W154" s="2">
        <f t="shared" ca="1" si="306"/>
        <v>51.71</v>
      </c>
      <c r="X154" s="2">
        <f t="shared" ca="1" si="307"/>
        <v>45.5</v>
      </c>
      <c r="Y154" s="9">
        <f t="shared" ca="1" si="308"/>
        <v>125</v>
      </c>
      <c r="Z154" s="2">
        <f t="shared" ca="1" si="309"/>
        <v>21.52</v>
      </c>
      <c r="AA154" s="2">
        <f t="shared" ca="1" si="309"/>
        <v>17.079999999999998</v>
      </c>
      <c r="AB154" s="2">
        <f t="shared" ca="1" si="309"/>
        <v>2.19</v>
      </c>
      <c r="AC154" s="2">
        <f t="shared" ca="1" si="309"/>
        <v>0</v>
      </c>
      <c r="AD154" s="2">
        <f t="shared" ca="1" si="309"/>
        <v>10.92</v>
      </c>
      <c r="AE154" s="2">
        <f t="shared" ca="1" si="309"/>
        <v>0</v>
      </c>
      <c r="AF154" s="2">
        <f t="shared" ca="1" si="310"/>
        <v>51.71</v>
      </c>
      <c r="AG154" s="2">
        <f t="shared" ca="1" si="311"/>
        <v>45.5</v>
      </c>
      <c r="AH154" s="9">
        <f t="shared" ca="1" si="312"/>
        <v>125</v>
      </c>
      <c r="AI154" s="2">
        <f t="shared" ca="1" si="313"/>
        <v>21.84</v>
      </c>
      <c r="AJ154" s="2">
        <f t="shared" ca="1" si="313"/>
        <v>15.57</v>
      </c>
      <c r="AK154" s="2">
        <f t="shared" ca="1" si="313"/>
        <v>2.19</v>
      </c>
      <c r="AL154" s="2">
        <f t="shared" ca="1" si="313"/>
        <v>0</v>
      </c>
      <c r="AM154" s="2">
        <f t="shared" ca="1" si="313"/>
        <v>10.92</v>
      </c>
      <c r="AN154" s="2" t="str">
        <f t="shared" ca="1" si="313"/>
        <v/>
      </c>
      <c r="AO154" s="2">
        <f t="shared" ca="1" si="314"/>
        <v>50.52</v>
      </c>
      <c r="AP154" s="2">
        <f t="shared" ca="1" si="315"/>
        <v>0.118043</v>
      </c>
      <c r="AQ154" s="9">
        <f t="shared" ca="1" si="316"/>
        <v>125</v>
      </c>
      <c r="AR154" s="2">
        <f t="shared" ca="1" si="317"/>
        <v>21.84</v>
      </c>
      <c r="AS154" s="2">
        <f t="shared" ca="1" si="317"/>
        <v>15.57</v>
      </c>
      <c r="AT154" s="2">
        <f t="shared" ca="1" si="317"/>
        <v>2.19</v>
      </c>
      <c r="AU154" s="2">
        <f t="shared" ca="1" si="317"/>
        <v>0</v>
      </c>
      <c r="AV154" s="2">
        <f t="shared" ca="1" si="317"/>
        <v>10.92</v>
      </c>
      <c r="AW154" s="2" t="str">
        <f t="shared" ca="1" si="317"/>
        <v/>
      </c>
      <c r="AX154" s="2">
        <f t="shared" ca="1" si="318"/>
        <v>50.52</v>
      </c>
      <c r="AY154" s="2">
        <f t="shared" ca="1" si="319"/>
        <v>0.118043</v>
      </c>
      <c r="AZ154" t="str">
        <f t="shared" si="320"/>
        <v>V09R06</v>
      </c>
      <c r="BA154">
        <f t="shared" si="321"/>
        <v>154</v>
      </c>
    </row>
    <row r="155" spans="1:53" x14ac:dyDescent="0.25">
      <c r="A155" t="str">
        <f t="shared" si="322"/>
        <v>V09</v>
      </c>
      <c r="B155" t="s">
        <v>25</v>
      </c>
      <c r="C155" s="22" t="str">
        <f t="shared" si="293"/>
        <v>East Proposed</v>
      </c>
      <c r="D155" t="str">
        <f ca="1">IF(AND(H155=Yes,M155=Yes),Pass,Fail)</f>
        <v>Pass</v>
      </c>
      <c r="E155" s="2">
        <f t="shared" ca="1" si="294"/>
        <v>54.76</v>
      </c>
      <c r="F155" s="2">
        <f t="shared" ca="1" si="295"/>
        <v>54.76</v>
      </c>
      <c r="G155" s="27">
        <f t="shared" ca="1" si="296"/>
        <v>0</v>
      </c>
      <c r="H155" s="3" t="str">
        <f t="shared" ca="1" si="297"/>
        <v>Yes</v>
      </c>
      <c r="I155" s="2">
        <f t="shared" ca="1" si="298"/>
        <v>50.52</v>
      </c>
      <c r="J155" s="2">
        <f t="shared" ca="1" si="299"/>
        <v>50.52</v>
      </c>
      <c r="K155" s="2">
        <f t="shared" ca="1" si="300"/>
        <v>50.52</v>
      </c>
      <c r="L155" s="27">
        <f t="shared" ca="1" si="301"/>
        <v>0</v>
      </c>
      <c r="M155" s="3" t="str">
        <f t="shared" ca="1" si="302"/>
        <v>Yes</v>
      </c>
      <c r="N155" s="3" t="str">
        <f t="shared" si="323"/>
        <v>V01R12</v>
      </c>
      <c r="O155" s="35">
        <f t="shared" ca="1" si="303"/>
        <v>-4.2399999999999949</v>
      </c>
      <c r="P155" s="9">
        <f t="shared" ca="1" si="304"/>
        <v>127</v>
      </c>
      <c r="Q155" s="2">
        <f t="shared" ca="1" si="305"/>
        <v>22.51</v>
      </c>
      <c r="R155" s="2">
        <f t="shared" ca="1" si="305"/>
        <v>19.14</v>
      </c>
      <c r="S155" s="2">
        <f t="shared" ca="1" si="305"/>
        <v>2.19</v>
      </c>
      <c r="T155" s="2">
        <f t="shared" ca="1" si="305"/>
        <v>0</v>
      </c>
      <c r="U155" s="2">
        <f t="shared" ca="1" si="305"/>
        <v>10.92</v>
      </c>
      <c r="V155" s="2">
        <f t="shared" ca="1" si="305"/>
        <v>0</v>
      </c>
      <c r="W155" s="2">
        <f t="shared" ca="1" si="306"/>
        <v>54.76</v>
      </c>
      <c r="X155" s="2">
        <f t="shared" ca="1" si="307"/>
        <v>46.8</v>
      </c>
      <c r="Y155" s="9">
        <f t="shared" ca="1" si="308"/>
        <v>127</v>
      </c>
      <c r="Z155" s="2">
        <f t="shared" ca="1" si="309"/>
        <v>22.51</v>
      </c>
      <c r="AA155" s="2">
        <f t="shared" ca="1" si="309"/>
        <v>19.14</v>
      </c>
      <c r="AB155" s="2">
        <f t="shared" ca="1" si="309"/>
        <v>2.19</v>
      </c>
      <c r="AC155" s="2">
        <f t="shared" ca="1" si="309"/>
        <v>0</v>
      </c>
      <c r="AD155" s="2">
        <f t="shared" ca="1" si="309"/>
        <v>10.92</v>
      </c>
      <c r="AE155" s="2">
        <f t="shared" ca="1" si="309"/>
        <v>0</v>
      </c>
      <c r="AF155" s="2">
        <f t="shared" ca="1" si="310"/>
        <v>54.76</v>
      </c>
      <c r="AG155" s="2">
        <f t="shared" ca="1" si="311"/>
        <v>46.8</v>
      </c>
      <c r="AH155" s="9">
        <f t="shared" ca="1" si="312"/>
        <v>127</v>
      </c>
      <c r="AI155" s="2">
        <f t="shared" ca="1" si="313"/>
        <v>21.84</v>
      </c>
      <c r="AJ155" s="2">
        <f t="shared" ca="1" si="313"/>
        <v>15.57</v>
      </c>
      <c r="AK155" s="2">
        <f t="shared" ca="1" si="313"/>
        <v>2.19</v>
      </c>
      <c r="AL155" s="2">
        <f t="shared" ca="1" si="313"/>
        <v>0</v>
      </c>
      <c r="AM155" s="2">
        <f t="shared" ca="1" si="313"/>
        <v>10.92</v>
      </c>
      <c r="AN155" s="2" t="str">
        <f t="shared" ca="1" si="313"/>
        <v/>
      </c>
      <c r="AO155" s="2">
        <f t="shared" ca="1" si="314"/>
        <v>50.52</v>
      </c>
      <c r="AP155" s="2">
        <f t="shared" ca="1" si="315"/>
        <v>0.118043</v>
      </c>
      <c r="AQ155" s="9">
        <f t="shared" ca="1" si="316"/>
        <v>127</v>
      </c>
      <c r="AR155" s="2">
        <f t="shared" ca="1" si="317"/>
        <v>21.84</v>
      </c>
      <c r="AS155" s="2">
        <f t="shared" ca="1" si="317"/>
        <v>15.57</v>
      </c>
      <c r="AT155" s="2">
        <f t="shared" ca="1" si="317"/>
        <v>2.19</v>
      </c>
      <c r="AU155" s="2">
        <f t="shared" ca="1" si="317"/>
        <v>0</v>
      </c>
      <c r="AV155" s="2">
        <f t="shared" ca="1" si="317"/>
        <v>10.92</v>
      </c>
      <c r="AW155" s="2" t="str">
        <f t="shared" ca="1" si="317"/>
        <v/>
      </c>
      <c r="AX155" s="2">
        <f t="shared" ca="1" si="318"/>
        <v>50.52</v>
      </c>
      <c r="AY155" s="2">
        <f t="shared" ca="1" si="319"/>
        <v>0.118043</v>
      </c>
      <c r="AZ155" t="str">
        <f t="shared" si="320"/>
        <v>V09R07</v>
      </c>
      <c r="BA155">
        <f t="shared" si="321"/>
        <v>155</v>
      </c>
    </row>
    <row r="156" spans="1:53" x14ac:dyDescent="0.25">
      <c r="A156" t="str">
        <f t="shared" si="322"/>
        <v>V09</v>
      </c>
      <c r="B156" t="s">
        <v>26</v>
      </c>
      <c r="C156" s="22" t="str">
        <f t="shared" si="293"/>
        <v>South Proposed</v>
      </c>
      <c r="D156" t="str">
        <f ca="1">IF(SoftwareType="Candidate","n/a",IF(AND(H156=Yes,M156=Yes),Pass,Fail))</f>
        <v>Pass</v>
      </c>
      <c r="E156" s="2">
        <f t="shared" ca="1" si="294"/>
        <v>47.39</v>
      </c>
      <c r="F156" s="2">
        <f t="shared" ca="1" si="295"/>
        <v>47.39</v>
      </c>
      <c r="G156" s="27">
        <f t="shared" ca="1" si="296"/>
        <v>0</v>
      </c>
      <c r="H156" s="3" t="str">
        <f t="shared" ca="1" si="297"/>
        <v>Yes</v>
      </c>
      <c r="I156" s="2">
        <f t="shared" ca="1" si="298"/>
        <v>50.52</v>
      </c>
      <c r="J156" s="2">
        <f t="shared" ca="1" si="299"/>
        <v>50.52</v>
      </c>
      <c r="K156" s="2">
        <f t="shared" ca="1" si="300"/>
        <v>50.52</v>
      </c>
      <c r="L156" s="27">
        <f t="shared" ca="1" si="301"/>
        <v>0</v>
      </c>
      <c r="M156" s="3" t="str">
        <f t="shared" ca="1" si="302"/>
        <v>Yes</v>
      </c>
      <c r="N156" s="3" t="str">
        <f t="shared" si="323"/>
        <v>V01R12</v>
      </c>
      <c r="O156" s="35">
        <f t="shared" ca="1" si="303"/>
        <v>3.1300000000000026</v>
      </c>
      <c r="P156" s="9">
        <f t="shared" ca="1" si="304"/>
        <v>128</v>
      </c>
      <c r="Q156" s="2">
        <f t="shared" ca="1" si="305"/>
        <v>23.24</v>
      </c>
      <c r="R156" s="2">
        <f t="shared" ca="1" si="305"/>
        <v>11.04</v>
      </c>
      <c r="S156" s="2">
        <f t="shared" ca="1" si="305"/>
        <v>2.19</v>
      </c>
      <c r="T156" s="2">
        <f t="shared" ca="1" si="305"/>
        <v>0</v>
      </c>
      <c r="U156" s="2">
        <f t="shared" ca="1" si="305"/>
        <v>10.92</v>
      </c>
      <c r="V156" s="2">
        <f t="shared" ca="1" si="305"/>
        <v>0</v>
      </c>
      <c r="W156" s="2">
        <f t="shared" ca="1" si="306"/>
        <v>47.39</v>
      </c>
      <c r="X156" s="2">
        <f t="shared" ca="1" si="307"/>
        <v>46.8</v>
      </c>
      <c r="Y156" s="9">
        <f t="shared" ca="1" si="308"/>
        <v>128</v>
      </c>
      <c r="Z156" s="2">
        <f t="shared" ca="1" si="309"/>
        <v>23.24</v>
      </c>
      <c r="AA156" s="2">
        <f t="shared" ca="1" si="309"/>
        <v>11.04</v>
      </c>
      <c r="AB156" s="2">
        <f t="shared" ca="1" si="309"/>
        <v>2.19</v>
      </c>
      <c r="AC156" s="2">
        <f t="shared" ca="1" si="309"/>
        <v>0</v>
      </c>
      <c r="AD156" s="2">
        <f t="shared" ca="1" si="309"/>
        <v>10.92</v>
      </c>
      <c r="AE156" s="2">
        <f t="shared" ca="1" si="309"/>
        <v>0</v>
      </c>
      <c r="AF156" s="2">
        <f t="shared" ca="1" si="310"/>
        <v>47.39</v>
      </c>
      <c r="AG156" s="2">
        <f t="shared" ca="1" si="311"/>
        <v>46.8</v>
      </c>
      <c r="AH156" s="9">
        <f t="shared" ca="1" si="312"/>
        <v>128</v>
      </c>
      <c r="AI156" s="2">
        <f t="shared" ca="1" si="313"/>
        <v>21.84</v>
      </c>
      <c r="AJ156" s="2">
        <f t="shared" ca="1" si="313"/>
        <v>15.57</v>
      </c>
      <c r="AK156" s="2">
        <f t="shared" ca="1" si="313"/>
        <v>2.19</v>
      </c>
      <c r="AL156" s="2">
        <f t="shared" ca="1" si="313"/>
        <v>0</v>
      </c>
      <c r="AM156" s="2">
        <f t="shared" ca="1" si="313"/>
        <v>10.92</v>
      </c>
      <c r="AN156" s="2" t="str">
        <f t="shared" ca="1" si="313"/>
        <v/>
      </c>
      <c r="AO156" s="2">
        <f t="shared" ca="1" si="314"/>
        <v>50.52</v>
      </c>
      <c r="AP156" s="2">
        <f t="shared" ca="1" si="315"/>
        <v>0.118043</v>
      </c>
      <c r="AQ156" s="9">
        <f t="shared" ca="1" si="316"/>
        <v>128</v>
      </c>
      <c r="AR156" s="2">
        <f t="shared" ca="1" si="317"/>
        <v>21.84</v>
      </c>
      <c r="AS156" s="2">
        <f t="shared" ca="1" si="317"/>
        <v>15.57</v>
      </c>
      <c r="AT156" s="2">
        <f t="shared" ca="1" si="317"/>
        <v>2.19</v>
      </c>
      <c r="AU156" s="2">
        <f t="shared" ca="1" si="317"/>
        <v>0</v>
      </c>
      <c r="AV156" s="2">
        <f t="shared" ca="1" si="317"/>
        <v>10.92</v>
      </c>
      <c r="AW156" s="2" t="str">
        <f t="shared" ca="1" si="317"/>
        <v/>
      </c>
      <c r="AX156" s="2">
        <f t="shared" ca="1" si="318"/>
        <v>50.52</v>
      </c>
      <c r="AY156" s="2">
        <f t="shared" ca="1" si="319"/>
        <v>0.118043</v>
      </c>
      <c r="AZ156" t="str">
        <f t="shared" si="320"/>
        <v>V09R08</v>
      </c>
      <c r="BA156">
        <f t="shared" si="321"/>
        <v>156</v>
      </c>
    </row>
    <row r="157" spans="1:53" x14ac:dyDescent="0.25">
      <c r="A157" t="str">
        <f t="shared" si="322"/>
        <v>V09</v>
      </c>
      <c r="B157" t="s">
        <v>27</v>
      </c>
      <c r="C157" s="22" t="str">
        <f t="shared" si="293"/>
        <v>West Proposed</v>
      </c>
      <c r="D157" t="str">
        <f ca="1">IF(SoftwareType="Candidate","n/a",IF(AND(H157=Yes,M157=Yes),Pass,Fail))</f>
        <v>Pass</v>
      </c>
      <c r="E157" s="2">
        <f t="shared" ca="1" si="294"/>
        <v>51.75</v>
      </c>
      <c r="F157" s="2">
        <f t="shared" ca="1" si="295"/>
        <v>51.75</v>
      </c>
      <c r="G157" s="27">
        <f t="shared" ca="1" si="296"/>
        <v>0</v>
      </c>
      <c r="H157" s="3" t="str">
        <f t="shared" ca="1" si="297"/>
        <v>Yes</v>
      </c>
      <c r="I157" s="2">
        <f t="shared" ca="1" si="298"/>
        <v>50.52</v>
      </c>
      <c r="J157" s="2">
        <f t="shared" ca="1" si="299"/>
        <v>50.52</v>
      </c>
      <c r="K157" s="2">
        <f t="shared" ca="1" si="300"/>
        <v>50.52</v>
      </c>
      <c r="L157" s="27">
        <f t="shared" ca="1" si="301"/>
        <v>0</v>
      </c>
      <c r="M157" s="3" t="str">
        <f t="shared" ca="1" si="302"/>
        <v>Yes</v>
      </c>
      <c r="N157" s="3" t="str">
        <f t="shared" si="323"/>
        <v>V01R12</v>
      </c>
      <c r="O157" s="35">
        <f t="shared" ca="1" si="303"/>
        <v>-1.2299999999999969</v>
      </c>
      <c r="P157" s="9">
        <f t="shared" ca="1" si="304"/>
        <v>129</v>
      </c>
      <c r="Q157" s="2">
        <f t="shared" ca="1" si="305"/>
        <v>22.22</v>
      </c>
      <c r="R157" s="2">
        <f t="shared" ca="1" si="305"/>
        <v>16.420000000000002</v>
      </c>
      <c r="S157" s="2">
        <f t="shared" ca="1" si="305"/>
        <v>2.19</v>
      </c>
      <c r="T157" s="2">
        <f t="shared" ca="1" si="305"/>
        <v>0</v>
      </c>
      <c r="U157" s="2">
        <f t="shared" ca="1" si="305"/>
        <v>10.92</v>
      </c>
      <c r="V157" s="2">
        <f t="shared" ca="1" si="305"/>
        <v>0</v>
      </c>
      <c r="W157" s="2">
        <f t="shared" ca="1" si="306"/>
        <v>51.75</v>
      </c>
      <c r="X157" s="2">
        <f t="shared" ca="1" si="307"/>
        <v>46.8</v>
      </c>
      <c r="Y157" s="9">
        <f t="shared" ca="1" si="308"/>
        <v>129</v>
      </c>
      <c r="Z157" s="2">
        <f t="shared" ca="1" si="309"/>
        <v>22.22</v>
      </c>
      <c r="AA157" s="2">
        <f t="shared" ca="1" si="309"/>
        <v>16.420000000000002</v>
      </c>
      <c r="AB157" s="2">
        <f t="shared" ca="1" si="309"/>
        <v>2.19</v>
      </c>
      <c r="AC157" s="2">
        <f t="shared" ca="1" si="309"/>
        <v>0</v>
      </c>
      <c r="AD157" s="2">
        <f t="shared" ca="1" si="309"/>
        <v>10.92</v>
      </c>
      <c r="AE157" s="2">
        <f t="shared" ca="1" si="309"/>
        <v>0</v>
      </c>
      <c r="AF157" s="2">
        <f t="shared" ca="1" si="310"/>
        <v>51.75</v>
      </c>
      <c r="AG157" s="2">
        <f t="shared" ca="1" si="311"/>
        <v>46.8</v>
      </c>
      <c r="AH157" s="9">
        <f t="shared" ca="1" si="312"/>
        <v>129</v>
      </c>
      <c r="AI157" s="2">
        <f t="shared" ca="1" si="313"/>
        <v>21.84</v>
      </c>
      <c r="AJ157" s="2">
        <f t="shared" ca="1" si="313"/>
        <v>15.57</v>
      </c>
      <c r="AK157" s="2">
        <f t="shared" ca="1" si="313"/>
        <v>2.19</v>
      </c>
      <c r="AL157" s="2">
        <f t="shared" ca="1" si="313"/>
        <v>0</v>
      </c>
      <c r="AM157" s="2">
        <f t="shared" ca="1" si="313"/>
        <v>10.92</v>
      </c>
      <c r="AN157" s="2" t="str">
        <f t="shared" ca="1" si="313"/>
        <v/>
      </c>
      <c r="AO157" s="2">
        <f t="shared" ca="1" si="314"/>
        <v>50.52</v>
      </c>
      <c r="AP157" s="2">
        <f t="shared" ca="1" si="315"/>
        <v>0.118043</v>
      </c>
      <c r="AQ157" s="9">
        <f t="shared" ca="1" si="316"/>
        <v>129</v>
      </c>
      <c r="AR157" s="2">
        <f t="shared" ca="1" si="317"/>
        <v>21.84</v>
      </c>
      <c r="AS157" s="2">
        <f t="shared" ca="1" si="317"/>
        <v>15.57</v>
      </c>
      <c r="AT157" s="2">
        <f t="shared" ca="1" si="317"/>
        <v>2.19</v>
      </c>
      <c r="AU157" s="2">
        <f t="shared" ca="1" si="317"/>
        <v>0</v>
      </c>
      <c r="AV157" s="2">
        <f t="shared" ca="1" si="317"/>
        <v>10.92</v>
      </c>
      <c r="AW157" s="2" t="str">
        <f t="shared" ca="1" si="317"/>
        <v/>
      </c>
      <c r="AX157" s="2">
        <f t="shared" ca="1" si="318"/>
        <v>50.52</v>
      </c>
      <c r="AY157" s="2">
        <f t="shared" ca="1" si="319"/>
        <v>0.118043</v>
      </c>
      <c r="AZ157" t="str">
        <f t="shared" si="320"/>
        <v>V09R09</v>
      </c>
      <c r="BA157">
        <f t="shared" si="321"/>
        <v>157</v>
      </c>
    </row>
    <row r="158" spans="1:53" x14ac:dyDescent="0.25">
      <c r="A158" t="str">
        <f t="shared" si="322"/>
        <v>V09</v>
      </c>
      <c r="B158" t="s">
        <v>28</v>
      </c>
      <c r="C158" s="3" t="str">
        <f t="shared" si="293"/>
        <v>North Proposed</v>
      </c>
      <c r="D158" t="str">
        <f ca="1">IF(SoftwareType="Candidate","n/a",IF(AND(H158=Yes,M158=Yes),Pass,Fail))</f>
        <v>Pass</v>
      </c>
      <c r="E158" s="2">
        <f t="shared" ca="1" si="294"/>
        <v>45.65</v>
      </c>
      <c r="F158" s="2">
        <f t="shared" ca="1" si="295"/>
        <v>45.65</v>
      </c>
      <c r="G158" s="27">
        <f t="shared" ca="1" si="296"/>
        <v>0</v>
      </c>
      <c r="H158" s="3" t="str">
        <f t="shared" ca="1" si="297"/>
        <v>Yes</v>
      </c>
      <c r="I158" s="2">
        <f t="shared" ca="1" si="298"/>
        <v>50.52</v>
      </c>
      <c r="J158" s="2">
        <f t="shared" ca="1" si="299"/>
        <v>50.52</v>
      </c>
      <c r="K158" s="2">
        <f t="shared" ca="1" si="300"/>
        <v>50.52</v>
      </c>
      <c r="L158" s="27">
        <f t="shared" ca="1" si="301"/>
        <v>0</v>
      </c>
      <c r="M158" s="3" t="str">
        <f t="shared" ca="1" si="302"/>
        <v>Yes</v>
      </c>
      <c r="N158" s="3" t="str">
        <f t="shared" si="323"/>
        <v>V01R12</v>
      </c>
      <c r="O158" s="35">
        <f t="shared" ca="1" si="303"/>
        <v>4.8700000000000045</v>
      </c>
      <c r="P158" s="9">
        <f t="shared" ca="1" si="304"/>
        <v>126</v>
      </c>
      <c r="Q158" s="2">
        <f t="shared" ca="1" si="305"/>
        <v>20.63</v>
      </c>
      <c r="R158" s="2">
        <f t="shared" ca="1" si="305"/>
        <v>11.91</v>
      </c>
      <c r="S158" s="2">
        <f t="shared" ca="1" si="305"/>
        <v>2.19</v>
      </c>
      <c r="T158" s="2">
        <f t="shared" ca="1" si="305"/>
        <v>0</v>
      </c>
      <c r="U158" s="2">
        <f t="shared" ca="1" si="305"/>
        <v>10.92</v>
      </c>
      <c r="V158" s="2">
        <f t="shared" ca="1" si="305"/>
        <v>0</v>
      </c>
      <c r="W158" s="2">
        <f t="shared" ca="1" si="306"/>
        <v>45.65</v>
      </c>
      <c r="X158" s="2">
        <f t="shared" ca="1" si="307"/>
        <v>46.8</v>
      </c>
      <c r="Y158" s="9">
        <f t="shared" ca="1" si="308"/>
        <v>126</v>
      </c>
      <c r="Z158" s="2">
        <f t="shared" ca="1" si="309"/>
        <v>20.63</v>
      </c>
      <c r="AA158" s="2">
        <f t="shared" ca="1" si="309"/>
        <v>11.91</v>
      </c>
      <c r="AB158" s="2">
        <f t="shared" ca="1" si="309"/>
        <v>2.19</v>
      </c>
      <c r="AC158" s="2">
        <f t="shared" ca="1" si="309"/>
        <v>0</v>
      </c>
      <c r="AD158" s="2">
        <f t="shared" ca="1" si="309"/>
        <v>10.92</v>
      </c>
      <c r="AE158" s="2">
        <f t="shared" ca="1" si="309"/>
        <v>0</v>
      </c>
      <c r="AF158" s="2">
        <f t="shared" ca="1" si="310"/>
        <v>45.65</v>
      </c>
      <c r="AG158" s="2">
        <f t="shared" ca="1" si="311"/>
        <v>46.8</v>
      </c>
      <c r="AH158" s="9">
        <f t="shared" ca="1" si="312"/>
        <v>126</v>
      </c>
      <c r="AI158" s="2">
        <f t="shared" ca="1" si="313"/>
        <v>21.84</v>
      </c>
      <c r="AJ158" s="2">
        <f t="shared" ca="1" si="313"/>
        <v>15.57</v>
      </c>
      <c r="AK158" s="2">
        <f t="shared" ca="1" si="313"/>
        <v>2.19</v>
      </c>
      <c r="AL158" s="2">
        <f t="shared" ca="1" si="313"/>
        <v>0</v>
      </c>
      <c r="AM158" s="2">
        <f t="shared" ca="1" si="313"/>
        <v>10.92</v>
      </c>
      <c r="AN158" s="2" t="str">
        <f t="shared" ca="1" si="313"/>
        <v/>
      </c>
      <c r="AO158" s="2">
        <f t="shared" ca="1" si="314"/>
        <v>50.52</v>
      </c>
      <c r="AP158" s="2">
        <f t="shared" ca="1" si="315"/>
        <v>0.118043</v>
      </c>
      <c r="AQ158" s="9">
        <f t="shared" ca="1" si="316"/>
        <v>126</v>
      </c>
      <c r="AR158" s="2">
        <f t="shared" ca="1" si="317"/>
        <v>21.84</v>
      </c>
      <c r="AS158" s="2">
        <f t="shared" ca="1" si="317"/>
        <v>15.57</v>
      </c>
      <c r="AT158" s="2">
        <f t="shared" ca="1" si="317"/>
        <v>2.19</v>
      </c>
      <c r="AU158" s="2">
        <f t="shared" ca="1" si="317"/>
        <v>0</v>
      </c>
      <c r="AV158" s="2">
        <f t="shared" ca="1" si="317"/>
        <v>10.92</v>
      </c>
      <c r="AW158" s="2" t="str">
        <f t="shared" ca="1" si="317"/>
        <v/>
      </c>
      <c r="AX158" s="2">
        <f t="shared" ca="1" si="318"/>
        <v>50.52</v>
      </c>
      <c r="AY158" s="2">
        <f t="shared" ca="1" si="319"/>
        <v>0.118043</v>
      </c>
      <c r="AZ158" t="str">
        <f t="shared" si="320"/>
        <v>V09R10</v>
      </c>
      <c r="BA158">
        <f t="shared" si="321"/>
        <v>158</v>
      </c>
    </row>
    <row r="159" spans="1:53" x14ac:dyDescent="0.25">
      <c r="A159" s="34" t="str">
        <f>"Result "&amp;A148</f>
        <v>Result V09</v>
      </c>
      <c r="C159" s="6"/>
      <c r="D159" s="7" t="str">
        <f ca="1">IF(SoftwareType="Candidate",IF(COUNTIF(D154:D155,Pass)=2,Pass,Fail),IF(COUNTIF(D149:D158,Pass)=10,Pass,Fail))</f>
        <v>Pass</v>
      </c>
      <c r="E159" s="30">
        <f ca="1">AVERAGE(E149:E158)</f>
        <v>50.547999999999995</v>
      </c>
      <c r="F159" s="30">
        <f ca="1">AVERAGE(F149:F158)</f>
        <v>50.547999999999995</v>
      </c>
      <c r="G159" s="31">
        <f ca="1">IF(E159=0,0,(F159-E159)/E159)</f>
        <v>0</v>
      </c>
      <c r="H159" s="31"/>
      <c r="I159" s="30">
        <f ca="1">AVERAGE(I149:I158)</f>
        <v>50.519999999999996</v>
      </c>
      <c r="J159" s="30">
        <f ca="1">AVERAGE(J149:J158)</f>
        <v>50.519999999999996</v>
      </c>
      <c r="K159" s="30">
        <f ca="1">AVERAGE(K149:K158)</f>
        <v>50.519999999999996</v>
      </c>
      <c r="L159" s="31">
        <f t="shared" ca="1" si="301"/>
        <v>0</v>
      </c>
      <c r="M159" s="33" t="s">
        <v>338</v>
      </c>
      <c r="N159" s="31">
        <f ca="1">MIN(L149:L158)</f>
        <v>0</v>
      </c>
      <c r="O159" s="30">
        <f ca="1">AVERAGE(O149:O158)</f>
        <v>-2.7999999999997981E-2</v>
      </c>
      <c r="P159" s="31" t="s">
        <v>340</v>
      </c>
      <c r="Q159" s="30">
        <f ca="1">AVERAGE(Q149:Q158)</f>
        <v>21.952999999999999</v>
      </c>
      <c r="R159" s="30">
        <f ca="1">AVERAGE(R149:R158)</f>
        <v>15.484999999999999</v>
      </c>
      <c r="S159" s="30">
        <f ca="1">AVERAGE(S149:S158)</f>
        <v>2.1900000000000004</v>
      </c>
      <c r="T159" s="30"/>
      <c r="U159" s="30">
        <f ca="1">AVERAGE(U149:U158)</f>
        <v>10.92</v>
      </c>
      <c r="V159" s="30">
        <f ca="1">AVERAGE(V149:V158)</f>
        <v>0</v>
      </c>
      <c r="W159" s="30">
        <f ca="1">AVERAGE(W149:W158)</f>
        <v>50.547999999999995</v>
      </c>
      <c r="X159" s="30">
        <f ca="1">AVERAGE(X143:X158)</f>
        <v>45.273439777696787</v>
      </c>
      <c r="Y159" s="30" t="s">
        <v>340</v>
      </c>
      <c r="Z159" s="30">
        <f ca="1">AVERAGE(Z149:Z158)</f>
        <v>21.952999999999999</v>
      </c>
      <c r="AA159" s="30">
        <f ca="1">AVERAGE(AA149:AA158)</f>
        <v>15.484999999999999</v>
      </c>
      <c r="AB159" s="30">
        <f ca="1">AVERAGE(AB149:AB158)</f>
        <v>2.1900000000000004</v>
      </c>
      <c r="AC159" s="30">
        <f ca="1">AVERAGE(AC149:AC158)</f>
        <v>0</v>
      </c>
      <c r="AD159" s="30">
        <f ca="1">AVERAGE(AD149:AD158)</f>
        <v>10.92</v>
      </c>
      <c r="AE159" s="30"/>
      <c r="AF159" s="30">
        <f ca="1">AVERAGE(AF149:AF158)</f>
        <v>50.547999999999995</v>
      </c>
      <c r="AG159" s="30">
        <f ca="1">AVERAGE(AG143:AG158)</f>
        <v>45.273439777696787</v>
      </c>
      <c r="AI159" s="30">
        <f ca="1">AVERAGE(AI149:AI158)</f>
        <v>21.84</v>
      </c>
      <c r="AJ159" s="30">
        <f ca="1">AVERAGE(AJ149:AJ158)</f>
        <v>15.569999999999997</v>
      </c>
      <c r="AK159" s="30">
        <f ca="1">AVERAGE(AK149:AK158)</f>
        <v>2.1900000000000004</v>
      </c>
      <c r="AL159" s="30">
        <f ca="1">AVERAGE(AL149:AL158)</f>
        <v>0</v>
      </c>
      <c r="AM159" s="30">
        <f ca="1">AVERAGE(AM149:AM158)</f>
        <v>10.92</v>
      </c>
      <c r="AN159" s="30"/>
      <c r="AO159" s="30">
        <f ca="1">AVERAGE(AO149:AO158)</f>
        <v>50.519999999999996</v>
      </c>
      <c r="AP159" s="30">
        <f ca="1">AVERAGE(AP143:AP158)</f>
        <v>0.11905011516034981</v>
      </c>
      <c r="AR159" s="30">
        <f ca="1">AVERAGE(AR149:AR158)</f>
        <v>21.84</v>
      </c>
      <c r="AS159" s="30">
        <f ca="1">AVERAGE(AS149:AS158)</f>
        <v>15.569999999999997</v>
      </c>
      <c r="AT159" s="30">
        <f ca="1">AVERAGE(AT149:AT158)</f>
        <v>2.1900000000000004</v>
      </c>
      <c r="AU159" s="30">
        <f ca="1">AVERAGE(AU149:AU158)</f>
        <v>0</v>
      </c>
      <c r="AV159" s="30">
        <f ca="1">AVERAGE(AV149:AV158)</f>
        <v>10.92</v>
      </c>
      <c r="AW159" s="30"/>
      <c r="AX159" s="30">
        <f ca="1">AVERAGE(AX149:AX158)</f>
        <v>50.519999999999996</v>
      </c>
      <c r="AY159" s="30">
        <f ca="1">AVERAGE(AY143:AY158)</f>
        <v>0.11905011516034981</v>
      </c>
    </row>
    <row r="160" spans="1:53" x14ac:dyDescent="0.25">
      <c r="C160" s="7" t="s">
        <v>358</v>
      </c>
      <c r="E160" s="7"/>
      <c r="F160" s="7"/>
      <c r="G160" s="7"/>
      <c r="H160" s="7"/>
      <c r="I160" s="7"/>
      <c r="J160" s="7"/>
      <c r="K160" s="7"/>
      <c r="L160" s="6" t="s">
        <v>340</v>
      </c>
      <c r="M160" s="6" t="s">
        <v>339</v>
      </c>
      <c r="N160" s="32">
        <f ca="1">MAX(L149:L158)</f>
        <v>0</v>
      </c>
      <c r="Y160" s="7" t="s">
        <v>341</v>
      </c>
      <c r="Z160" s="31">
        <f ca="1">(Z159-Q159)/Q159</f>
        <v>0</v>
      </c>
      <c r="AA160" s="31">
        <f ca="1">(AA159-R159)/R159</f>
        <v>0</v>
      </c>
      <c r="AB160" s="31">
        <f ca="1">(AB159-S159)/S159</f>
        <v>0</v>
      </c>
      <c r="AC160" s="31"/>
      <c r="AD160" s="31">
        <f ca="1">(AD159-U159)/U159</f>
        <v>0</v>
      </c>
      <c r="AE160" s="31"/>
      <c r="AF160" s="31">
        <f ca="1">(AF159-W159)/W159</f>
        <v>0</v>
      </c>
    </row>
    <row r="161" spans="1:53" x14ac:dyDescent="0.25">
      <c r="A161" s="7" t="s">
        <v>378</v>
      </c>
      <c r="B161" s="7" t="str">
        <f>VLOOKUP(A161,TestArray,2)&amp;" in "&amp;VLOOKUP(A161,TestArray,3)&amp;" for Prototype "&amp;VLOOKUP(A161,TestArray,4)</f>
        <v>Multi Family Water Heating in Zone 12 for Prototype P6960ft2</v>
      </c>
      <c r="C161" s="7"/>
      <c r="I161" s="7" t="str">
        <f>VLOOKUP(A161,TestArray,21)</f>
        <v>Standard = Varies for this test</v>
      </c>
    </row>
    <row r="162" spans="1:53" x14ac:dyDescent="0.25">
      <c r="A162" t="str">
        <f>A161</f>
        <v>V10</v>
      </c>
      <c r="B162" t="s">
        <v>2</v>
      </c>
      <c r="C162" s="3" t="str">
        <f t="shared" ref="C162:C171" si="324">VLOOKUP(A162,TestArray,4+RIGHT(B162,2))</f>
        <v>8 Storage</v>
      </c>
      <c r="D162" t="str">
        <f t="shared" ref="D162:D171" ca="1" si="325">IF(AND(H162=Yes,M162=Yes),Pass,Fail)</f>
        <v>Pass</v>
      </c>
      <c r="E162" s="2">
        <f t="shared" ref="E162:E171" ca="1" si="326">IF(Units="EDR",X162,W162)</f>
        <v>69.53</v>
      </c>
      <c r="F162" s="2">
        <f t="shared" ref="F162:F171" ca="1" si="327">IF(Units="EDR",AG162,AF162)</f>
        <v>69.53</v>
      </c>
      <c r="G162" s="27">
        <f t="shared" ref="G162:G171" ca="1" si="328">IF(E162=0,0,(F162-E162)/E162)</f>
        <v>0</v>
      </c>
      <c r="H162" s="3" t="str">
        <f t="shared" ref="H162:H171" ca="1" si="329">IF(AND((E162-Tolerance&lt;=F162),(E162+Tolerance&gt;=F162)),Yes,No)</f>
        <v>Yes</v>
      </c>
      <c r="I162" s="2">
        <f t="shared" ref="I162:I171" ca="1" si="330">IF(Units="EDR",J162,INDIRECT(RefCol&amp;INDEX(StandardArray,MATCH($N162,StandardList,0),2)))</f>
        <v>61.97</v>
      </c>
      <c r="J162" s="2">
        <f t="shared" ref="J162:J171" ca="1" si="331">IF(Units="EDR",AP162,AO162)</f>
        <v>61.97</v>
      </c>
      <c r="K162" s="2">
        <f t="shared" ref="K162:K171" ca="1" si="332">IF(Units="EDR",AY162,AX162)</f>
        <v>61.97</v>
      </c>
      <c r="L162" s="27">
        <f t="shared" ref="L162:L172" ca="1" si="333">IF(I162=0,0,(K162-I162)/I162)</f>
        <v>0</v>
      </c>
      <c r="M162" s="3" t="str">
        <f t="shared" ref="M162:M171" ca="1" si="334">IF(AND((I162-Tolerance&lt;=K162),(I162+Tolerance&gt;=K162),(J162-Tolerance&lt;=K162),(J162+Tolerance&gt;=K162)),Yes,No)</f>
        <v>Yes</v>
      </c>
      <c r="N162" s="39" t="s">
        <v>474</v>
      </c>
      <c r="O162" s="35">
        <f t="shared" ref="O162:O171" ca="1" si="335">K162-F162</f>
        <v>-7.5600000000000023</v>
      </c>
      <c r="P162" s="9">
        <f t="shared" ref="P162:P171" ca="1" si="336">MATCH($A162&amp;$B162,INDIRECT(P$2),0)</f>
        <v>130</v>
      </c>
      <c r="Q162" s="2">
        <f t="shared" ref="Q162:V171" ca="1" si="337">IF(Q$3=0,"",INDEX(INDIRECT(Q$1),$P162,Q$3))</f>
        <v>9.5299999999999994</v>
      </c>
      <c r="R162" s="2">
        <f t="shared" ca="1" si="337"/>
        <v>26.12</v>
      </c>
      <c r="S162" s="2">
        <f t="shared" ca="1" si="337"/>
        <v>3.13</v>
      </c>
      <c r="T162" s="2">
        <f t="shared" ca="1" si="337"/>
        <v>0</v>
      </c>
      <c r="U162" s="2">
        <f t="shared" ca="1" si="337"/>
        <v>30.75</v>
      </c>
      <c r="V162" s="2">
        <f t="shared" ca="1" si="337"/>
        <v>0</v>
      </c>
      <c r="W162" s="2">
        <f t="shared" ref="W162:W171" ca="1" si="338">IF(TotalSum="No",INDEX(INDIRECT(W$1),$P162,W$3),SUM(Q162:V162))</f>
        <v>69.53</v>
      </c>
      <c r="X162" s="2">
        <f t="shared" ref="X162:X171" ca="1" si="339">IF(X$3=0,"",INDEX(INDIRECT(X$1),$P162,X$3))</f>
        <v>56.9</v>
      </c>
      <c r="Y162" s="9">
        <f t="shared" ref="Y162:Y171" ca="1" si="340">MATCH($A162&amp;$B162,INDIRECT(Y$2),0)</f>
        <v>130</v>
      </c>
      <c r="Z162" s="2">
        <f t="shared" ref="Z162:AE171" ca="1" si="341">IF(Z$3=0,"",INDEX(INDIRECT(Z$1),$Y162,Z$3))</f>
        <v>9.5299999999999994</v>
      </c>
      <c r="AA162" s="2">
        <f t="shared" ca="1" si="341"/>
        <v>26.12</v>
      </c>
      <c r="AB162" s="2">
        <f t="shared" ca="1" si="341"/>
        <v>3.13</v>
      </c>
      <c r="AC162" s="2">
        <f t="shared" ca="1" si="341"/>
        <v>0</v>
      </c>
      <c r="AD162" s="2">
        <f t="shared" ca="1" si="341"/>
        <v>30.75</v>
      </c>
      <c r="AE162" s="2">
        <f t="shared" ca="1" si="341"/>
        <v>0</v>
      </c>
      <c r="AF162" s="2">
        <f t="shared" ref="AF162:AF171" ca="1" si="342">IF(TotalSum="No",INDEX(INDIRECT(AF$1),$Y162,AF$3),SUM(Z162:AE162))</f>
        <v>69.53</v>
      </c>
      <c r="AG162" s="2">
        <f t="shared" ref="AG162:AG171" ca="1" si="343">IF(AG$3=0,"",INDEX(INDIRECT(AG$1),$P162,AG$3))</f>
        <v>56.9</v>
      </c>
      <c r="AH162" s="9">
        <f t="shared" ref="AH162:AH171" ca="1" si="344">MATCH($A162&amp;$B162,INDIRECT(AH$2),0)</f>
        <v>130</v>
      </c>
      <c r="AI162" s="2">
        <f t="shared" ref="AI162:AN171" ca="1" si="345">IF(AI$3=0,"",INDEX(INDIRECT(AI$1),$AH162,AI$3))</f>
        <v>9.17</v>
      </c>
      <c r="AJ162" s="2">
        <f t="shared" ca="1" si="345"/>
        <v>29.14</v>
      </c>
      <c r="AK162" s="2">
        <f t="shared" ca="1" si="345"/>
        <v>3.13</v>
      </c>
      <c r="AL162" s="2">
        <f t="shared" ca="1" si="345"/>
        <v>0</v>
      </c>
      <c r="AM162" s="2">
        <f t="shared" ca="1" si="345"/>
        <v>20.53</v>
      </c>
      <c r="AN162" s="2" t="str">
        <f t="shared" ca="1" si="345"/>
        <v/>
      </c>
      <c r="AO162" s="2">
        <f t="shared" ref="AO162:AO171" ca="1" si="346">IF(TotalSum="No",INDEX(INDIRECT(AO$1),$AH162,AO$3),SUM(AI162:AN162))</f>
        <v>61.97</v>
      </c>
      <c r="AP162" s="2">
        <f t="shared" ref="AP162:AP171" ca="1" si="347">IF(AP$3=0,"",INDEX(INDIRECT(AP$1),$P162,AP$3))</f>
        <v>0.80892399999999998</v>
      </c>
      <c r="AQ162" s="9">
        <f t="shared" ref="AQ162:AQ171" ca="1" si="348">MATCH($A162&amp;$B162,INDIRECT(AQ$2),0)</f>
        <v>130</v>
      </c>
      <c r="AR162" s="2">
        <f t="shared" ref="AR162:AW171" ca="1" si="349">IF(AR$3=0,"",INDEX(INDIRECT(AR$1),$AQ162,AR$3))</f>
        <v>9.17</v>
      </c>
      <c r="AS162" s="2">
        <f t="shared" ca="1" si="349"/>
        <v>29.14</v>
      </c>
      <c r="AT162" s="2">
        <f t="shared" ca="1" si="349"/>
        <v>3.13</v>
      </c>
      <c r="AU162" s="2">
        <f t="shared" ca="1" si="349"/>
        <v>0</v>
      </c>
      <c r="AV162" s="2">
        <f t="shared" ca="1" si="349"/>
        <v>20.53</v>
      </c>
      <c r="AW162" s="2" t="str">
        <f t="shared" ca="1" si="349"/>
        <v/>
      </c>
      <c r="AX162" s="2">
        <f t="shared" ref="AX162:AX171" ca="1" si="350">IF(TotalSum="No",INDEX(INDIRECT(AX$1),$AQ162,AX$3),SUM(AR162:AW162))</f>
        <v>61.97</v>
      </c>
      <c r="AY162" s="2">
        <f t="shared" ref="AY162:AY171" ca="1" si="351">IF(AY$3=0,"",INDEX(INDIRECT(AY$1),$P162,AY$3))</f>
        <v>0.80892399999999998</v>
      </c>
      <c r="AZ162" t="str">
        <f t="shared" ref="AZ162:AZ171" si="352">A162&amp;B162</f>
        <v>V10R01</v>
      </c>
      <c r="BA162">
        <f t="shared" ref="BA162:BA171" si="353">ROW(AZ162)</f>
        <v>162</v>
      </c>
    </row>
    <row r="163" spans="1:53" x14ac:dyDescent="0.25">
      <c r="A163" t="str">
        <f t="shared" ref="A163:A171" si="354">A162</f>
        <v>V10</v>
      </c>
      <c r="B163" t="s">
        <v>20</v>
      </c>
      <c r="C163" s="3" t="str">
        <f t="shared" si="324"/>
        <v>8 Storage 2 Systems</v>
      </c>
      <c r="D163" t="str">
        <f t="shared" ca="1" si="325"/>
        <v>Pass</v>
      </c>
      <c r="E163" s="2">
        <f t="shared" ca="1" si="326"/>
        <v>69.53</v>
      </c>
      <c r="F163" s="2">
        <f t="shared" ca="1" si="327"/>
        <v>69.53</v>
      </c>
      <c r="G163" s="27">
        <f t="shared" ca="1" si="328"/>
        <v>0</v>
      </c>
      <c r="H163" s="3" t="str">
        <f t="shared" ca="1" si="329"/>
        <v>Yes</v>
      </c>
      <c r="I163" s="2">
        <f t="shared" ca="1" si="330"/>
        <v>61.97</v>
      </c>
      <c r="J163" s="2">
        <f t="shared" ca="1" si="331"/>
        <v>61.97</v>
      </c>
      <c r="K163" s="2">
        <f t="shared" ca="1" si="332"/>
        <v>61.97</v>
      </c>
      <c r="L163" s="27">
        <f t="shared" ca="1" si="333"/>
        <v>0</v>
      </c>
      <c r="M163" s="3" t="str">
        <f t="shared" ca="1" si="334"/>
        <v>Yes</v>
      </c>
      <c r="N163" s="3" t="str">
        <f>N162</f>
        <v>V06R12</v>
      </c>
      <c r="O163" s="35">
        <f t="shared" ca="1" si="335"/>
        <v>-7.5600000000000023</v>
      </c>
      <c r="P163" s="9">
        <f t="shared" ca="1" si="336"/>
        <v>131</v>
      </c>
      <c r="Q163" s="2">
        <f t="shared" ca="1" si="337"/>
        <v>9.5299999999999994</v>
      </c>
      <c r="R163" s="2">
        <f t="shared" ca="1" si="337"/>
        <v>26.12</v>
      </c>
      <c r="S163" s="2">
        <f t="shared" ca="1" si="337"/>
        <v>3.13</v>
      </c>
      <c r="T163" s="2">
        <f t="shared" ca="1" si="337"/>
        <v>0</v>
      </c>
      <c r="U163" s="2">
        <f t="shared" ca="1" si="337"/>
        <v>30.75</v>
      </c>
      <c r="V163" s="2">
        <f t="shared" ca="1" si="337"/>
        <v>0</v>
      </c>
      <c r="W163" s="2">
        <f t="shared" ca="1" si="338"/>
        <v>69.53</v>
      </c>
      <c r="X163" s="2">
        <f t="shared" ca="1" si="339"/>
        <v>56.9</v>
      </c>
      <c r="Y163" s="9">
        <f t="shared" ca="1" si="340"/>
        <v>131</v>
      </c>
      <c r="Z163" s="2">
        <f t="shared" ca="1" si="341"/>
        <v>9.5299999999999994</v>
      </c>
      <c r="AA163" s="2">
        <f t="shared" ca="1" si="341"/>
        <v>26.12</v>
      </c>
      <c r="AB163" s="2">
        <f t="shared" ca="1" si="341"/>
        <v>3.13</v>
      </c>
      <c r="AC163" s="2">
        <f t="shared" ca="1" si="341"/>
        <v>0</v>
      </c>
      <c r="AD163" s="2">
        <f t="shared" ca="1" si="341"/>
        <v>30.75</v>
      </c>
      <c r="AE163" s="2">
        <f t="shared" ca="1" si="341"/>
        <v>0</v>
      </c>
      <c r="AF163" s="2">
        <f t="shared" ca="1" si="342"/>
        <v>69.53</v>
      </c>
      <c r="AG163" s="2">
        <f t="shared" ca="1" si="343"/>
        <v>56.9</v>
      </c>
      <c r="AH163" s="9">
        <f t="shared" ca="1" si="344"/>
        <v>131</v>
      </c>
      <c r="AI163" s="2">
        <f t="shared" ca="1" si="345"/>
        <v>9.17</v>
      </c>
      <c r="AJ163" s="2">
        <f t="shared" ca="1" si="345"/>
        <v>29.14</v>
      </c>
      <c r="AK163" s="2">
        <f t="shared" ca="1" si="345"/>
        <v>3.13</v>
      </c>
      <c r="AL163" s="2">
        <f t="shared" ca="1" si="345"/>
        <v>0</v>
      </c>
      <c r="AM163" s="2">
        <f t="shared" ca="1" si="345"/>
        <v>20.53</v>
      </c>
      <c r="AN163" s="2" t="str">
        <f t="shared" ca="1" si="345"/>
        <v/>
      </c>
      <c r="AO163" s="2">
        <f t="shared" ca="1" si="346"/>
        <v>61.97</v>
      </c>
      <c r="AP163" s="2">
        <f t="shared" ca="1" si="347"/>
        <v>0.80892399999999998</v>
      </c>
      <c r="AQ163" s="9">
        <f t="shared" ca="1" si="348"/>
        <v>131</v>
      </c>
      <c r="AR163" s="2">
        <f t="shared" ca="1" si="349"/>
        <v>9.17</v>
      </c>
      <c r="AS163" s="2">
        <f t="shared" ca="1" si="349"/>
        <v>29.14</v>
      </c>
      <c r="AT163" s="2">
        <f t="shared" ca="1" si="349"/>
        <v>3.13</v>
      </c>
      <c r="AU163" s="2">
        <f t="shared" ca="1" si="349"/>
        <v>0</v>
      </c>
      <c r="AV163" s="2">
        <f t="shared" ca="1" si="349"/>
        <v>20.53</v>
      </c>
      <c r="AW163" s="2" t="str">
        <f t="shared" ca="1" si="349"/>
        <v/>
      </c>
      <c r="AX163" s="2">
        <f t="shared" ca="1" si="350"/>
        <v>61.97</v>
      </c>
      <c r="AY163" s="2">
        <f t="shared" ca="1" si="351"/>
        <v>0.80892399999999998</v>
      </c>
      <c r="AZ163" t="str">
        <f t="shared" si="352"/>
        <v>V10R02</v>
      </c>
      <c r="BA163">
        <f t="shared" si="353"/>
        <v>163</v>
      </c>
    </row>
    <row r="164" spans="1:53" x14ac:dyDescent="0.25">
      <c r="A164" t="str">
        <f t="shared" si="354"/>
        <v>V10</v>
      </c>
      <c r="B164" t="s">
        <v>21</v>
      </c>
      <c r="C164" s="3" t="str">
        <f t="shared" si="324"/>
        <v xml:space="preserve">8 LgStor </v>
      </c>
      <c r="D164" t="str">
        <f t="shared" ca="1" si="325"/>
        <v>Pass</v>
      </c>
      <c r="E164" s="2">
        <f t="shared" ca="1" si="326"/>
        <v>77.62</v>
      </c>
      <c r="F164" s="2">
        <f t="shared" ca="1" si="327"/>
        <v>77.62</v>
      </c>
      <c r="G164" s="27">
        <f t="shared" ca="1" si="328"/>
        <v>0</v>
      </c>
      <c r="H164" s="3" t="str">
        <f t="shared" ca="1" si="329"/>
        <v>Yes</v>
      </c>
      <c r="I164" s="2">
        <f t="shared" ca="1" si="330"/>
        <v>61.97</v>
      </c>
      <c r="J164" s="2">
        <f t="shared" ca="1" si="331"/>
        <v>61.97</v>
      </c>
      <c r="K164" s="2">
        <f t="shared" ca="1" si="332"/>
        <v>61.97</v>
      </c>
      <c r="L164" s="27">
        <f t="shared" ca="1" si="333"/>
        <v>0</v>
      </c>
      <c r="M164" s="3" t="str">
        <f t="shared" ca="1" si="334"/>
        <v>Yes</v>
      </c>
      <c r="N164" s="3" t="str">
        <f>N163</f>
        <v>V06R12</v>
      </c>
      <c r="O164" s="35">
        <f t="shared" ca="1" si="335"/>
        <v>-15.650000000000006</v>
      </c>
      <c r="P164" s="9">
        <f t="shared" ca="1" si="336"/>
        <v>132</v>
      </c>
      <c r="Q164" s="2">
        <f t="shared" ca="1" si="337"/>
        <v>9.5299999999999994</v>
      </c>
      <c r="R164" s="2">
        <f t="shared" ca="1" si="337"/>
        <v>26.12</v>
      </c>
      <c r="S164" s="2">
        <f t="shared" ca="1" si="337"/>
        <v>3.13</v>
      </c>
      <c r="T164" s="2">
        <f t="shared" ca="1" si="337"/>
        <v>0</v>
      </c>
      <c r="U164" s="2">
        <f t="shared" ca="1" si="337"/>
        <v>38.840000000000003</v>
      </c>
      <c r="V164" s="2">
        <f t="shared" ca="1" si="337"/>
        <v>0</v>
      </c>
      <c r="W164" s="2">
        <f t="shared" ca="1" si="338"/>
        <v>77.62</v>
      </c>
      <c r="X164" s="2">
        <f t="shared" ca="1" si="339"/>
        <v>59.8</v>
      </c>
      <c r="Y164" s="9">
        <f t="shared" ca="1" si="340"/>
        <v>132</v>
      </c>
      <c r="Z164" s="2">
        <f t="shared" ca="1" si="341"/>
        <v>9.5299999999999994</v>
      </c>
      <c r="AA164" s="2">
        <f t="shared" ca="1" si="341"/>
        <v>26.12</v>
      </c>
      <c r="AB164" s="2">
        <f t="shared" ca="1" si="341"/>
        <v>3.13</v>
      </c>
      <c r="AC164" s="2">
        <f t="shared" ca="1" si="341"/>
        <v>0</v>
      </c>
      <c r="AD164" s="2">
        <f t="shared" ca="1" si="341"/>
        <v>38.840000000000003</v>
      </c>
      <c r="AE164" s="2">
        <f t="shared" ca="1" si="341"/>
        <v>0</v>
      </c>
      <c r="AF164" s="2">
        <f t="shared" ca="1" si="342"/>
        <v>77.62</v>
      </c>
      <c r="AG164" s="2">
        <f t="shared" ca="1" si="343"/>
        <v>59.8</v>
      </c>
      <c r="AH164" s="9">
        <f t="shared" ca="1" si="344"/>
        <v>132</v>
      </c>
      <c r="AI164" s="2">
        <f t="shared" ca="1" si="345"/>
        <v>9.17</v>
      </c>
      <c r="AJ164" s="2">
        <f t="shared" ca="1" si="345"/>
        <v>29.14</v>
      </c>
      <c r="AK164" s="2">
        <f t="shared" ca="1" si="345"/>
        <v>3.13</v>
      </c>
      <c r="AL164" s="2">
        <f t="shared" ca="1" si="345"/>
        <v>0</v>
      </c>
      <c r="AM164" s="2">
        <f t="shared" ca="1" si="345"/>
        <v>20.53</v>
      </c>
      <c r="AN164" s="2" t="str">
        <f t="shared" ca="1" si="345"/>
        <v/>
      </c>
      <c r="AO164" s="2">
        <f t="shared" ca="1" si="346"/>
        <v>61.97</v>
      </c>
      <c r="AP164" s="2">
        <f t="shared" ca="1" si="347"/>
        <v>0.80892399999999998</v>
      </c>
      <c r="AQ164" s="9">
        <f t="shared" ca="1" si="348"/>
        <v>132</v>
      </c>
      <c r="AR164" s="2">
        <f t="shared" ca="1" si="349"/>
        <v>9.17</v>
      </c>
      <c r="AS164" s="2">
        <f t="shared" ca="1" si="349"/>
        <v>29.14</v>
      </c>
      <c r="AT164" s="2">
        <f t="shared" ca="1" si="349"/>
        <v>3.13</v>
      </c>
      <c r="AU164" s="2">
        <f t="shared" ca="1" si="349"/>
        <v>0</v>
      </c>
      <c r="AV164" s="2">
        <f t="shared" ca="1" si="349"/>
        <v>20.53</v>
      </c>
      <c r="AW164" s="2" t="str">
        <f t="shared" ca="1" si="349"/>
        <v/>
      </c>
      <c r="AX164" s="2">
        <f t="shared" ca="1" si="350"/>
        <v>61.97</v>
      </c>
      <c r="AY164" s="2">
        <f t="shared" ca="1" si="351"/>
        <v>0.80892399999999998</v>
      </c>
      <c r="AZ164" t="str">
        <f t="shared" si="352"/>
        <v>V10R03</v>
      </c>
      <c r="BA164">
        <f t="shared" si="353"/>
        <v>164</v>
      </c>
    </row>
    <row r="165" spans="1:53" x14ac:dyDescent="0.25">
      <c r="A165" t="str">
        <f t="shared" si="354"/>
        <v>V10</v>
      </c>
      <c r="B165" t="s">
        <v>22</v>
      </c>
      <c r="C165" s="3" t="str">
        <f t="shared" si="324"/>
        <v>2 LgStor Central Solar</v>
      </c>
      <c r="D165" t="str">
        <f ca="1">IF(AND(H165=Yes,M165=Yes),Pass,Fail)</f>
        <v>Pass</v>
      </c>
      <c r="E165" s="2">
        <f t="shared" ca="1" si="326"/>
        <v>62.43</v>
      </c>
      <c r="F165" s="2">
        <f t="shared" ca="1" si="327"/>
        <v>62.43</v>
      </c>
      <c r="G165" s="27">
        <f t="shared" ca="1" si="328"/>
        <v>0</v>
      </c>
      <c r="H165" s="3" t="str">
        <f t="shared" ca="1" si="329"/>
        <v>Yes</v>
      </c>
      <c r="I165" s="2">
        <f t="shared" ca="1" si="330"/>
        <v>65.09</v>
      </c>
      <c r="J165" s="2">
        <f t="shared" ca="1" si="331"/>
        <v>65.09</v>
      </c>
      <c r="K165" s="2">
        <f t="shared" ca="1" si="332"/>
        <v>65.09</v>
      </c>
      <c r="L165" s="27">
        <f t="shared" ca="1" si="333"/>
        <v>0</v>
      </c>
      <c r="M165" s="3" t="str">
        <f t="shared" ca="1" si="334"/>
        <v>Yes</v>
      </c>
      <c r="N165" s="39" t="s">
        <v>490</v>
      </c>
      <c r="O165" s="35">
        <f t="shared" ca="1" si="335"/>
        <v>2.6600000000000037</v>
      </c>
      <c r="P165" s="9">
        <f t="shared" ca="1" si="336"/>
        <v>133</v>
      </c>
      <c r="Q165" s="2">
        <f t="shared" ca="1" si="337"/>
        <v>9.5299999999999994</v>
      </c>
      <c r="R165" s="2">
        <f t="shared" ca="1" si="337"/>
        <v>26.12</v>
      </c>
      <c r="S165" s="2">
        <f t="shared" ca="1" si="337"/>
        <v>3.13</v>
      </c>
      <c r="T165" s="2">
        <f t="shared" ca="1" si="337"/>
        <v>0</v>
      </c>
      <c r="U165" s="2">
        <f t="shared" ca="1" si="337"/>
        <v>23.65</v>
      </c>
      <c r="V165" s="2">
        <f t="shared" ca="1" si="337"/>
        <v>0</v>
      </c>
      <c r="W165" s="2">
        <f t="shared" ca="1" si="338"/>
        <v>62.43</v>
      </c>
      <c r="X165" s="2">
        <f t="shared" ca="1" si="339"/>
        <v>54.9</v>
      </c>
      <c r="Y165" s="9">
        <f t="shared" ca="1" si="340"/>
        <v>133</v>
      </c>
      <c r="Z165" s="2">
        <f t="shared" ca="1" si="341"/>
        <v>9.5299999999999994</v>
      </c>
      <c r="AA165" s="2">
        <f t="shared" ca="1" si="341"/>
        <v>26.12</v>
      </c>
      <c r="AB165" s="2">
        <f t="shared" ca="1" si="341"/>
        <v>3.13</v>
      </c>
      <c r="AC165" s="2">
        <f t="shared" ca="1" si="341"/>
        <v>0</v>
      </c>
      <c r="AD165" s="2">
        <f t="shared" ca="1" si="341"/>
        <v>23.65</v>
      </c>
      <c r="AE165" s="2">
        <f t="shared" ca="1" si="341"/>
        <v>0</v>
      </c>
      <c r="AF165" s="2">
        <f t="shared" ca="1" si="342"/>
        <v>62.43</v>
      </c>
      <c r="AG165" s="2">
        <f t="shared" ca="1" si="343"/>
        <v>54.9</v>
      </c>
      <c r="AH165" s="9">
        <f t="shared" ca="1" si="344"/>
        <v>133</v>
      </c>
      <c r="AI165" s="2">
        <f t="shared" ca="1" si="345"/>
        <v>9.17</v>
      </c>
      <c r="AJ165" s="2">
        <f t="shared" ca="1" si="345"/>
        <v>29.14</v>
      </c>
      <c r="AK165" s="2">
        <f t="shared" ca="1" si="345"/>
        <v>3.13</v>
      </c>
      <c r="AL165" s="2">
        <f t="shared" ca="1" si="345"/>
        <v>0</v>
      </c>
      <c r="AM165" s="2">
        <f t="shared" ca="1" si="345"/>
        <v>23.65</v>
      </c>
      <c r="AN165" s="2" t="str">
        <f t="shared" ca="1" si="345"/>
        <v/>
      </c>
      <c r="AO165" s="2">
        <f t="shared" ca="1" si="346"/>
        <v>65.09</v>
      </c>
      <c r="AP165" s="2">
        <f t="shared" ca="1" si="347"/>
        <v>0.80892399999999998</v>
      </c>
      <c r="AQ165" s="9">
        <f t="shared" ca="1" si="348"/>
        <v>133</v>
      </c>
      <c r="AR165" s="2">
        <f t="shared" ca="1" si="349"/>
        <v>9.17</v>
      </c>
      <c r="AS165" s="2">
        <f t="shared" ca="1" si="349"/>
        <v>29.14</v>
      </c>
      <c r="AT165" s="2">
        <f t="shared" ca="1" si="349"/>
        <v>3.13</v>
      </c>
      <c r="AU165" s="2">
        <f t="shared" ca="1" si="349"/>
        <v>0</v>
      </c>
      <c r="AV165" s="2">
        <f t="shared" ca="1" si="349"/>
        <v>23.65</v>
      </c>
      <c r="AW165" s="2" t="str">
        <f t="shared" ca="1" si="349"/>
        <v/>
      </c>
      <c r="AX165" s="2">
        <f t="shared" ca="1" si="350"/>
        <v>65.09</v>
      </c>
      <c r="AY165" s="2">
        <f t="shared" ca="1" si="351"/>
        <v>0.80892399999999998</v>
      </c>
      <c r="AZ165" t="str">
        <f t="shared" si="352"/>
        <v>V10R04</v>
      </c>
      <c r="BA165">
        <f t="shared" si="353"/>
        <v>165</v>
      </c>
    </row>
    <row r="166" spans="1:53" x14ac:dyDescent="0.25">
      <c r="A166" t="str">
        <f t="shared" si="354"/>
        <v>V10</v>
      </c>
      <c r="B166" t="s">
        <v>23</v>
      </c>
      <c r="C166" s="3" t="str">
        <f t="shared" si="324"/>
        <v>2 LgStor Central Solar Recirc</v>
      </c>
      <c r="D166" t="str">
        <f t="shared" ca="1" si="325"/>
        <v>Pass</v>
      </c>
      <c r="E166" s="2">
        <f t="shared" ca="1" si="326"/>
        <v>70.53</v>
      </c>
      <c r="F166" s="2">
        <f t="shared" ca="1" si="327"/>
        <v>70.53</v>
      </c>
      <c r="G166" s="27">
        <f t="shared" ca="1" si="328"/>
        <v>0</v>
      </c>
      <c r="H166" s="3" t="str">
        <f t="shared" ca="1" si="329"/>
        <v>Yes</v>
      </c>
      <c r="I166" s="2">
        <f t="shared" ca="1" si="330"/>
        <v>73.19</v>
      </c>
      <c r="J166" s="2">
        <f t="shared" ca="1" si="331"/>
        <v>73.19</v>
      </c>
      <c r="K166" s="2">
        <f t="shared" ca="1" si="332"/>
        <v>73.19</v>
      </c>
      <c r="L166" s="27">
        <f t="shared" ca="1" si="333"/>
        <v>0</v>
      </c>
      <c r="M166" s="3" t="str">
        <f t="shared" ca="1" si="334"/>
        <v>Yes</v>
      </c>
      <c r="N166" s="39" t="s">
        <v>491</v>
      </c>
      <c r="O166" s="35">
        <f t="shared" ca="1" si="335"/>
        <v>2.6599999999999966</v>
      </c>
      <c r="P166" s="9">
        <f t="shared" ca="1" si="336"/>
        <v>134</v>
      </c>
      <c r="Q166" s="2">
        <f t="shared" ca="1" si="337"/>
        <v>9.5299999999999994</v>
      </c>
      <c r="R166" s="2">
        <f t="shared" ca="1" si="337"/>
        <v>26.12</v>
      </c>
      <c r="S166" s="2">
        <f t="shared" ca="1" si="337"/>
        <v>3.13</v>
      </c>
      <c r="T166" s="2">
        <f t="shared" ca="1" si="337"/>
        <v>0</v>
      </c>
      <c r="U166" s="2">
        <f t="shared" ca="1" si="337"/>
        <v>31.75</v>
      </c>
      <c r="V166" s="2">
        <f t="shared" ca="1" si="337"/>
        <v>0</v>
      </c>
      <c r="W166" s="2">
        <f t="shared" ca="1" si="338"/>
        <v>70.53</v>
      </c>
      <c r="X166" s="2">
        <f t="shared" ca="1" si="339"/>
        <v>54.1</v>
      </c>
      <c r="Y166" s="9">
        <f t="shared" ca="1" si="340"/>
        <v>134</v>
      </c>
      <c r="Z166" s="2">
        <f t="shared" ca="1" si="341"/>
        <v>9.5299999999999994</v>
      </c>
      <c r="AA166" s="2">
        <f t="shared" ca="1" si="341"/>
        <v>26.12</v>
      </c>
      <c r="AB166" s="2">
        <f t="shared" ca="1" si="341"/>
        <v>3.13</v>
      </c>
      <c r="AC166" s="2">
        <f t="shared" ca="1" si="341"/>
        <v>0</v>
      </c>
      <c r="AD166" s="2">
        <f t="shared" ca="1" si="341"/>
        <v>31.75</v>
      </c>
      <c r="AE166" s="2">
        <f t="shared" ca="1" si="341"/>
        <v>0</v>
      </c>
      <c r="AF166" s="2">
        <f t="shared" ca="1" si="342"/>
        <v>70.53</v>
      </c>
      <c r="AG166" s="2">
        <f t="shared" ca="1" si="343"/>
        <v>54.1</v>
      </c>
      <c r="AH166" s="9">
        <f t="shared" ca="1" si="344"/>
        <v>134</v>
      </c>
      <c r="AI166" s="2">
        <f t="shared" ca="1" si="345"/>
        <v>9.17</v>
      </c>
      <c r="AJ166" s="2">
        <f t="shared" ca="1" si="345"/>
        <v>29.14</v>
      </c>
      <c r="AK166" s="2">
        <f t="shared" ca="1" si="345"/>
        <v>3.13</v>
      </c>
      <c r="AL166" s="2">
        <f t="shared" ca="1" si="345"/>
        <v>0</v>
      </c>
      <c r="AM166" s="2">
        <f t="shared" ca="1" si="345"/>
        <v>31.75</v>
      </c>
      <c r="AN166" s="2" t="str">
        <f t="shared" ca="1" si="345"/>
        <v/>
      </c>
      <c r="AO166" s="2">
        <f t="shared" ca="1" si="346"/>
        <v>73.19</v>
      </c>
      <c r="AP166" s="2">
        <f t="shared" ca="1" si="347"/>
        <v>0.80892399999999998</v>
      </c>
      <c r="AQ166" s="9">
        <f t="shared" ca="1" si="348"/>
        <v>134</v>
      </c>
      <c r="AR166" s="2">
        <f t="shared" ca="1" si="349"/>
        <v>9.17</v>
      </c>
      <c r="AS166" s="2">
        <f t="shared" ca="1" si="349"/>
        <v>29.14</v>
      </c>
      <c r="AT166" s="2">
        <f t="shared" ca="1" si="349"/>
        <v>3.13</v>
      </c>
      <c r="AU166" s="2">
        <f t="shared" ca="1" si="349"/>
        <v>0</v>
      </c>
      <c r="AV166" s="2">
        <f t="shared" ca="1" si="349"/>
        <v>31.75</v>
      </c>
      <c r="AW166" s="2" t="str">
        <f t="shared" ca="1" si="349"/>
        <v/>
      </c>
      <c r="AX166" s="2">
        <f t="shared" ca="1" si="350"/>
        <v>73.19</v>
      </c>
      <c r="AY166" s="2">
        <f t="shared" ca="1" si="351"/>
        <v>0.80892399999999998</v>
      </c>
      <c r="AZ166" t="str">
        <f t="shared" si="352"/>
        <v>V10R05</v>
      </c>
      <c r="BA166">
        <f t="shared" si="353"/>
        <v>166</v>
      </c>
    </row>
    <row r="167" spans="1:53" x14ac:dyDescent="0.25">
      <c r="A167" t="str">
        <f t="shared" si="354"/>
        <v>V10</v>
      </c>
      <c r="B167" t="s">
        <v>24</v>
      </c>
      <c r="C167" s="3" t="str">
        <f t="shared" si="324"/>
        <v>2 LgStor Central Recirc</v>
      </c>
      <c r="D167" t="str">
        <f t="shared" ca="1" si="325"/>
        <v>Pass</v>
      </c>
      <c r="E167" s="2">
        <f t="shared" ca="1" si="326"/>
        <v>76.2</v>
      </c>
      <c r="F167" s="2">
        <f t="shared" ca="1" si="327"/>
        <v>76.2</v>
      </c>
      <c r="G167" s="27">
        <f t="shared" ca="1" si="328"/>
        <v>0</v>
      </c>
      <c r="H167" s="3" t="str">
        <f t="shared" ca="1" si="329"/>
        <v>Yes</v>
      </c>
      <c r="I167" s="2">
        <f t="shared" ca="1" si="330"/>
        <v>73.19</v>
      </c>
      <c r="J167" s="2">
        <f t="shared" ca="1" si="331"/>
        <v>73.19</v>
      </c>
      <c r="K167" s="2">
        <f t="shared" ca="1" si="332"/>
        <v>73.19</v>
      </c>
      <c r="L167" s="27">
        <f t="shared" ca="1" si="333"/>
        <v>0</v>
      </c>
      <c r="M167" s="3" t="str">
        <f t="shared" ca="1" si="334"/>
        <v>Yes</v>
      </c>
      <c r="N167" s="39" t="s">
        <v>491</v>
      </c>
      <c r="O167" s="35">
        <f t="shared" ca="1" si="335"/>
        <v>-3.0100000000000051</v>
      </c>
      <c r="P167" s="9">
        <f t="shared" ca="1" si="336"/>
        <v>135</v>
      </c>
      <c r="Q167" s="2">
        <f t="shared" ca="1" si="337"/>
        <v>9.5299999999999994</v>
      </c>
      <c r="R167" s="2">
        <f t="shared" ca="1" si="337"/>
        <v>26.12</v>
      </c>
      <c r="S167" s="2">
        <f t="shared" ca="1" si="337"/>
        <v>3.13</v>
      </c>
      <c r="T167" s="2">
        <f t="shared" ca="1" si="337"/>
        <v>0</v>
      </c>
      <c r="U167" s="2">
        <f t="shared" ca="1" si="337"/>
        <v>37.42</v>
      </c>
      <c r="V167" s="2">
        <f t="shared" ca="1" si="337"/>
        <v>0</v>
      </c>
      <c r="W167" s="2">
        <f t="shared" ca="1" si="338"/>
        <v>76.2</v>
      </c>
      <c r="X167" s="2">
        <f t="shared" ca="1" si="339"/>
        <v>56</v>
      </c>
      <c r="Y167" s="9">
        <f t="shared" ca="1" si="340"/>
        <v>135</v>
      </c>
      <c r="Z167" s="2">
        <f t="shared" ca="1" si="341"/>
        <v>9.5299999999999994</v>
      </c>
      <c r="AA167" s="2">
        <f t="shared" ca="1" si="341"/>
        <v>26.12</v>
      </c>
      <c r="AB167" s="2">
        <f t="shared" ca="1" si="341"/>
        <v>3.13</v>
      </c>
      <c r="AC167" s="2">
        <f t="shared" ca="1" si="341"/>
        <v>0</v>
      </c>
      <c r="AD167" s="2">
        <f t="shared" ca="1" si="341"/>
        <v>37.42</v>
      </c>
      <c r="AE167" s="2">
        <f t="shared" ca="1" si="341"/>
        <v>0</v>
      </c>
      <c r="AF167" s="2">
        <f t="shared" ca="1" si="342"/>
        <v>76.2</v>
      </c>
      <c r="AG167" s="2">
        <f t="shared" ca="1" si="343"/>
        <v>56</v>
      </c>
      <c r="AH167" s="9">
        <f t="shared" ca="1" si="344"/>
        <v>135</v>
      </c>
      <c r="AI167" s="2">
        <f t="shared" ca="1" si="345"/>
        <v>9.17</v>
      </c>
      <c r="AJ167" s="2">
        <f t="shared" ca="1" si="345"/>
        <v>29.14</v>
      </c>
      <c r="AK167" s="2">
        <f t="shared" ca="1" si="345"/>
        <v>3.13</v>
      </c>
      <c r="AL167" s="2">
        <f t="shared" ca="1" si="345"/>
        <v>0</v>
      </c>
      <c r="AM167" s="2">
        <f t="shared" ca="1" si="345"/>
        <v>31.75</v>
      </c>
      <c r="AN167" s="2" t="str">
        <f t="shared" ca="1" si="345"/>
        <v/>
      </c>
      <c r="AO167" s="2">
        <f t="shared" ca="1" si="346"/>
        <v>73.19</v>
      </c>
      <c r="AP167" s="2">
        <f t="shared" ca="1" si="347"/>
        <v>0.80892399999999998</v>
      </c>
      <c r="AQ167" s="9">
        <f t="shared" ca="1" si="348"/>
        <v>135</v>
      </c>
      <c r="AR167" s="2">
        <f t="shared" ca="1" si="349"/>
        <v>9.17</v>
      </c>
      <c r="AS167" s="2">
        <f t="shared" ca="1" si="349"/>
        <v>29.14</v>
      </c>
      <c r="AT167" s="2">
        <f t="shared" ca="1" si="349"/>
        <v>3.13</v>
      </c>
      <c r="AU167" s="2">
        <f t="shared" ca="1" si="349"/>
        <v>0</v>
      </c>
      <c r="AV167" s="2">
        <f t="shared" ca="1" si="349"/>
        <v>31.75</v>
      </c>
      <c r="AW167" s="2" t="str">
        <f t="shared" ca="1" si="349"/>
        <v/>
      </c>
      <c r="AX167" s="2">
        <f t="shared" ca="1" si="350"/>
        <v>73.19</v>
      </c>
      <c r="AY167" s="2">
        <f t="shared" ca="1" si="351"/>
        <v>0.80892399999999998</v>
      </c>
      <c r="AZ167" t="str">
        <f t="shared" si="352"/>
        <v>V10R06</v>
      </c>
      <c r="BA167">
        <f t="shared" si="353"/>
        <v>167</v>
      </c>
    </row>
    <row r="168" spans="1:53" x14ac:dyDescent="0.25">
      <c r="A168" t="str">
        <f t="shared" si="354"/>
        <v>V10</v>
      </c>
      <c r="B168" t="s">
        <v>25</v>
      </c>
      <c r="C168" s="3" t="str">
        <f t="shared" si="324"/>
        <v>2 SmInstantant Central Solar</v>
      </c>
      <c r="D168" t="str">
        <f t="shared" ca="1" si="325"/>
        <v>Pass</v>
      </c>
      <c r="E168" s="2">
        <f t="shared" ca="1" si="326"/>
        <v>58.18</v>
      </c>
      <c r="F168" s="2">
        <f t="shared" ca="1" si="327"/>
        <v>58.18</v>
      </c>
      <c r="G168" s="27">
        <f t="shared" ca="1" si="328"/>
        <v>0</v>
      </c>
      <c r="H168" s="3" t="str">
        <f t="shared" ca="1" si="329"/>
        <v>Yes</v>
      </c>
      <c r="I168" s="2">
        <f t="shared" ca="1" si="330"/>
        <v>60.84</v>
      </c>
      <c r="J168" s="2">
        <f t="shared" ca="1" si="331"/>
        <v>60.84</v>
      </c>
      <c r="K168" s="2">
        <f t="shared" ca="1" si="332"/>
        <v>60.84</v>
      </c>
      <c r="L168" s="27">
        <f t="shared" ca="1" si="333"/>
        <v>0</v>
      </c>
      <c r="M168" s="3" t="str">
        <f t="shared" ca="1" si="334"/>
        <v>Yes</v>
      </c>
      <c r="N168" s="27" t="s">
        <v>493</v>
      </c>
      <c r="O168" s="35">
        <f t="shared" ca="1" si="335"/>
        <v>2.6600000000000037</v>
      </c>
      <c r="P168" s="9">
        <f t="shared" ca="1" si="336"/>
        <v>136</v>
      </c>
      <c r="Q168" s="2">
        <f t="shared" ca="1" si="337"/>
        <v>9.5299999999999994</v>
      </c>
      <c r="R168" s="2">
        <f t="shared" ca="1" si="337"/>
        <v>26.12</v>
      </c>
      <c r="S168" s="2">
        <f t="shared" ca="1" si="337"/>
        <v>3.13</v>
      </c>
      <c r="T168" s="2">
        <f t="shared" ca="1" si="337"/>
        <v>0</v>
      </c>
      <c r="U168" s="2">
        <f t="shared" ca="1" si="337"/>
        <v>19.399999999999999</v>
      </c>
      <c r="V168" s="2">
        <f t="shared" ca="1" si="337"/>
        <v>0</v>
      </c>
      <c r="W168" s="2">
        <f t="shared" ca="1" si="338"/>
        <v>58.18</v>
      </c>
      <c r="X168" s="2">
        <f t="shared" ca="1" si="339"/>
        <v>54.8</v>
      </c>
      <c r="Y168" s="9">
        <f t="shared" ca="1" si="340"/>
        <v>136</v>
      </c>
      <c r="Z168" s="2">
        <f t="shared" ca="1" si="341"/>
        <v>9.5299999999999994</v>
      </c>
      <c r="AA168" s="2">
        <f t="shared" ca="1" si="341"/>
        <v>26.12</v>
      </c>
      <c r="AB168" s="2">
        <f t="shared" ca="1" si="341"/>
        <v>3.13</v>
      </c>
      <c r="AC168" s="2">
        <f t="shared" ca="1" si="341"/>
        <v>0</v>
      </c>
      <c r="AD168" s="2">
        <f t="shared" ca="1" si="341"/>
        <v>19.399999999999999</v>
      </c>
      <c r="AE168" s="2">
        <f t="shared" ca="1" si="341"/>
        <v>0</v>
      </c>
      <c r="AF168" s="2">
        <f t="shared" ca="1" si="342"/>
        <v>58.18</v>
      </c>
      <c r="AG168" s="2">
        <f t="shared" ca="1" si="343"/>
        <v>54.8</v>
      </c>
      <c r="AH168" s="9">
        <f t="shared" ca="1" si="344"/>
        <v>136</v>
      </c>
      <c r="AI168" s="2">
        <f t="shared" ca="1" si="345"/>
        <v>9.17</v>
      </c>
      <c r="AJ168" s="2">
        <f t="shared" ca="1" si="345"/>
        <v>29.14</v>
      </c>
      <c r="AK168" s="2">
        <f t="shared" ca="1" si="345"/>
        <v>3.13</v>
      </c>
      <c r="AL168" s="2">
        <f t="shared" ca="1" si="345"/>
        <v>0</v>
      </c>
      <c r="AM168" s="2">
        <f t="shared" ca="1" si="345"/>
        <v>19.399999999999999</v>
      </c>
      <c r="AN168" s="2" t="str">
        <f t="shared" ca="1" si="345"/>
        <v/>
      </c>
      <c r="AO168" s="2">
        <f t="shared" ca="1" si="346"/>
        <v>60.84</v>
      </c>
      <c r="AP168" s="2">
        <f t="shared" ca="1" si="347"/>
        <v>0.80892399999999998</v>
      </c>
      <c r="AQ168" s="9">
        <f t="shared" ca="1" si="348"/>
        <v>136</v>
      </c>
      <c r="AR168" s="2">
        <f t="shared" ca="1" si="349"/>
        <v>9.17</v>
      </c>
      <c r="AS168" s="2">
        <f t="shared" ca="1" si="349"/>
        <v>29.14</v>
      </c>
      <c r="AT168" s="2">
        <f t="shared" ca="1" si="349"/>
        <v>3.13</v>
      </c>
      <c r="AU168" s="2">
        <f t="shared" ca="1" si="349"/>
        <v>0</v>
      </c>
      <c r="AV168" s="2">
        <f t="shared" ca="1" si="349"/>
        <v>19.399999999999999</v>
      </c>
      <c r="AW168" s="2" t="str">
        <f t="shared" ca="1" si="349"/>
        <v/>
      </c>
      <c r="AX168" s="2">
        <f t="shared" ca="1" si="350"/>
        <v>60.84</v>
      </c>
      <c r="AY168" s="2">
        <f t="shared" ca="1" si="351"/>
        <v>0.80892399999999998</v>
      </c>
      <c r="AZ168" t="str">
        <f t="shared" si="352"/>
        <v>V10R07</v>
      </c>
      <c r="BA168">
        <f t="shared" si="353"/>
        <v>168</v>
      </c>
    </row>
    <row r="169" spans="1:53" x14ac:dyDescent="0.25">
      <c r="A169" t="str">
        <f t="shared" si="354"/>
        <v>V10</v>
      </c>
      <c r="B169" t="s">
        <v>26</v>
      </c>
      <c r="C169" s="3" t="str">
        <f t="shared" si="324"/>
        <v>2 SmInstantant Central Solar Recirc</v>
      </c>
      <c r="D169" t="str">
        <f t="shared" ca="1" si="325"/>
        <v>Pass</v>
      </c>
      <c r="E169" s="2">
        <f t="shared" ca="1" si="326"/>
        <v>66.63</v>
      </c>
      <c r="F169" s="2">
        <f t="shared" ca="1" si="327"/>
        <v>66.63</v>
      </c>
      <c r="G169" s="27">
        <f t="shared" ca="1" si="328"/>
        <v>0</v>
      </c>
      <c r="H169" s="3" t="str">
        <f t="shared" ca="1" si="329"/>
        <v>Yes</v>
      </c>
      <c r="I169" s="2">
        <f t="shared" ca="1" si="330"/>
        <v>69.290000000000006</v>
      </c>
      <c r="J169" s="2">
        <f t="shared" ca="1" si="331"/>
        <v>69.290000000000006</v>
      </c>
      <c r="K169" s="2">
        <f t="shared" ca="1" si="332"/>
        <v>69.290000000000006</v>
      </c>
      <c r="L169" s="27">
        <f t="shared" ca="1" si="333"/>
        <v>0</v>
      </c>
      <c r="M169" s="3" t="str">
        <f t="shared" ca="1" si="334"/>
        <v>Yes</v>
      </c>
      <c r="N169" s="27" t="s">
        <v>494</v>
      </c>
      <c r="O169" s="35">
        <f t="shared" ca="1" si="335"/>
        <v>2.6600000000000108</v>
      </c>
      <c r="P169" s="9">
        <f t="shared" ca="1" si="336"/>
        <v>137</v>
      </c>
      <c r="Q169" s="2">
        <f t="shared" ca="1" si="337"/>
        <v>9.5299999999999994</v>
      </c>
      <c r="R169" s="2">
        <f t="shared" ca="1" si="337"/>
        <v>26.12</v>
      </c>
      <c r="S169" s="2">
        <f t="shared" ca="1" si="337"/>
        <v>3.13</v>
      </c>
      <c r="T169" s="2">
        <f t="shared" ca="1" si="337"/>
        <v>0</v>
      </c>
      <c r="U169" s="2">
        <f t="shared" ca="1" si="337"/>
        <v>27.85</v>
      </c>
      <c r="V169" s="2">
        <f t="shared" ca="1" si="337"/>
        <v>0</v>
      </c>
      <c r="W169" s="2">
        <f t="shared" ca="1" si="338"/>
        <v>66.63</v>
      </c>
      <c r="X169" s="2">
        <f t="shared" ca="1" si="339"/>
        <v>53.8</v>
      </c>
      <c r="Y169" s="9">
        <f t="shared" ca="1" si="340"/>
        <v>137</v>
      </c>
      <c r="Z169" s="2">
        <f t="shared" ca="1" si="341"/>
        <v>9.5299999999999994</v>
      </c>
      <c r="AA169" s="2">
        <f t="shared" ca="1" si="341"/>
        <v>26.12</v>
      </c>
      <c r="AB169" s="2">
        <f t="shared" ca="1" si="341"/>
        <v>3.13</v>
      </c>
      <c r="AC169" s="2">
        <f t="shared" ca="1" si="341"/>
        <v>0</v>
      </c>
      <c r="AD169" s="2">
        <f t="shared" ca="1" si="341"/>
        <v>27.85</v>
      </c>
      <c r="AE169" s="2">
        <f t="shared" ca="1" si="341"/>
        <v>0</v>
      </c>
      <c r="AF169" s="2">
        <f t="shared" ca="1" si="342"/>
        <v>66.63</v>
      </c>
      <c r="AG169" s="2">
        <f t="shared" ca="1" si="343"/>
        <v>53.8</v>
      </c>
      <c r="AH169" s="9">
        <f t="shared" ca="1" si="344"/>
        <v>137</v>
      </c>
      <c r="AI169" s="2">
        <f t="shared" ca="1" si="345"/>
        <v>9.17</v>
      </c>
      <c r="AJ169" s="2">
        <f t="shared" ca="1" si="345"/>
        <v>29.14</v>
      </c>
      <c r="AK169" s="2">
        <f t="shared" ca="1" si="345"/>
        <v>3.13</v>
      </c>
      <c r="AL169" s="2">
        <f t="shared" ca="1" si="345"/>
        <v>0</v>
      </c>
      <c r="AM169" s="2">
        <f t="shared" ca="1" si="345"/>
        <v>27.85</v>
      </c>
      <c r="AN169" s="2" t="str">
        <f t="shared" ca="1" si="345"/>
        <v/>
      </c>
      <c r="AO169" s="2">
        <f t="shared" ca="1" si="346"/>
        <v>69.290000000000006</v>
      </c>
      <c r="AP169" s="2">
        <f t="shared" ca="1" si="347"/>
        <v>0.80892399999999998</v>
      </c>
      <c r="AQ169" s="9">
        <f t="shared" ca="1" si="348"/>
        <v>137</v>
      </c>
      <c r="AR169" s="2">
        <f t="shared" ca="1" si="349"/>
        <v>9.17</v>
      </c>
      <c r="AS169" s="2">
        <f t="shared" ca="1" si="349"/>
        <v>29.14</v>
      </c>
      <c r="AT169" s="2">
        <f t="shared" ca="1" si="349"/>
        <v>3.13</v>
      </c>
      <c r="AU169" s="2">
        <f t="shared" ca="1" si="349"/>
        <v>0</v>
      </c>
      <c r="AV169" s="2">
        <f t="shared" ca="1" si="349"/>
        <v>27.85</v>
      </c>
      <c r="AW169" s="2" t="str">
        <f t="shared" ca="1" si="349"/>
        <v/>
      </c>
      <c r="AX169" s="2">
        <f t="shared" ca="1" si="350"/>
        <v>69.290000000000006</v>
      </c>
      <c r="AY169" s="2">
        <f t="shared" ca="1" si="351"/>
        <v>0.80892399999999998</v>
      </c>
      <c r="AZ169" t="str">
        <f t="shared" si="352"/>
        <v>V10R08</v>
      </c>
      <c r="BA169">
        <f t="shared" si="353"/>
        <v>169</v>
      </c>
    </row>
    <row r="170" spans="1:53" x14ac:dyDescent="0.25">
      <c r="A170" t="str">
        <f t="shared" si="354"/>
        <v>V10</v>
      </c>
      <c r="B170" t="s">
        <v>27</v>
      </c>
      <c r="C170" s="3" t="str">
        <f t="shared" si="324"/>
        <v>1 Indirect Central Solar</v>
      </c>
      <c r="D170" t="str">
        <f t="shared" ca="1" si="325"/>
        <v>Pass</v>
      </c>
      <c r="E170" s="2">
        <f t="shared" ca="1" si="326"/>
        <v>65.739999999999995</v>
      </c>
      <c r="F170" s="2">
        <f t="shared" ca="1" si="327"/>
        <v>65.739999999999995</v>
      </c>
      <c r="G170" s="27">
        <f t="shared" ca="1" si="328"/>
        <v>0</v>
      </c>
      <c r="H170" s="3" t="str">
        <f t="shared" ca="1" si="329"/>
        <v>Yes</v>
      </c>
      <c r="I170" s="2">
        <f t="shared" ca="1" si="330"/>
        <v>68.400000000000006</v>
      </c>
      <c r="J170" s="2">
        <f t="shared" ca="1" si="331"/>
        <v>68.400000000000006</v>
      </c>
      <c r="K170" s="2">
        <f t="shared" ca="1" si="332"/>
        <v>68.400000000000006</v>
      </c>
      <c r="L170" s="27">
        <f t="shared" ca="1" si="333"/>
        <v>0</v>
      </c>
      <c r="M170" s="3" t="str">
        <f t="shared" ca="1" si="334"/>
        <v>Yes</v>
      </c>
      <c r="N170" s="27" t="s">
        <v>495</v>
      </c>
      <c r="O170" s="35">
        <f t="shared" ca="1" si="335"/>
        <v>2.6600000000000108</v>
      </c>
      <c r="P170" s="9">
        <f t="shared" ca="1" si="336"/>
        <v>138</v>
      </c>
      <c r="Q170" s="2">
        <f t="shared" ca="1" si="337"/>
        <v>9.5299999999999994</v>
      </c>
      <c r="R170" s="2">
        <f t="shared" ca="1" si="337"/>
        <v>26.12</v>
      </c>
      <c r="S170" s="2">
        <f t="shared" ca="1" si="337"/>
        <v>3.13</v>
      </c>
      <c r="T170" s="2">
        <f t="shared" ca="1" si="337"/>
        <v>0</v>
      </c>
      <c r="U170" s="2">
        <f t="shared" ca="1" si="337"/>
        <v>26.96</v>
      </c>
      <c r="V170" s="2">
        <f t="shared" ca="1" si="337"/>
        <v>0</v>
      </c>
      <c r="W170" s="2">
        <f t="shared" ca="1" si="338"/>
        <v>65.739999999999995</v>
      </c>
      <c r="X170" s="2">
        <f t="shared" ca="1" si="339"/>
        <v>54.3</v>
      </c>
      <c r="Y170" s="9">
        <f t="shared" ca="1" si="340"/>
        <v>138</v>
      </c>
      <c r="Z170" s="2">
        <f t="shared" ca="1" si="341"/>
        <v>9.5299999999999994</v>
      </c>
      <c r="AA170" s="2">
        <f t="shared" ca="1" si="341"/>
        <v>26.12</v>
      </c>
      <c r="AB170" s="2">
        <f t="shared" ca="1" si="341"/>
        <v>3.13</v>
      </c>
      <c r="AC170" s="2">
        <f t="shared" ca="1" si="341"/>
        <v>0</v>
      </c>
      <c r="AD170" s="2">
        <f t="shared" ca="1" si="341"/>
        <v>26.96</v>
      </c>
      <c r="AE170" s="2">
        <f t="shared" ca="1" si="341"/>
        <v>0</v>
      </c>
      <c r="AF170" s="2">
        <f t="shared" ca="1" si="342"/>
        <v>65.739999999999995</v>
      </c>
      <c r="AG170" s="2">
        <f t="shared" ca="1" si="343"/>
        <v>54.3</v>
      </c>
      <c r="AH170" s="9">
        <f t="shared" ca="1" si="344"/>
        <v>138</v>
      </c>
      <c r="AI170" s="2">
        <f t="shared" ca="1" si="345"/>
        <v>9.17</v>
      </c>
      <c r="AJ170" s="2">
        <f t="shared" ca="1" si="345"/>
        <v>29.14</v>
      </c>
      <c r="AK170" s="2">
        <f t="shared" ca="1" si="345"/>
        <v>3.13</v>
      </c>
      <c r="AL170" s="2">
        <f t="shared" ca="1" si="345"/>
        <v>0</v>
      </c>
      <c r="AM170" s="2">
        <f t="shared" ca="1" si="345"/>
        <v>26.96</v>
      </c>
      <c r="AN170" s="2" t="str">
        <f t="shared" ca="1" si="345"/>
        <v/>
      </c>
      <c r="AO170" s="2">
        <f t="shared" ca="1" si="346"/>
        <v>68.400000000000006</v>
      </c>
      <c r="AP170" s="2">
        <f t="shared" ca="1" si="347"/>
        <v>0.80892399999999998</v>
      </c>
      <c r="AQ170" s="9">
        <f t="shared" ca="1" si="348"/>
        <v>138</v>
      </c>
      <c r="AR170" s="2">
        <f t="shared" ca="1" si="349"/>
        <v>9.17</v>
      </c>
      <c r="AS170" s="2">
        <f t="shared" ca="1" si="349"/>
        <v>29.14</v>
      </c>
      <c r="AT170" s="2">
        <f t="shared" ca="1" si="349"/>
        <v>3.13</v>
      </c>
      <c r="AU170" s="2">
        <f t="shared" ca="1" si="349"/>
        <v>0</v>
      </c>
      <c r="AV170" s="2">
        <f t="shared" ca="1" si="349"/>
        <v>26.96</v>
      </c>
      <c r="AW170" s="2" t="str">
        <f t="shared" ca="1" si="349"/>
        <v/>
      </c>
      <c r="AX170" s="2">
        <f t="shared" ca="1" si="350"/>
        <v>68.400000000000006</v>
      </c>
      <c r="AY170" s="2">
        <f t="shared" ca="1" si="351"/>
        <v>0.80892399999999998</v>
      </c>
      <c r="AZ170" t="str">
        <f t="shared" si="352"/>
        <v>V10R09</v>
      </c>
      <c r="BA170">
        <f t="shared" si="353"/>
        <v>170</v>
      </c>
    </row>
    <row r="171" spans="1:53" x14ac:dyDescent="0.25">
      <c r="A171" t="str">
        <f t="shared" si="354"/>
        <v>V10</v>
      </c>
      <c r="B171" t="s">
        <v>28</v>
      </c>
      <c r="C171" s="3" t="str">
        <f t="shared" si="324"/>
        <v>1 Indirect Central Solar Recirc</v>
      </c>
      <c r="D171" t="str">
        <f t="shared" ca="1" si="325"/>
        <v>Pass</v>
      </c>
      <c r="E171" s="2">
        <f t="shared" ca="1" si="326"/>
        <v>74.34</v>
      </c>
      <c r="F171" s="2">
        <f t="shared" ca="1" si="327"/>
        <v>74.34</v>
      </c>
      <c r="G171" s="27">
        <f t="shared" ca="1" si="328"/>
        <v>0</v>
      </c>
      <c r="H171" s="3" t="str">
        <f t="shared" ca="1" si="329"/>
        <v>Yes</v>
      </c>
      <c r="I171" s="2">
        <f t="shared" ca="1" si="330"/>
        <v>77</v>
      </c>
      <c r="J171" s="2">
        <f t="shared" ca="1" si="331"/>
        <v>77</v>
      </c>
      <c r="K171" s="2">
        <f t="shared" ca="1" si="332"/>
        <v>77</v>
      </c>
      <c r="L171" s="27">
        <f t="shared" ca="1" si="333"/>
        <v>0</v>
      </c>
      <c r="M171" s="3" t="str">
        <f t="shared" ca="1" si="334"/>
        <v>Yes</v>
      </c>
      <c r="N171" s="27" t="s">
        <v>496</v>
      </c>
      <c r="O171" s="35">
        <f t="shared" ca="1" si="335"/>
        <v>2.6599999999999966</v>
      </c>
      <c r="P171" s="9">
        <f t="shared" ca="1" si="336"/>
        <v>139</v>
      </c>
      <c r="Q171" s="2">
        <f t="shared" ca="1" si="337"/>
        <v>9.5299999999999994</v>
      </c>
      <c r="R171" s="2">
        <f t="shared" ca="1" si="337"/>
        <v>26.12</v>
      </c>
      <c r="S171" s="2">
        <f t="shared" ca="1" si="337"/>
        <v>3.13</v>
      </c>
      <c r="T171" s="2">
        <f t="shared" ca="1" si="337"/>
        <v>0</v>
      </c>
      <c r="U171" s="2">
        <f t="shared" ca="1" si="337"/>
        <v>35.56</v>
      </c>
      <c r="V171" s="2">
        <f t="shared" ca="1" si="337"/>
        <v>0</v>
      </c>
      <c r="W171" s="2">
        <f t="shared" ca="1" si="338"/>
        <v>74.34</v>
      </c>
      <c r="X171" s="2">
        <f t="shared" ca="1" si="339"/>
        <v>53.5</v>
      </c>
      <c r="Y171" s="9">
        <f t="shared" ca="1" si="340"/>
        <v>139</v>
      </c>
      <c r="Z171" s="2">
        <f t="shared" ca="1" si="341"/>
        <v>9.5299999999999994</v>
      </c>
      <c r="AA171" s="2">
        <f t="shared" ca="1" si="341"/>
        <v>26.12</v>
      </c>
      <c r="AB171" s="2">
        <f t="shared" ca="1" si="341"/>
        <v>3.13</v>
      </c>
      <c r="AC171" s="2">
        <f t="shared" ca="1" si="341"/>
        <v>0</v>
      </c>
      <c r="AD171" s="2">
        <f t="shared" ca="1" si="341"/>
        <v>35.56</v>
      </c>
      <c r="AE171" s="2">
        <f t="shared" ca="1" si="341"/>
        <v>0</v>
      </c>
      <c r="AF171" s="2">
        <f t="shared" ca="1" si="342"/>
        <v>74.34</v>
      </c>
      <c r="AG171" s="2">
        <f t="shared" ca="1" si="343"/>
        <v>53.5</v>
      </c>
      <c r="AH171" s="9">
        <f t="shared" ca="1" si="344"/>
        <v>139</v>
      </c>
      <c r="AI171" s="2">
        <f t="shared" ca="1" si="345"/>
        <v>9.17</v>
      </c>
      <c r="AJ171" s="2">
        <f t="shared" ca="1" si="345"/>
        <v>29.14</v>
      </c>
      <c r="AK171" s="2">
        <f t="shared" ca="1" si="345"/>
        <v>3.13</v>
      </c>
      <c r="AL171" s="2">
        <f t="shared" ca="1" si="345"/>
        <v>0</v>
      </c>
      <c r="AM171" s="2">
        <f t="shared" ca="1" si="345"/>
        <v>35.56</v>
      </c>
      <c r="AN171" s="2" t="str">
        <f t="shared" ca="1" si="345"/>
        <v/>
      </c>
      <c r="AO171" s="2">
        <f t="shared" ca="1" si="346"/>
        <v>77</v>
      </c>
      <c r="AP171" s="2">
        <f t="shared" ca="1" si="347"/>
        <v>0.80892399999999998</v>
      </c>
      <c r="AQ171" s="9">
        <f t="shared" ca="1" si="348"/>
        <v>139</v>
      </c>
      <c r="AR171" s="2">
        <f t="shared" ca="1" si="349"/>
        <v>9.17</v>
      </c>
      <c r="AS171" s="2">
        <f t="shared" ca="1" si="349"/>
        <v>29.14</v>
      </c>
      <c r="AT171" s="2">
        <f t="shared" ca="1" si="349"/>
        <v>3.13</v>
      </c>
      <c r="AU171" s="2">
        <f t="shared" ca="1" si="349"/>
        <v>0</v>
      </c>
      <c r="AV171" s="2">
        <f t="shared" ca="1" si="349"/>
        <v>35.56</v>
      </c>
      <c r="AW171" s="2" t="str">
        <f t="shared" ca="1" si="349"/>
        <v/>
      </c>
      <c r="AX171" s="2">
        <f t="shared" ca="1" si="350"/>
        <v>77</v>
      </c>
      <c r="AY171" s="2">
        <f t="shared" ca="1" si="351"/>
        <v>0.80892399999999998</v>
      </c>
      <c r="AZ171" t="str">
        <f t="shared" si="352"/>
        <v>V10R10</v>
      </c>
      <c r="BA171">
        <f t="shared" si="353"/>
        <v>171</v>
      </c>
    </row>
    <row r="172" spans="1:53" x14ac:dyDescent="0.25">
      <c r="A172" s="34" t="str">
        <f>"Result "&amp;A161</f>
        <v>Result V10</v>
      </c>
      <c r="C172" s="6"/>
      <c r="D172" s="7" t="str">
        <f ca="1">IF(COUNTIF(D162:D171,Pass)=10,Pass,Fail)</f>
        <v>Pass</v>
      </c>
      <c r="E172" s="30">
        <f ca="1">AVERAGE(E162:E171)</f>
        <v>69.073000000000008</v>
      </c>
      <c r="F172" s="30">
        <f ca="1">AVERAGE(F162:F171)</f>
        <v>69.073000000000008</v>
      </c>
      <c r="G172" s="31">
        <f ca="1">IF(E172=0,0,(F172-E172)/E172)</f>
        <v>0</v>
      </c>
      <c r="H172" s="31"/>
      <c r="I172" s="30">
        <f ca="1">AVERAGE(I162:I171)</f>
        <v>67.290999999999997</v>
      </c>
      <c r="J172" s="30">
        <f ca="1">AVERAGE(J162:J171)</f>
        <v>67.290999999999997</v>
      </c>
      <c r="K172" s="30">
        <f ca="1">AVERAGE(K162:K171)</f>
        <v>67.290999999999997</v>
      </c>
      <c r="L172" s="31">
        <f t="shared" ca="1" si="333"/>
        <v>0</v>
      </c>
      <c r="M172" s="33" t="s">
        <v>338</v>
      </c>
      <c r="N172" s="31">
        <f ca="1">MIN(L162:L171)</f>
        <v>0</v>
      </c>
      <c r="O172" s="30">
        <f ca="1">AVERAGE(O162:O171)</f>
        <v>-1.7819999999999994</v>
      </c>
      <c r="P172" s="31" t="s">
        <v>340</v>
      </c>
      <c r="Q172" s="30">
        <f ca="1">AVERAGE(Q162:Q171)</f>
        <v>9.5299999999999994</v>
      </c>
      <c r="R172" s="30">
        <f ca="1">AVERAGE(R162:R171)</f>
        <v>26.119999999999997</v>
      </c>
      <c r="S172" s="30">
        <f ca="1">AVERAGE(S162:S171)</f>
        <v>3.1299999999999994</v>
      </c>
      <c r="T172" s="30"/>
      <c r="U172" s="30">
        <f ca="1">AVERAGE(U162:U171)</f>
        <v>30.292999999999999</v>
      </c>
      <c r="V172" s="30">
        <f ca="1">AVERAGE(V162:V171)</f>
        <v>0</v>
      </c>
      <c r="W172" s="30">
        <f ca="1">AVERAGE(W162:W171)</f>
        <v>69.073000000000008</v>
      </c>
      <c r="X172" s="30">
        <f ca="1">AVERAGE(X156:X171)</f>
        <v>52.905245698406894</v>
      </c>
      <c r="Y172" s="30" t="s">
        <v>340</v>
      </c>
      <c r="Z172" s="30">
        <f ca="1">AVERAGE(Z162:Z171)</f>
        <v>9.5299999999999994</v>
      </c>
      <c r="AA172" s="30">
        <f ca="1">AVERAGE(AA162:AA171)</f>
        <v>26.119999999999997</v>
      </c>
      <c r="AB172" s="30">
        <f ca="1">AVERAGE(AB162:AB171)</f>
        <v>3.1299999999999994</v>
      </c>
      <c r="AC172" s="30">
        <f ca="1">AVERAGE(AC162:AC171)</f>
        <v>0</v>
      </c>
      <c r="AD172" s="30">
        <f ca="1">AVERAGE(AD162:AD171)</f>
        <v>30.292999999999999</v>
      </c>
      <c r="AE172" s="30"/>
      <c r="AF172" s="30">
        <f ca="1">AVERAGE(AF162:AF171)</f>
        <v>69.073000000000008</v>
      </c>
      <c r="AG172" s="30">
        <f ca="1">AVERAGE(AG156:AG171)</f>
        <v>52.905245698406894</v>
      </c>
      <c r="AI172" s="30">
        <f ca="1">AVERAGE(AI162:AI171)</f>
        <v>9.17</v>
      </c>
      <c r="AJ172" s="30">
        <f ca="1">AVERAGE(AJ162:AJ171)</f>
        <v>29.139999999999993</v>
      </c>
      <c r="AK172" s="30">
        <f ca="1">AVERAGE(AK162:AK171)</f>
        <v>3.1299999999999994</v>
      </c>
      <c r="AL172" s="30">
        <f ca="1">AVERAGE(AL162:AL171)</f>
        <v>0</v>
      </c>
      <c r="AM172" s="30">
        <f ca="1">AVERAGE(AM162:AM171)</f>
        <v>25.850999999999999</v>
      </c>
      <c r="AN172" s="30"/>
      <c r="AO172" s="30">
        <f ca="1">AVERAGE(AO162:AO171)</f>
        <v>67.290999999999997</v>
      </c>
      <c r="AP172" s="30">
        <f ca="1">AVERAGE(AP156:AP171)</f>
        <v>0.61160136536859644</v>
      </c>
      <c r="AR172" s="30">
        <f ca="1">AVERAGE(AR162:AR171)</f>
        <v>9.17</v>
      </c>
      <c r="AS172" s="30">
        <f ca="1">AVERAGE(AS162:AS171)</f>
        <v>29.139999999999993</v>
      </c>
      <c r="AT172" s="30">
        <f ca="1">AVERAGE(AT162:AT171)</f>
        <v>3.1299999999999994</v>
      </c>
      <c r="AU172" s="30">
        <f ca="1">AVERAGE(AU162:AU171)</f>
        <v>0</v>
      </c>
      <c r="AV172" s="30">
        <f ca="1">AVERAGE(AV162:AV171)</f>
        <v>25.850999999999999</v>
      </c>
      <c r="AW172" s="30"/>
      <c r="AX172" s="30">
        <f ca="1">AVERAGE(AX162:AX171)</f>
        <v>67.290999999999997</v>
      </c>
      <c r="AY172" s="30">
        <f ca="1">AVERAGE(AY156:AY171)</f>
        <v>0.61160136536859644</v>
      </c>
    </row>
    <row r="173" spans="1:53" x14ac:dyDescent="0.25">
      <c r="E173" s="7"/>
      <c r="F173" s="7"/>
      <c r="G173" s="7"/>
      <c r="H173" s="7"/>
      <c r="I173" s="7"/>
      <c r="J173" s="7"/>
      <c r="K173" s="7"/>
      <c r="L173" s="6" t="s">
        <v>340</v>
      </c>
      <c r="M173" s="6" t="s">
        <v>339</v>
      </c>
      <c r="N173" s="32">
        <f ca="1">MAX(L162:L171)</f>
        <v>0</v>
      </c>
      <c r="Y173" s="7" t="s">
        <v>341</v>
      </c>
      <c r="Z173" s="31">
        <f ca="1">(Z172-Q172)/Q172</f>
        <v>0</v>
      </c>
      <c r="AA173" s="31">
        <f ca="1">(AA172-R172)/R172</f>
        <v>0</v>
      </c>
      <c r="AB173" s="31">
        <f ca="1">(AB172-S172)/S172</f>
        <v>0</v>
      </c>
      <c r="AC173" s="31"/>
      <c r="AD173" s="31">
        <f ca="1">(AD172-U172)/U172</f>
        <v>0</v>
      </c>
      <c r="AE173" s="31"/>
      <c r="AF173" s="31">
        <f ca="1">(AF172-W172)/W172</f>
        <v>0</v>
      </c>
    </row>
    <row r="174" spans="1:53" x14ac:dyDescent="0.25">
      <c r="A174" s="7" t="s">
        <v>379</v>
      </c>
      <c r="B174" s="7" t="str">
        <f>VLOOKUP(A174,TestArray,2)&amp;" in "&amp;VLOOKUP(A174,TestArray,3)&amp;" for Prototype "&amp;VLOOKUP(A174,TestArray,4)</f>
        <v>Source Energy in Zone 12 for Prototype P2100ft2</v>
      </c>
      <c r="C174" s="7"/>
      <c r="I174" s="7" t="str">
        <f>VLOOKUP(A174,TestArray,21)</f>
        <v>Standard = Varies for this test</v>
      </c>
    </row>
    <row r="175" spans="1:53" x14ac:dyDescent="0.25">
      <c r="A175" t="str">
        <f>A174</f>
        <v>V11</v>
      </c>
      <c r="B175" t="s">
        <v>2</v>
      </c>
      <c r="C175" s="3" t="str">
        <f t="shared" ref="C175:C184" si="355">VLOOKUP(A175,TestArray,4+RIGHT(B175,2))</f>
        <v>Package</v>
      </c>
      <c r="D175" t="str">
        <f t="shared" ref="D175:D184" ca="1" si="356">IF(AND(H175=Yes,M175=Yes),Pass,Fail)</f>
        <v>Pass</v>
      </c>
      <c r="E175" s="2">
        <f t="shared" ref="E175:E184" ca="1" si="357">IF(Units="EDR",X175,W175)</f>
        <v>44.95</v>
      </c>
      <c r="F175" s="2">
        <f t="shared" ref="F175:F184" ca="1" si="358">IF(Units="EDR",AG175,AF175)</f>
        <v>44.95</v>
      </c>
      <c r="G175" s="27">
        <f t="shared" ref="G175:G184" ca="1" si="359">IF(E175=0,0,(F175-E175)/E175)</f>
        <v>0</v>
      </c>
      <c r="H175" s="3" t="str">
        <f t="shared" ref="H175:H184" ca="1" si="360">IF(AND((E175-Tolerance&lt;=F175),(E175+Tolerance&gt;=F175)),Yes,No)</f>
        <v>Yes</v>
      </c>
      <c r="I175" s="2">
        <f t="shared" ref="I175:I184" ca="1" si="361">IF(Units="EDR",J175,INDIRECT(RefCol&amp;INDEX(StandardArray,MATCH($N175,StandardList,0),2)))</f>
        <v>50.52</v>
      </c>
      <c r="J175" s="2">
        <f t="shared" ref="J175:J184" ca="1" si="362">IF(Units="EDR",AP175,AO175)</f>
        <v>50.52</v>
      </c>
      <c r="K175" s="2">
        <f t="shared" ref="K175:K184" ca="1" si="363">IF(Units="EDR",AY175,AX175)</f>
        <v>50.52</v>
      </c>
      <c r="L175" s="27">
        <f t="shared" ref="L175:L185" ca="1" si="364">IF(I175=0,0,(K175-I175)/I175)</f>
        <v>0</v>
      </c>
      <c r="M175" s="3" t="str">
        <f t="shared" ref="M175:M184" ca="1" si="365">IF(AND((I175-Tolerance&lt;=K175),(I175+Tolerance&gt;=K175),(J175-Tolerance&lt;=K175),(J175+Tolerance&gt;=K175)),Yes,No)</f>
        <v>Yes</v>
      </c>
      <c r="N175" s="22" t="s">
        <v>442</v>
      </c>
      <c r="O175" s="35">
        <f t="shared" ref="O175:O184" ca="1" si="366">K175-F175</f>
        <v>5.57</v>
      </c>
      <c r="P175" s="9">
        <f t="shared" ref="P175:P184" ca="1" si="367">MATCH($A175&amp;$B175,INDIRECT(P$2),0)</f>
        <v>140</v>
      </c>
      <c r="Q175" s="2">
        <f t="shared" ref="Q175:V184" ca="1" si="368">IF(Q$3=0,"",INDEX(INDIRECT(Q$1),$P175,Q$3))</f>
        <v>20.63</v>
      </c>
      <c r="R175" s="2">
        <f t="shared" ca="1" si="368"/>
        <v>11.91</v>
      </c>
      <c r="S175" s="2">
        <f t="shared" ca="1" si="368"/>
        <v>2.19</v>
      </c>
      <c r="T175" s="2">
        <f t="shared" ca="1" si="368"/>
        <v>0</v>
      </c>
      <c r="U175" s="2">
        <f t="shared" ca="1" si="368"/>
        <v>10.220000000000001</v>
      </c>
      <c r="V175" s="2">
        <f t="shared" ca="1" si="368"/>
        <v>0</v>
      </c>
      <c r="W175" s="2">
        <f t="shared" ref="W175:W184" ca="1" si="369">IF(TotalSum="No",INDEX(INDIRECT(W$1),$P175,W$3),SUM(Q175:V175))</f>
        <v>44.95</v>
      </c>
      <c r="X175" s="2">
        <f t="shared" ref="X175:X184" ca="1" si="370">IF(X$3=0,"",INDEX(INDIRECT(X$1),$P175,X$3))</f>
        <v>42.6</v>
      </c>
      <c r="Y175" s="9">
        <f t="shared" ref="Y175:Y184" ca="1" si="371">MATCH($A175&amp;$B175,INDIRECT(Y$2),0)</f>
        <v>140</v>
      </c>
      <c r="Z175" s="2">
        <f t="shared" ref="Z175:AE184" ca="1" si="372">IF(Z$3=0,"",INDEX(INDIRECT(Z$1),$Y175,Z$3))</f>
        <v>20.63</v>
      </c>
      <c r="AA175" s="2">
        <f t="shared" ca="1" si="372"/>
        <v>11.91</v>
      </c>
      <c r="AB175" s="2">
        <f t="shared" ca="1" si="372"/>
        <v>2.19</v>
      </c>
      <c r="AC175" s="2">
        <f t="shared" ca="1" si="372"/>
        <v>0</v>
      </c>
      <c r="AD175" s="2">
        <f t="shared" ca="1" si="372"/>
        <v>10.220000000000001</v>
      </c>
      <c r="AE175" s="2">
        <f t="shared" ca="1" si="372"/>
        <v>0</v>
      </c>
      <c r="AF175" s="2">
        <f t="shared" ref="AF175:AF184" ca="1" si="373">IF(TotalSum="No",INDEX(INDIRECT(AF$1),$Y175,AF$3),SUM(Z175:AE175))</f>
        <v>44.95</v>
      </c>
      <c r="AG175" s="2">
        <f t="shared" ref="AG175:AG184" ca="1" si="374">IF(AG$3=0,"",INDEX(INDIRECT(AG$1),$P175,AG$3))</f>
        <v>42.6</v>
      </c>
      <c r="AH175" s="9">
        <f t="shared" ref="AH175:AH184" ca="1" si="375">MATCH($A175&amp;$B175,INDIRECT(AH$2),0)</f>
        <v>140</v>
      </c>
      <c r="AI175" s="2">
        <f t="shared" ref="AI175:AN184" ca="1" si="376">IF(AI$3=0,"",INDEX(INDIRECT(AI$1),$AH175,AI$3))</f>
        <v>21.84</v>
      </c>
      <c r="AJ175" s="2">
        <f t="shared" ca="1" si="376"/>
        <v>15.57</v>
      </c>
      <c r="AK175" s="2">
        <f t="shared" ca="1" si="376"/>
        <v>2.19</v>
      </c>
      <c r="AL175" s="2">
        <f t="shared" ca="1" si="376"/>
        <v>0</v>
      </c>
      <c r="AM175" s="2">
        <f t="shared" ca="1" si="376"/>
        <v>10.92</v>
      </c>
      <c r="AN175" s="2" t="str">
        <f t="shared" ca="1" si="376"/>
        <v/>
      </c>
      <c r="AO175" s="2">
        <f t="shared" ref="AO175:AO184" ca="1" si="377">IF(TotalSum="No",INDEX(INDIRECT(AO$1),$AH175,AO$3),SUM(AI175:AN175))</f>
        <v>50.52</v>
      </c>
      <c r="AP175" s="2">
        <f t="shared" ref="AP175:AP184" ca="1" si="378">IF(AP$3=0,"",INDEX(INDIRECT(AP$1),$P175,AP$3))</f>
        <v>0.118043</v>
      </c>
      <c r="AQ175" s="9">
        <f t="shared" ref="AQ175:AQ184" ca="1" si="379">MATCH($A175&amp;$B175,INDIRECT(AQ$2),0)</f>
        <v>140</v>
      </c>
      <c r="AR175" s="2">
        <f t="shared" ref="AR175:AW184" ca="1" si="380">IF(AR$3=0,"",INDEX(INDIRECT(AR$1),$AQ175,AR$3))</f>
        <v>21.84</v>
      </c>
      <c r="AS175" s="2">
        <f t="shared" ca="1" si="380"/>
        <v>15.57</v>
      </c>
      <c r="AT175" s="2">
        <f t="shared" ca="1" si="380"/>
        <v>2.19</v>
      </c>
      <c r="AU175" s="2">
        <f t="shared" ca="1" si="380"/>
        <v>0</v>
      </c>
      <c r="AV175" s="2">
        <f t="shared" ca="1" si="380"/>
        <v>10.92</v>
      </c>
      <c r="AW175" s="2" t="str">
        <f t="shared" ca="1" si="380"/>
        <v/>
      </c>
      <c r="AX175" s="2">
        <f t="shared" ref="AX175:AX184" ca="1" si="381">IF(TotalSum="No",INDEX(INDIRECT(AX$1),$AQ175,AX$3),SUM(AR175:AW175))</f>
        <v>50.52</v>
      </c>
      <c r="AY175" s="2">
        <f t="shared" ref="AY175:AY184" ca="1" si="382">IF(AY$3=0,"",INDEX(INDIRECT(AY$1),$P175,AY$3))</f>
        <v>0.118043</v>
      </c>
      <c r="AZ175" t="str">
        <f t="shared" ref="AZ175:AZ184" si="383">A175&amp;B175</f>
        <v>V11R01</v>
      </c>
      <c r="BA175">
        <f t="shared" ref="BA175:BA184" si="384">ROW(AZ175)</f>
        <v>175</v>
      </c>
    </row>
    <row r="176" spans="1:53" x14ac:dyDescent="0.25">
      <c r="A176" t="str">
        <f t="shared" ref="A176:A184" si="385">A175</f>
        <v>V11</v>
      </c>
      <c r="B176" t="s">
        <v>20</v>
      </c>
      <c r="C176" s="3" t="str">
        <f t="shared" si="355"/>
        <v>Package No Natural Gas</v>
      </c>
      <c r="D176" t="str">
        <f t="shared" ca="1" si="356"/>
        <v>Pass</v>
      </c>
      <c r="E176" s="2">
        <f t="shared" ca="1" si="357"/>
        <v>80.05</v>
      </c>
      <c r="F176" s="2">
        <f t="shared" ca="1" si="358"/>
        <v>80.05</v>
      </c>
      <c r="G176" s="27">
        <f t="shared" ca="1" si="359"/>
        <v>0</v>
      </c>
      <c r="H176" s="3" t="str">
        <f t="shared" ca="1" si="360"/>
        <v>Yes</v>
      </c>
      <c r="I176" s="2">
        <f t="shared" ca="1" si="361"/>
        <v>86.29</v>
      </c>
      <c r="J176" s="2">
        <f t="shared" ca="1" si="362"/>
        <v>86.29</v>
      </c>
      <c r="K176" s="2">
        <f t="shared" ca="1" si="363"/>
        <v>86.29</v>
      </c>
      <c r="L176" s="27">
        <f t="shared" ca="1" si="364"/>
        <v>0</v>
      </c>
      <c r="M176" s="3" t="str">
        <f t="shared" ca="1" si="365"/>
        <v>Yes</v>
      </c>
      <c r="N176" s="20" t="s">
        <v>497</v>
      </c>
      <c r="O176" s="35">
        <f t="shared" ca="1" si="366"/>
        <v>6.2400000000000091</v>
      </c>
      <c r="P176" s="9">
        <f t="shared" ca="1" si="367"/>
        <v>141</v>
      </c>
      <c r="Q176" s="2">
        <f t="shared" ca="1" si="368"/>
        <v>43.25</v>
      </c>
      <c r="R176" s="2">
        <f t="shared" ca="1" si="368"/>
        <v>11.72</v>
      </c>
      <c r="S176" s="2">
        <f t="shared" ca="1" si="368"/>
        <v>2.19</v>
      </c>
      <c r="T176" s="2">
        <f t="shared" ca="1" si="368"/>
        <v>0</v>
      </c>
      <c r="U176" s="2">
        <f t="shared" ca="1" si="368"/>
        <v>22.89</v>
      </c>
      <c r="V176" s="2">
        <f t="shared" ca="1" si="368"/>
        <v>0</v>
      </c>
      <c r="W176" s="2">
        <f t="shared" ca="1" si="369"/>
        <v>80.05</v>
      </c>
      <c r="X176" s="2">
        <f t="shared" ca="1" si="370"/>
        <v>43.8</v>
      </c>
      <c r="Y176" s="9">
        <f t="shared" ca="1" si="371"/>
        <v>141</v>
      </c>
      <c r="Z176" s="2">
        <f t="shared" ca="1" si="372"/>
        <v>43.25</v>
      </c>
      <c r="AA176" s="2">
        <f t="shared" ca="1" si="372"/>
        <v>11.72</v>
      </c>
      <c r="AB176" s="2">
        <f t="shared" ca="1" si="372"/>
        <v>2.19</v>
      </c>
      <c r="AC176" s="2">
        <f t="shared" ca="1" si="372"/>
        <v>0</v>
      </c>
      <c r="AD176" s="2">
        <f t="shared" ca="1" si="372"/>
        <v>22.89</v>
      </c>
      <c r="AE176" s="2">
        <f t="shared" ca="1" si="372"/>
        <v>0</v>
      </c>
      <c r="AF176" s="2">
        <f t="shared" ca="1" si="373"/>
        <v>80.05</v>
      </c>
      <c r="AG176" s="2">
        <f t="shared" ca="1" si="374"/>
        <v>43.8</v>
      </c>
      <c r="AH176" s="9">
        <f t="shared" ca="1" si="375"/>
        <v>141</v>
      </c>
      <c r="AI176" s="2">
        <f t="shared" ca="1" si="376"/>
        <v>45.67</v>
      </c>
      <c r="AJ176" s="2">
        <f t="shared" ca="1" si="376"/>
        <v>15.34</v>
      </c>
      <c r="AK176" s="2">
        <f t="shared" ca="1" si="376"/>
        <v>2.19</v>
      </c>
      <c r="AL176" s="2">
        <f t="shared" ca="1" si="376"/>
        <v>0</v>
      </c>
      <c r="AM176" s="2">
        <f t="shared" ca="1" si="376"/>
        <v>23.09</v>
      </c>
      <c r="AN176" s="2" t="str">
        <f t="shared" ca="1" si="376"/>
        <v/>
      </c>
      <c r="AO176" s="2">
        <f t="shared" ca="1" si="377"/>
        <v>86.29</v>
      </c>
      <c r="AP176" s="2">
        <f t="shared" ca="1" si="378"/>
        <v>0.35041600000000001</v>
      </c>
      <c r="AQ176" s="9">
        <f t="shared" ca="1" si="379"/>
        <v>141</v>
      </c>
      <c r="AR176" s="2">
        <f t="shared" ca="1" si="380"/>
        <v>45.67</v>
      </c>
      <c r="AS176" s="2">
        <f t="shared" ca="1" si="380"/>
        <v>15.34</v>
      </c>
      <c r="AT176" s="2">
        <f t="shared" ca="1" si="380"/>
        <v>2.19</v>
      </c>
      <c r="AU176" s="2">
        <f t="shared" ca="1" si="380"/>
        <v>0</v>
      </c>
      <c r="AV176" s="2">
        <f t="shared" ca="1" si="380"/>
        <v>23.09</v>
      </c>
      <c r="AW176" s="2" t="str">
        <f t="shared" ca="1" si="380"/>
        <v/>
      </c>
      <c r="AX176" s="2">
        <f t="shared" ca="1" si="381"/>
        <v>86.29</v>
      </c>
      <c r="AY176" s="2">
        <f t="shared" ca="1" si="382"/>
        <v>0.35041600000000001</v>
      </c>
      <c r="AZ176" t="str">
        <f t="shared" si="383"/>
        <v>V11R02</v>
      </c>
      <c r="BA176">
        <f t="shared" si="384"/>
        <v>176</v>
      </c>
    </row>
    <row r="177" spans="1:53" x14ac:dyDescent="0.25">
      <c r="A177" t="str">
        <f t="shared" si="385"/>
        <v>V11</v>
      </c>
      <c r="B177" t="s">
        <v>21</v>
      </c>
      <c r="C177" s="3" t="str">
        <f t="shared" si="355"/>
        <v>Electric DHW</v>
      </c>
      <c r="D177" t="str">
        <f t="shared" ca="1" si="356"/>
        <v>Pass</v>
      </c>
      <c r="E177" s="2">
        <f t="shared" ca="1" si="357"/>
        <v>70.34</v>
      </c>
      <c r="F177" s="2">
        <f t="shared" ca="1" si="358"/>
        <v>70.34</v>
      </c>
      <c r="G177" s="27">
        <f t="shared" ca="1" si="359"/>
        <v>0</v>
      </c>
      <c r="H177" s="3" t="str">
        <f t="shared" ca="1" si="360"/>
        <v>Yes</v>
      </c>
      <c r="I177" s="2">
        <f t="shared" ca="1" si="361"/>
        <v>50.52</v>
      </c>
      <c r="J177" s="2">
        <f t="shared" ca="1" si="362"/>
        <v>50.52</v>
      </c>
      <c r="K177" s="2">
        <f t="shared" ca="1" si="363"/>
        <v>50.52</v>
      </c>
      <c r="L177" s="27">
        <f t="shared" ca="1" si="364"/>
        <v>0</v>
      </c>
      <c r="M177" s="3" t="str">
        <f t="shared" ca="1" si="365"/>
        <v>Yes</v>
      </c>
      <c r="N177" s="22" t="s">
        <v>442</v>
      </c>
      <c r="O177" s="35">
        <f t="shared" ca="1" si="366"/>
        <v>-19.82</v>
      </c>
      <c r="P177" s="9">
        <f t="shared" ca="1" si="367"/>
        <v>142</v>
      </c>
      <c r="Q177" s="2">
        <f t="shared" ca="1" si="368"/>
        <v>20.6</v>
      </c>
      <c r="R177" s="2">
        <f t="shared" ca="1" si="368"/>
        <v>11.92</v>
      </c>
      <c r="S177" s="2">
        <f t="shared" ca="1" si="368"/>
        <v>2.19</v>
      </c>
      <c r="T177" s="2">
        <f t="shared" ca="1" si="368"/>
        <v>0</v>
      </c>
      <c r="U177" s="2">
        <f t="shared" ca="1" si="368"/>
        <v>35.630000000000003</v>
      </c>
      <c r="V177" s="2">
        <f t="shared" ca="1" si="368"/>
        <v>0</v>
      </c>
      <c r="W177" s="2">
        <f t="shared" ca="1" si="369"/>
        <v>70.34</v>
      </c>
      <c r="X177" s="2">
        <f t="shared" ca="1" si="370"/>
        <v>53.3</v>
      </c>
      <c r="Y177" s="9">
        <f t="shared" ca="1" si="371"/>
        <v>142</v>
      </c>
      <c r="Z177" s="2">
        <f t="shared" ca="1" si="372"/>
        <v>20.6</v>
      </c>
      <c r="AA177" s="2">
        <f t="shared" ca="1" si="372"/>
        <v>11.92</v>
      </c>
      <c r="AB177" s="2">
        <f t="shared" ca="1" si="372"/>
        <v>2.19</v>
      </c>
      <c r="AC177" s="2">
        <f t="shared" ca="1" si="372"/>
        <v>0</v>
      </c>
      <c r="AD177" s="2">
        <f t="shared" ca="1" si="372"/>
        <v>35.630000000000003</v>
      </c>
      <c r="AE177" s="2">
        <f t="shared" ca="1" si="372"/>
        <v>0</v>
      </c>
      <c r="AF177" s="2">
        <f t="shared" ca="1" si="373"/>
        <v>70.34</v>
      </c>
      <c r="AG177" s="2">
        <f t="shared" ca="1" si="374"/>
        <v>53.3</v>
      </c>
      <c r="AH177" s="9">
        <f t="shared" ca="1" si="375"/>
        <v>142</v>
      </c>
      <c r="AI177" s="2">
        <f t="shared" ca="1" si="376"/>
        <v>21.84</v>
      </c>
      <c r="AJ177" s="2">
        <f t="shared" ca="1" si="376"/>
        <v>15.57</v>
      </c>
      <c r="AK177" s="2">
        <f t="shared" ca="1" si="376"/>
        <v>2.19</v>
      </c>
      <c r="AL177" s="2">
        <f t="shared" ca="1" si="376"/>
        <v>0</v>
      </c>
      <c r="AM177" s="2">
        <f t="shared" ca="1" si="376"/>
        <v>10.92</v>
      </c>
      <c r="AN177" s="2" t="str">
        <f t="shared" ca="1" si="376"/>
        <v/>
      </c>
      <c r="AO177" s="2">
        <f t="shared" ca="1" si="377"/>
        <v>50.52</v>
      </c>
      <c r="AP177" s="2">
        <f t="shared" ca="1" si="378"/>
        <v>0.118043</v>
      </c>
      <c r="AQ177" s="9">
        <f t="shared" ca="1" si="379"/>
        <v>142</v>
      </c>
      <c r="AR177" s="2">
        <f t="shared" ca="1" si="380"/>
        <v>21.84</v>
      </c>
      <c r="AS177" s="2">
        <f t="shared" ca="1" si="380"/>
        <v>15.57</v>
      </c>
      <c r="AT177" s="2">
        <f t="shared" ca="1" si="380"/>
        <v>2.19</v>
      </c>
      <c r="AU177" s="2">
        <f t="shared" ca="1" si="380"/>
        <v>0</v>
      </c>
      <c r="AV177" s="2">
        <f t="shared" ca="1" si="380"/>
        <v>10.92</v>
      </c>
      <c r="AW177" s="2" t="str">
        <f t="shared" ca="1" si="380"/>
        <v/>
      </c>
      <c r="AX177" s="2">
        <f t="shared" ca="1" si="381"/>
        <v>50.52</v>
      </c>
      <c r="AY177" s="2">
        <f t="shared" ca="1" si="382"/>
        <v>0.118043</v>
      </c>
      <c r="AZ177" t="str">
        <f t="shared" si="383"/>
        <v>V11R03</v>
      </c>
      <c r="BA177">
        <f t="shared" si="384"/>
        <v>177</v>
      </c>
    </row>
    <row r="178" spans="1:53" x14ac:dyDescent="0.25">
      <c r="A178" t="str">
        <f t="shared" si="385"/>
        <v>V11</v>
      </c>
      <c r="B178" t="s">
        <v>22</v>
      </c>
      <c r="C178" s="3" t="str">
        <f t="shared" si="355"/>
        <v>Electric DHW no Natural Gas</v>
      </c>
      <c r="D178" t="str">
        <f t="shared" ca="1" si="356"/>
        <v>Pass</v>
      </c>
      <c r="E178" s="2">
        <f t="shared" ca="1" si="357"/>
        <v>92.74</v>
      </c>
      <c r="F178" s="2">
        <f t="shared" ca="1" si="358"/>
        <v>92.74</v>
      </c>
      <c r="G178" s="27">
        <f t="shared" ca="1" si="359"/>
        <v>0</v>
      </c>
      <c r="H178" s="3" t="str">
        <f t="shared" ca="1" si="360"/>
        <v>Yes</v>
      </c>
      <c r="I178" s="2">
        <f t="shared" ca="1" si="361"/>
        <v>86.29</v>
      </c>
      <c r="J178" s="2">
        <f t="shared" ca="1" si="362"/>
        <v>86.29</v>
      </c>
      <c r="K178" s="2">
        <f t="shared" ca="1" si="363"/>
        <v>86.29</v>
      </c>
      <c r="L178" s="27">
        <f t="shared" ca="1" si="364"/>
        <v>0</v>
      </c>
      <c r="M178" s="3" t="str">
        <f t="shared" ca="1" si="365"/>
        <v>Yes</v>
      </c>
      <c r="N178" s="26" t="s">
        <v>497</v>
      </c>
      <c r="O178" s="35">
        <f t="shared" ca="1" si="366"/>
        <v>-6.4499999999999886</v>
      </c>
      <c r="P178" s="9">
        <f t="shared" ca="1" si="367"/>
        <v>143</v>
      </c>
      <c r="Q178" s="2">
        <f t="shared" ca="1" si="368"/>
        <v>43.19</v>
      </c>
      <c r="R178" s="2">
        <f t="shared" ca="1" si="368"/>
        <v>11.73</v>
      </c>
      <c r="S178" s="2">
        <f t="shared" ca="1" si="368"/>
        <v>2.19</v>
      </c>
      <c r="T178" s="2">
        <f t="shared" ca="1" si="368"/>
        <v>0</v>
      </c>
      <c r="U178" s="2">
        <f t="shared" ca="1" si="368"/>
        <v>35.630000000000003</v>
      </c>
      <c r="V178" s="2">
        <f t="shared" ca="1" si="368"/>
        <v>0</v>
      </c>
      <c r="W178" s="2">
        <f t="shared" ca="1" si="369"/>
        <v>92.74</v>
      </c>
      <c r="X178" s="2">
        <f t="shared" ca="1" si="370"/>
        <v>54.8</v>
      </c>
      <c r="Y178" s="9">
        <f t="shared" ca="1" si="371"/>
        <v>143</v>
      </c>
      <c r="Z178" s="2">
        <f t="shared" ca="1" si="372"/>
        <v>43.19</v>
      </c>
      <c r="AA178" s="2">
        <f t="shared" ca="1" si="372"/>
        <v>11.73</v>
      </c>
      <c r="AB178" s="2">
        <f t="shared" ca="1" si="372"/>
        <v>2.19</v>
      </c>
      <c r="AC178" s="2">
        <f t="shared" ca="1" si="372"/>
        <v>0</v>
      </c>
      <c r="AD178" s="2">
        <f t="shared" ca="1" si="372"/>
        <v>35.630000000000003</v>
      </c>
      <c r="AE178" s="2">
        <f t="shared" ca="1" si="372"/>
        <v>0</v>
      </c>
      <c r="AF178" s="2">
        <f t="shared" ca="1" si="373"/>
        <v>92.74</v>
      </c>
      <c r="AG178" s="2">
        <f t="shared" ca="1" si="374"/>
        <v>54.8</v>
      </c>
      <c r="AH178" s="9">
        <f t="shared" ca="1" si="375"/>
        <v>143</v>
      </c>
      <c r="AI178" s="2">
        <f t="shared" ca="1" si="376"/>
        <v>45.67</v>
      </c>
      <c r="AJ178" s="2">
        <f t="shared" ca="1" si="376"/>
        <v>15.34</v>
      </c>
      <c r="AK178" s="2">
        <f t="shared" ca="1" si="376"/>
        <v>2.19</v>
      </c>
      <c r="AL178" s="2">
        <f t="shared" ca="1" si="376"/>
        <v>0</v>
      </c>
      <c r="AM178" s="2">
        <f t="shared" ca="1" si="376"/>
        <v>23.09</v>
      </c>
      <c r="AN178" s="2" t="str">
        <f t="shared" ca="1" si="376"/>
        <v/>
      </c>
      <c r="AO178" s="2">
        <f t="shared" ca="1" si="377"/>
        <v>86.29</v>
      </c>
      <c r="AP178" s="2">
        <f t="shared" ca="1" si="378"/>
        <v>0.35041600000000001</v>
      </c>
      <c r="AQ178" s="9">
        <f t="shared" ca="1" si="379"/>
        <v>143</v>
      </c>
      <c r="AR178" s="2">
        <f t="shared" ca="1" si="380"/>
        <v>45.67</v>
      </c>
      <c r="AS178" s="2">
        <f t="shared" ca="1" si="380"/>
        <v>15.34</v>
      </c>
      <c r="AT178" s="2">
        <f t="shared" ca="1" si="380"/>
        <v>2.19</v>
      </c>
      <c r="AU178" s="2">
        <f t="shared" ca="1" si="380"/>
        <v>0</v>
      </c>
      <c r="AV178" s="2">
        <f t="shared" ca="1" si="380"/>
        <v>23.09</v>
      </c>
      <c r="AW178" s="2" t="str">
        <f t="shared" ca="1" si="380"/>
        <v/>
      </c>
      <c r="AX178" s="2">
        <f t="shared" ca="1" si="381"/>
        <v>86.29</v>
      </c>
      <c r="AY178" s="2">
        <f t="shared" ca="1" si="382"/>
        <v>0.35041600000000001</v>
      </c>
      <c r="AZ178" t="str">
        <f t="shared" si="383"/>
        <v>V11R04</v>
      </c>
      <c r="BA178">
        <f t="shared" si="384"/>
        <v>178</v>
      </c>
    </row>
    <row r="179" spans="1:53" x14ac:dyDescent="0.25">
      <c r="A179" t="str">
        <f t="shared" si="385"/>
        <v>V11</v>
      </c>
      <c r="B179" t="s">
        <v>23</v>
      </c>
      <c r="C179" s="3" t="str">
        <f t="shared" si="355"/>
        <v>Heatpump DHW</v>
      </c>
      <c r="D179" t="str">
        <f t="shared" ca="1" si="356"/>
        <v>Pass</v>
      </c>
      <c r="E179" s="2">
        <f t="shared" ca="1" si="357"/>
        <v>47.69</v>
      </c>
      <c r="F179" s="2">
        <f t="shared" ca="1" si="358"/>
        <v>47.69</v>
      </c>
      <c r="G179" s="27">
        <f t="shared" ca="1" si="359"/>
        <v>0</v>
      </c>
      <c r="H179" s="3" t="str">
        <f t="shared" ca="1" si="360"/>
        <v>Yes</v>
      </c>
      <c r="I179" s="2">
        <f t="shared" ca="1" si="361"/>
        <v>50.52</v>
      </c>
      <c r="J179" s="2">
        <f t="shared" ca="1" si="362"/>
        <v>50.52</v>
      </c>
      <c r="K179" s="2">
        <f t="shared" ca="1" si="363"/>
        <v>50.52</v>
      </c>
      <c r="L179" s="27">
        <f t="shared" ca="1" si="364"/>
        <v>0</v>
      </c>
      <c r="M179" s="3" t="str">
        <f t="shared" ca="1" si="365"/>
        <v>Yes</v>
      </c>
      <c r="N179" s="22" t="s">
        <v>442</v>
      </c>
      <c r="O179" s="35">
        <f t="shared" ca="1" si="366"/>
        <v>2.8300000000000054</v>
      </c>
      <c r="P179" s="9">
        <f t="shared" ca="1" si="367"/>
        <v>144</v>
      </c>
      <c r="Q179" s="2">
        <f t="shared" ca="1" si="368"/>
        <v>20.86</v>
      </c>
      <c r="R179" s="2">
        <f t="shared" ca="1" si="368"/>
        <v>11.77</v>
      </c>
      <c r="S179" s="2">
        <f t="shared" ca="1" si="368"/>
        <v>2.19</v>
      </c>
      <c r="T179" s="2">
        <f t="shared" ca="1" si="368"/>
        <v>0</v>
      </c>
      <c r="U179" s="2">
        <f t="shared" ca="1" si="368"/>
        <v>12.87</v>
      </c>
      <c r="V179" s="2">
        <f t="shared" ca="1" si="368"/>
        <v>0</v>
      </c>
      <c r="W179" s="2">
        <f t="shared" ca="1" si="369"/>
        <v>47.69</v>
      </c>
      <c r="X179" s="2">
        <f t="shared" ca="1" si="370"/>
        <v>43.6</v>
      </c>
      <c r="Y179" s="9">
        <f t="shared" ca="1" si="371"/>
        <v>144</v>
      </c>
      <c r="Z179" s="2">
        <f t="shared" ca="1" si="372"/>
        <v>20.86</v>
      </c>
      <c r="AA179" s="2">
        <f t="shared" ca="1" si="372"/>
        <v>11.77</v>
      </c>
      <c r="AB179" s="2">
        <f t="shared" ca="1" si="372"/>
        <v>2.19</v>
      </c>
      <c r="AC179" s="2">
        <f t="shared" ca="1" si="372"/>
        <v>0</v>
      </c>
      <c r="AD179" s="2">
        <f t="shared" ca="1" si="372"/>
        <v>12.87</v>
      </c>
      <c r="AE179" s="2">
        <f t="shared" ca="1" si="372"/>
        <v>0</v>
      </c>
      <c r="AF179" s="2">
        <f t="shared" ca="1" si="373"/>
        <v>47.69</v>
      </c>
      <c r="AG179" s="2">
        <f t="shared" ca="1" si="374"/>
        <v>43.6</v>
      </c>
      <c r="AH179" s="9">
        <f t="shared" ca="1" si="375"/>
        <v>144</v>
      </c>
      <c r="AI179" s="2">
        <f t="shared" ca="1" si="376"/>
        <v>21.84</v>
      </c>
      <c r="AJ179" s="2">
        <f t="shared" ca="1" si="376"/>
        <v>15.57</v>
      </c>
      <c r="AK179" s="2">
        <f t="shared" ca="1" si="376"/>
        <v>2.19</v>
      </c>
      <c r="AL179" s="2">
        <f t="shared" ca="1" si="376"/>
        <v>0</v>
      </c>
      <c r="AM179" s="2">
        <f t="shared" ca="1" si="376"/>
        <v>10.92</v>
      </c>
      <c r="AN179" s="2" t="str">
        <f t="shared" ca="1" si="376"/>
        <v/>
      </c>
      <c r="AO179" s="2">
        <f t="shared" ca="1" si="377"/>
        <v>50.52</v>
      </c>
      <c r="AP179" s="2">
        <f t="shared" ca="1" si="378"/>
        <v>0.118043</v>
      </c>
      <c r="AQ179" s="9">
        <f t="shared" ca="1" si="379"/>
        <v>144</v>
      </c>
      <c r="AR179" s="2">
        <f t="shared" ca="1" si="380"/>
        <v>21.84</v>
      </c>
      <c r="AS179" s="2">
        <f t="shared" ca="1" si="380"/>
        <v>15.57</v>
      </c>
      <c r="AT179" s="2">
        <f t="shared" ca="1" si="380"/>
        <v>2.19</v>
      </c>
      <c r="AU179" s="2">
        <f t="shared" ca="1" si="380"/>
        <v>0</v>
      </c>
      <c r="AV179" s="2">
        <f t="shared" ca="1" si="380"/>
        <v>10.92</v>
      </c>
      <c r="AW179" s="2" t="str">
        <f t="shared" ca="1" si="380"/>
        <v/>
      </c>
      <c r="AX179" s="2">
        <f t="shared" ca="1" si="381"/>
        <v>50.52</v>
      </c>
      <c r="AY179" s="2">
        <f t="shared" ca="1" si="382"/>
        <v>0.118043</v>
      </c>
      <c r="AZ179" t="str">
        <f t="shared" si="383"/>
        <v>V11R05</v>
      </c>
      <c r="BA179">
        <f t="shared" si="384"/>
        <v>179</v>
      </c>
    </row>
    <row r="180" spans="1:53" x14ac:dyDescent="0.25">
      <c r="A180" t="str">
        <f t="shared" si="385"/>
        <v>V11</v>
      </c>
      <c r="B180" t="s">
        <v>24</v>
      </c>
      <c r="C180" s="3" t="str">
        <f t="shared" si="355"/>
        <v>Heatpump DHW no Natural Gas</v>
      </c>
      <c r="D180" t="str">
        <f t="shared" ca="1" si="356"/>
        <v>Pass</v>
      </c>
      <c r="E180" s="2">
        <f t="shared" ca="1" si="357"/>
        <v>70.36</v>
      </c>
      <c r="F180" s="2">
        <f t="shared" ca="1" si="358"/>
        <v>70.36</v>
      </c>
      <c r="G180" s="27">
        <f t="shared" ca="1" si="359"/>
        <v>0</v>
      </c>
      <c r="H180" s="3" t="str">
        <f t="shared" ca="1" si="360"/>
        <v>Yes</v>
      </c>
      <c r="I180" s="2">
        <f t="shared" ca="1" si="361"/>
        <v>86.29</v>
      </c>
      <c r="J180" s="2">
        <f t="shared" ca="1" si="362"/>
        <v>86.29</v>
      </c>
      <c r="K180" s="2">
        <f t="shared" ca="1" si="363"/>
        <v>86.29</v>
      </c>
      <c r="L180" s="27">
        <f t="shared" ca="1" si="364"/>
        <v>0</v>
      </c>
      <c r="M180" s="3" t="str">
        <f t="shared" ca="1" si="365"/>
        <v>Yes</v>
      </c>
      <c r="N180" s="3" t="str">
        <f>N178</f>
        <v>V11R02</v>
      </c>
      <c r="O180" s="35">
        <f t="shared" ca="1" si="366"/>
        <v>15.930000000000007</v>
      </c>
      <c r="P180" s="9">
        <f t="shared" ca="1" si="367"/>
        <v>145</v>
      </c>
      <c r="Q180" s="2">
        <f t="shared" ca="1" si="368"/>
        <v>43.72</v>
      </c>
      <c r="R180" s="2">
        <f t="shared" ca="1" si="368"/>
        <v>11.58</v>
      </c>
      <c r="S180" s="2">
        <f t="shared" ca="1" si="368"/>
        <v>2.19</v>
      </c>
      <c r="T180" s="2">
        <f t="shared" ca="1" si="368"/>
        <v>0</v>
      </c>
      <c r="U180" s="2">
        <f t="shared" ca="1" si="368"/>
        <v>12.87</v>
      </c>
      <c r="V180" s="2">
        <f t="shared" ca="1" si="368"/>
        <v>0</v>
      </c>
      <c r="W180" s="2">
        <f t="shared" ca="1" si="369"/>
        <v>70.36</v>
      </c>
      <c r="X180" s="2">
        <f t="shared" ca="1" si="370"/>
        <v>47.1</v>
      </c>
      <c r="Y180" s="9">
        <f t="shared" ca="1" si="371"/>
        <v>145</v>
      </c>
      <c r="Z180" s="2">
        <f t="shared" ca="1" si="372"/>
        <v>43.72</v>
      </c>
      <c r="AA180" s="2">
        <f t="shared" ca="1" si="372"/>
        <v>11.58</v>
      </c>
      <c r="AB180" s="2">
        <f t="shared" ca="1" si="372"/>
        <v>2.19</v>
      </c>
      <c r="AC180" s="2">
        <f t="shared" ca="1" si="372"/>
        <v>0</v>
      </c>
      <c r="AD180" s="2">
        <f t="shared" ca="1" si="372"/>
        <v>12.87</v>
      </c>
      <c r="AE180" s="2">
        <f t="shared" ca="1" si="372"/>
        <v>0</v>
      </c>
      <c r="AF180" s="2">
        <f t="shared" ca="1" si="373"/>
        <v>70.36</v>
      </c>
      <c r="AG180" s="2">
        <f t="shared" ca="1" si="374"/>
        <v>47.1</v>
      </c>
      <c r="AH180" s="9">
        <f t="shared" ca="1" si="375"/>
        <v>145</v>
      </c>
      <c r="AI180" s="2">
        <f t="shared" ca="1" si="376"/>
        <v>45.67</v>
      </c>
      <c r="AJ180" s="2">
        <f t="shared" ca="1" si="376"/>
        <v>15.34</v>
      </c>
      <c r="AK180" s="2">
        <f t="shared" ca="1" si="376"/>
        <v>2.19</v>
      </c>
      <c r="AL180" s="2">
        <f t="shared" ca="1" si="376"/>
        <v>0</v>
      </c>
      <c r="AM180" s="2">
        <f t="shared" ca="1" si="376"/>
        <v>23.09</v>
      </c>
      <c r="AN180" s="2" t="str">
        <f t="shared" ca="1" si="376"/>
        <v/>
      </c>
      <c r="AO180" s="2">
        <f t="shared" ca="1" si="377"/>
        <v>86.29</v>
      </c>
      <c r="AP180" s="2">
        <f t="shared" ca="1" si="378"/>
        <v>0.35041600000000001</v>
      </c>
      <c r="AQ180" s="9">
        <f t="shared" ca="1" si="379"/>
        <v>145</v>
      </c>
      <c r="AR180" s="2">
        <f t="shared" ca="1" si="380"/>
        <v>45.67</v>
      </c>
      <c r="AS180" s="2">
        <f t="shared" ca="1" si="380"/>
        <v>15.34</v>
      </c>
      <c r="AT180" s="2">
        <f t="shared" ca="1" si="380"/>
        <v>2.19</v>
      </c>
      <c r="AU180" s="2">
        <f t="shared" ca="1" si="380"/>
        <v>0</v>
      </c>
      <c r="AV180" s="2">
        <f t="shared" ca="1" si="380"/>
        <v>23.09</v>
      </c>
      <c r="AW180" s="2" t="str">
        <f t="shared" ca="1" si="380"/>
        <v/>
      </c>
      <c r="AX180" s="2">
        <f t="shared" ca="1" si="381"/>
        <v>86.29</v>
      </c>
      <c r="AY180" s="2">
        <f t="shared" ca="1" si="382"/>
        <v>0.35041600000000001</v>
      </c>
      <c r="AZ180" t="str">
        <f t="shared" si="383"/>
        <v>V11R06</v>
      </c>
      <c r="BA180">
        <f t="shared" si="384"/>
        <v>180</v>
      </c>
    </row>
    <row r="181" spans="1:53" x14ac:dyDescent="0.25">
      <c r="A181" t="str">
        <f t="shared" si="385"/>
        <v>V11</v>
      </c>
      <c r="B181" t="s">
        <v>25</v>
      </c>
      <c r="C181" s="3" t="str">
        <f t="shared" si="355"/>
        <v>Heatpump HVAC</v>
      </c>
      <c r="D181" t="str">
        <f t="shared" ca="1" si="356"/>
        <v>Pass</v>
      </c>
      <c r="E181" s="2">
        <f t="shared" ca="1" si="357"/>
        <v>46.07</v>
      </c>
      <c r="F181" s="2">
        <f t="shared" ca="1" si="358"/>
        <v>46.07</v>
      </c>
      <c r="G181" s="27">
        <f t="shared" ca="1" si="359"/>
        <v>0</v>
      </c>
      <c r="H181" s="3" t="str">
        <f t="shared" ca="1" si="360"/>
        <v>Yes</v>
      </c>
      <c r="I181" s="2">
        <f t="shared" ca="1" si="361"/>
        <v>52.19</v>
      </c>
      <c r="J181" s="2">
        <f t="shared" ca="1" si="362"/>
        <v>52.19</v>
      </c>
      <c r="K181" s="2">
        <f t="shared" ca="1" si="363"/>
        <v>52.19</v>
      </c>
      <c r="L181" s="27">
        <f t="shared" ca="1" si="364"/>
        <v>0</v>
      </c>
      <c r="M181" s="3" t="str">
        <f t="shared" ca="1" si="365"/>
        <v>Yes</v>
      </c>
      <c r="N181" s="20" t="s">
        <v>498</v>
      </c>
      <c r="O181" s="35">
        <f t="shared" ca="1" si="366"/>
        <v>6.1199999999999974</v>
      </c>
      <c r="P181" s="9">
        <f t="shared" ca="1" si="367"/>
        <v>146</v>
      </c>
      <c r="Q181" s="2">
        <f t="shared" ca="1" si="368"/>
        <v>21.75</v>
      </c>
      <c r="R181" s="2">
        <f t="shared" ca="1" si="368"/>
        <v>11.91</v>
      </c>
      <c r="S181" s="2">
        <f t="shared" ca="1" si="368"/>
        <v>2.19</v>
      </c>
      <c r="T181" s="2">
        <f t="shared" ca="1" si="368"/>
        <v>0</v>
      </c>
      <c r="U181" s="2">
        <f t="shared" ca="1" si="368"/>
        <v>10.220000000000001</v>
      </c>
      <c r="V181" s="2">
        <f t="shared" ca="1" si="368"/>
        <v>0</v>
      </c>
      <c r="W181" s="2">
        <f t="shared" ca="1" si="369"/>
        <v>46.07</v>
      </c>
      <c r="X181" s="2">
        <f t="shared" ca="1" si="370"/>
        <v>43.1</v>
      </c>
      <c r="Y181" s="9">
        <f t="shared" ca="1" si="371"/>
        <v>146</v>
      </c>
      <c r="Z181" s="2">
        <f t="shared" ca="1" si="372"/>
        <v>21.75</v>
      </c>
      <c r="AA181" s="2">
        <f t="shared" ca="1" si="372"/>
        <v>11.91</v>
      </c>
      <c r="AB181" s="2">
        <f t="shared" ca="1" si="372"/>
        <v>2.19</v>
      </c>
      <c r="AC181" s="2">
        <f t="shared" ca="1" si="372"/>
        <v>0</v>
      </c>
      <c r="AD181" s="2">
        <f t="shared" ca="1" si="372"/>
        <v>10.220000000000001</v>
      </c>
      <c r="AE181" s="2">
        <f t="shared" ca="1" si="372"/>
        <v>0</v>
      </c>
      <c r="AF181" s="2">
        <f t="shared" ca="1" si="373"/>
        <v>46.07</v>
      </c>
      <c r="AG181" s="2">
        <f t="shared" ca="1" si="374"/>
        <v>43.1</v>
      </c>
      <c r="AH181" s="9">
        <f t="shared" ca="1" si="375"/>
        <v>146</v>
      </c>
      <c r="AI181" s="2">
        <f t="shared" ca="1" si="376"/>
        <v>23.51</v>
      </c>
      <c r="AJ181" s="2">
        <f t="shared" ca="1" si="376"/>
        <v>15.57</v>
      </c>
      <c r="AK181" s="2">
        <f t="shared" ca="1" si="376"/>
        <v>2.19</v>
      </c>
      <c r="AL181" s="2">
        <f t="shared" ca="1" si="376"/>
        <v>0</v>
      </c>
      <c r="AM181" s="2">
        <f t="shared" ca="1" si="376"/>
        <v>10.92</v>
      </c>
      <c r="AN181" s="2" t="str">
        <f t="shared" ca="1" si="376"/>
        <v/>
      </c>
      <c r="AO181" s="2">
        <f t="shared" ca="1" si="377"/>
        <v>52.19</v>
      </c>
      <c r="AP181" s="2">
        <f t="shared" ca="1" si="378"/>
        <v>0.118043</v>
      </c>
      <c r="AQ181" s="9">
        <f t="shared" ca="1" si="379"/>
        <v>146</v>
      </c>
      <c r="AR181" s="2">
        <f t="shared" ca="1" si="380"/>
        <v>23.51</v>
      </c>
      <c r="AS181" s="2">
        <f t="shared" ca="1" si="380"/>
        <v>15.57</v>
      </c>
      <c r="AT181" s="2">
        <f t="shared" ca="1" si="380"/>
        <v>2.19</v>
      </c>
      <c r="AU181" s="2">
        <f t="shared" ca="1" si="380"/>
        <v>0</v>
      </c>
      <c r="AV181" s="2">
        <f t="shared" ca="1" si="380"/>
        <v>10.92</v>
      </c>
      <c r="AW181" s="2" t="str">
        <f t="shared" ca="1" si="380"/>
        <v/>
      </c>
      <c r="AX181" s="2">
        <f t="shared" ca="1" si="381"/>
        <v>52.19</v>
      </c>
      <c r="AY181" s="2">
        <f t="shared" ca="1" si="382"/>
        <v>0.118043</v>
      </c>
      <c r="AZ181" t="str">
        <f t="shared" si="383"/>
        <v>V11R07</v>
      </c>
      <c r="BA181">
        <f t="shared" si="384"/>
        <v>181</v>
      </c>
    </row>
    <row r="182" spans="1:53" x14ac:dyDescent="0.25">
      <c r="A182" t="str">
        <f t="shared" si="385"/>
        <v>V11</v>
      </c>
      <c r="B182" t="s">
        <v>26</v>
      </c>
      <c r="C182" s="3" t="str">
        <f t="shared" si="355"/>
        <v>Heatpump HVAC no Natural Gas</v>
      </c>
      <c r="D182" t="str">
        <f t="shared" ca="1" si="356"/>
        <v>Pass</v>
      </c>
      <c r="E182" s="2">
        <f t="shared" ca="1" si="357"/>
        <v>58.67</v>
      </c>
      <c r="F182" s="2">
        <f t="shared" ca="1" si="358"/>
        <v>58.67</v>
      </c>
      <c r="G182" s="27">
        <f t="shared" ca="1" si="359"/>
        <v>0</v>
      </c>
      <c r="H182" s="3" t="str">
        <f t="shared" ca="1" si="360"/>
        <v>Yes</v>
      </c>
      <c r="I182" s="2">
        <f t="shared" ca="1" si="361"/>
        <v>64.25</v>
      </c>
      <c r="J182" s="2">
        <f t="shared" ca="1" si="362"/>
        <v>64.25</v>
      </c>
      <c r="K182" s="2">
        <f t="shared" ca="1" si="363"/>
        <v>64.25</v>
      </c>
      <c r="L182" s="27">
        <f t="shared" ca="1" si="364"/>
        <v>0</v>
      </c>
      <c r="M182" s="3" t="str">
        <f t="shared" ca="1" si="365"/>
        <v>Yes</v>
      </c>
      <c r="N182" s="20" t="s">
        <v>499</v>
      </c>
      <c r="O182" s="35">
        <f t="shared" ca="1" si="366"/>
        <v>5.5799999999999983</v>
      </c>
      <c r="P182" s="9">
        <f t="shared" ca="1" si="367"/>
        <v>147</v>
      </c>
      <c r="Q182" s="2">
        <f t="shared" ca="1" si="368"/>
        <v>21.87</v>
      </c>
      <c r="R182" s="2">
        <f t="shared" ca="1" si="368"/>
        <v>11.72</v>
      </c>
      <c r="S182" s="2">
        <f t="shared" ca="1" si="368"/>
        <v>2.19</v>
      </c>
      <c r="T182" s="2">
        <f t="shared" ca="1" si="368"/>
        <v>0</v>
      </c>
      <c r="U182" s="2">
        <f t="shared" ca="1" si="368"/>
        <v>22.89</v>
      </c>
      <c r="V182" s="2">
        <f t="shared" ca="1" si="368"/>
        <v>0</v>
      </c>
      <c r="W182" s="2">
        <f t="shared" ca="1" si="369"/>
        <v>58.67</v>
      </c>
      <c r="X182" s="2">
        <f t="shared" ca="1" si="370"/>
        <v>43.9</v>
      </c>
      <c r="Y182" s="9">
        <f t="shared" ca="1" si="371"/>
        <v>147</v>
      </c>
      <c r="Z182" s="2">
        <f t="shared" ca="1" si="372"/>
        <v>21.87</v>
      </c>
      <c r="AA182" s="2">
        <f t="shared" ca="1" si="372"/>
        <v>11.72</v>
      </c>
      <c r="AB182" s="2">
        <f t="shared" ca="1" si="372"/>
        <v>2.19</v>
      </c>
      <c r="AC182" s="2">
        <f t="shared" ca="1" si="372"/>
        <v>0</v>
      </c>
      <c r="AD182" s="2">
        <f t="shared" ca="1" si="372"/>
        <v>22.89</v>
      </c>
      <c r="AE182" s="2">
        <f t="shared" ca="1" si="372"/>
        <v>0</v>
      </c>
      <c r="AF182" s="2">
        <f t="shared" ca="1" si="373"/>
        <v>58.67</v>
      </c>
      <c r="AG182" s="2">
        <f t="shared" ca="1" si="374"/>
        <v>43.9</v>
      </c>
      <c r="AH182" s="9">
        <f t="shared" ca="1" si="375"/>
        <v>147</v>
      </c>
      <c r="AI182" s="2">
        <f t="shared" ca="1" si="376"/>
        <v>23.63</v>
      </c>
      <c r="AJ182" s="2">
        <f t="shared" ca="1" si="376"/>
        <v>15.34</v>
      </c>
      <c r="AK182" s="2">
        <f t="shared" ca="1" si="376"/>
        <v>2.19</v>
      </c>
      <c r="AL182" s="2">
        <f t="shared" ca="1" si="376"/>
        <v>0</v>
      </c>
      <c r="AM182" s="2">
        <f t="shared" ca="1" si="376"/>
        <v>23.09</v>
      </c>
      <c r="AN182" s="2" t="str">
        <f t="shared" ca="1" si="376"/>
        <v/>
      </c>
      <c r="AO182" s="2">
        <f t="shared" ca="1" si="377"/>
        <v>64.25</v>
      </c>
      <c r="AP182" s="2">
        <f t="shared" ca="1" si="378"/>
        <v>0.35041600000000001</v>
      </c>
      <c r="AQ182" s="9">
        <f t="shared" ca="1" si="379"/>
        <v>147</v>
      </c>
      <c r="AR182" s="2">
        <f t="shared" ca="1" si="380"/>
        <v>23.63</v>
      </c>
      <c r="AS182" s="2">
        <f t="shared" ca="1" si="380"/>
        <v>15.34</v>
      </c>
      <c r="AT182" s="2">
        <f t="shared" ca="1" si="380"/>
        <v>2.19</v>
      </c>
      <c r="AU182" s="2">
        <f t="shared" ca="1" si="380"/>
        <v>0</v>
      </c>
      <c r="AV182" s="2">
        <f t="shared" ca="1" si="380"/>
        <v>23.09</v>
      </c>
      <c r="AW182" s="2" t="str">
        <f t="shared" ca="1" si="380"/>
        <v/>
      </c>
      <c r="AX182" s="2">
        <f t="shared" ca="1" si="381"/>
        <v>64.25</v>
      </c>
      <c r="AY182" s="2">
        <f t="shared" ca="1" si="382"/>
        <v>0.35041600000000001</v>
      </c>
      <c r="AZ182" t="str">
        <f t="shared" si="383"/>
        <v>V11R08</v>
      </c>
      <c r="BA182">
        <f t="shared" si="384"/>
        <v>182</v>
      </c>
    </row>
    <row r="183" spans="1:53" x14ac:dyDescent="0.25">
      <c r="A183" t="str">
        <f t="shared" si="385"/>
        <v>V11</v>
      </c>
      <c r="B183" t="s">
        <v>27</v>
      </c>
      <c r="C183" s="3" t="str">
        <f t="shared" si="355"/>
        <v xml:space="preserve">Heatpump HVAC &amp; DHW </v>
      </c>
      <c r="D183" t="str">
        <f t="shared" ca="1" si="356"/>
        <v>Pass</v>
      </c>
      <c r="E183" s="2">
        <f t="shared" ca="1" si="357"/>
        <v>48.8</v>
      </c>
      <c r="F183" s="2">
        <f t="shared" ca="1" si="358"/>
        <v>48.8</v>
      </c>
      <c r="G183" s="27">
        <f t="shared" ca="1" si="359"/>
        <v>0</v>
      </c>
      <c r="H183" s="3" t="str">
        <f t="shared" ca="1" si="360"/>
        <v>Yes</v>
      </c>
      <c r="I183" s="2">
        <f t="shared" ca="1" si="361"/>
        <v>52.19</v>
      </c>
      <c r="J183" s="2">
        <f t="shared" ca="1" si="362"/>
        <v>52.19</v>
      </c>
      <c r="K183" s="2">
        <f t="shared" ca="1" si="363"/>
        <v>52.19</v>
      </c>
      <c r="L183" s="27">
        <f t="shared" ca="1" si="364"/>
        <v>0</v>
      </c>
      <c r="M183" s="3" t="str">
        <f t="shared" ca="1" si="365"/>
        <v>Yes</v>
      </c>
      <c r="N183" s="3" t="str">
        <f>N181</f>
        <v>V11R07</v>
      </c>
      <c r="O183" s="35">
        <f t="shared" ca="1" si="366"/>
        <v>3.3900000000000006</v>
      </c>
      <c r="P183" s="9">
        <f t="shared" ca="1" si="367"/>
        <v>148</v>
      </c>
      <c r="Q183" s="2">
        <f t="shared" ca="1" si="368"/>
        <v>21.97</v>
      </c>
      <c r="R183" s="2">
        <f t="shared" ca="1" si="368"/>
        <v>11.77</v>
      </c>
      <c r="S183" s="2">
        <f t="shared" ca="1" si="368"/>
        <v>2.19</v>
      </c>
      <c r="T183" s="2">
        <f t="shared" ca="1" si="368"/>
        <v>0</v>
      </c>
      <c r="U183" s="2">
        <f t="shared" ca="1" si="368"/>
        <v>12.87</v>
      </c>
      <c r="V183" s="2">
        <f t="shared" ca="1" si="368"/>
        <v>0</v>
      </c>
      <c r="W183" s="2">
        <f t="shared" ca="1" si="369"/>
        <v>48.8</v>
      </c>
      <c r="X183" s="2">
        <f t="shared" ca="1" si="370"/>
        <v>44.1</v>
      </c>
      <c r="Y183" s="9">
        <f t="shared" ca="1" si="371"/>
        <v>148</v>
      </c>
      <c r="Z183" s="2">
        <f t="shared" ca="1" si="372"/>
        <v>21.97</v>
      </c>
      <c r="AA183" s="2">
        <f t="shared" ca="1" si="372"/>
        <v>11.77</v>
      </c>
      <c r="AB183" s="2">
        <f t="shared" ca="1" si="372"/>
        <v>2.19</v>
      </c>
      <c r="AC183" s="2">
        <f t="shared" ca="1" si="372"/>
        <v>0</v>
      </c>
      <c r="AD183" s="2">
        <f t="shared" ca="1" si="372"/>
        <v>12.87</v>
      </c>
      <c r="AE183" s="2">
        <f t="shared" ca="1" si="372"/>
        <v>0</v>
      </c>
      <c r="AF183" s="2">
        <f t="shared" ca="1" si="373"/>
        <v>48.8</v>
      </c>
      <c r="AG183" s="2">
        <f t="shared" ca="1" si="374"/>
        <v>44.1</v>
      </c>
      <c r="AH183" s="9">
        <f t="shared" ca="1" si="375"/>
        <v>148</v>
      </c>
      <c r="AI183" s="2">
        <f t="shared" ca="1" si="376"/>
        <v>23.51</v>
      </c>
      <c r="AJ183" s="2">
        <f t="shared" ca="1" si="376"/>
        <v>15.57</v>
      </c>
      <c r="AK183" s="2">
        <f t="shared" ca="1" si="376"/>
        <v>2.19</v>
      </c>
      <c r="AL183" s="2">
        <f t="shared" ca="1" si="376"/>
        <v>0</v>
      </c>
      <c r="AM183" s="2">
        <f t="shared" ca="1" si="376"/>
        <v>10.92</v>
      </c>
      <c r="AN183" s="2" t="str">
        <f t="shared" ca="1" si="376"/>
        <v/>
      </c>
      <c r="AO183" s="2">
        <f t="shared" ca="1" si="377"/>
        <v>52.19</v>
      </c>
      <c r="AP183" s="2">
        <f t="shared" ca="1" si="378"/>
        <v>0.118043</v>
      </c>
      <c r="AQ183" s="9">
        <f t="shared" ca="1" si="379"/>
        <v>148</v>
      </c>
      <c r="AR183" s="2">
        <f t="shared" ca="1" si="380"/>
        <v>23.51</v>
      </c>
      <c r="AS183" s="2">
        <f t="shared" ca="1" si="380"/>
        <v>15.57</v>
      </c>
      <c r="AT183" s="2">
        <f t="shared" ca="1" si="380"/>
        <v>2.19</v>
      </c>
      <c r="AU183" s="2">
        <f t="shared" ca="1" si="380"/>
        <v>0</v>
      </c>
      <c r="AV183" s="2">
        <f t="shared" ca="1" si="380"/>
        <v>10.92</v>
      </c>
      <c r="AW183" s="2" t="str">
        <f t="shared" ca="1" si="380"/>
        <v/>
      </c>
      <c r="AX183" s="2">
        <f t="shared" ca="1" si="381"/>
        <v>52.19</v>
      </c>
      <c r="AY183" s="2">
        <f t="shared" ca="1" si="382"/>
        <v>0.118043</v>
      </c>
      <c r="AZ183" t="str">
        <f t="shared" si="383"/>
        <v>V11R09</v>
      </c>
      <c r="BA183">
        <f t="shared" si="384"/>
        <v>183</v>
      </c>
    </row>
    <row r="184" spans="1:53" x14ac:dyDescent="0.25">
      <c r="A184" t="str">
        <f t="shared" si="385"/>
        <v>V11</v>
      </c>
      <c r="B184" t="s">
        <v>28</v>
      </c>
      <c r="C184" s="3" t="str">
        <f t="shared" si="355"/>
        <v>Heatpump HVAC &amp; DHW no Natural Gas</v>
      </c>
      <c r="D184" t="str">
        <f t="shared" ca="1" si="356"/>
        <v>Pass</v>
      </c>
      <c r="E184" s="2">
        <f t="shared" ca="1" si="357"/>
        <v>48.72</v>
      </c>
      <c r="F184" s="2">
        <f t="shared" ca="1" si="358"/>
        <v>48.72</v>
      </c>
      <c r="G184" s="27">
        <f t="shared" ca="1" si="359"/>
        <v>0</v>
      </c>
      <c r="H184" s="3" t="str">
        <f t="shared" ca="1" si="360"/>
        <v>Yes</v>
      </c>
      <c r="I184" s="2">
        <f t="shared" ca="1" si="361"/>
        <v>64.25</v>
      </c>
      <c r="J184" s="2">
        <f t="shared" ca="1" si="362"/>
        <v>64.25</v>
      </c>
      <c r="K184" s="2">
        <f t="shared" ca="1" si="363"/>
        <v>64.25</v>
      </c>
      <c r="L184" s="27">
        <f t="shared" ca="1" si="364"/>
        <v>0</v>
      </c>
      <c r="M184" s="3" t="str">
        <f t="shared" ca="1" si="365"/>
        <v>Yes</v>
      </c>
      <c r="N184" s="26" t="s">
        <v>499</v>
      </c>
      <c r="O184" s="35">
        <f t="shared" ca="1" si="366"/>
        <v>15.530000000000001</v>
      </c>
      <c r="P184" s="9">
        <f t="shared" ca="1" si="367"/>
        <v>149</v>
      </c>
      <c r="Q184" s="2">
        <f t="shared" ca="1" si="368"/>
        <v>22.08</v>
      </c>
      <c r="R184" s="2">
        <f t="shared" ca="1" si="368"/>
        <v>11.58</v>
      </c>
      <c r="S184" s="2">
        <f t="shared" ca="1" si="368"/>
        <v>2.19</v>
      </c>
      <c r="T184" s="2">
        <f t="shared" ca="1" si="368"/>
        <v>0</v>
      </c>
      <c r="U184" s="2">
        <f t="shared" ca="1" si="368"/>
        <v>12.87</v>
      </c>
      <c r="V184" s="2">
        <f t="shared" ca="1" si="368"/>
        <v>0</v>
      </c>
      <c r="W184" s="2">
        <f t="shared" ca="1" si="369"/>
        <v>48.72</v>
      </c>
      <c r="X184" s="2">
        <f t="shared" ca="1" si="370"/>
        <v>47.7</v>
      </c>
      <c r="Y184" s="9">
        <f t="shared" ca="1" si="371"/>
        <v>149</v>
      </c>
      <c r="Z184" s="2">
        <f t="shared" ca="1" si="372"/>
        <v>22.08</v>
      </c>
      <c r="AA184" s="2">
        <f t="shared" ca="1" si="372"/>
        <v>11.58</v>
      </c>
      <c r="AB184" s="2">
        <f t="shared" ca="1" si="372"/>
        <v>2.19</v>
      </c>
      <c r="AC184" s="2">
        <f t="shared" ca="1" si="372"/>
        <v>0</v>
      </c>
      <c r="AD184" s="2">
        <f t="shared" ca="1" si="372"/>
        <v>12.87</v>
      </c>
      <c r="AE184" s="2">
        <f t="shared" ca="1" si="372"/>
        <v>0</v>
      </c>
      <c r="AF184" s="2">
        <f t="shared" ca="1" si="373"/>
        <v>48.72</v>
      </c>
      <c r="AG184" s="2">
        <f t="shared" ca="1" si="374"/>
        <v>47.7</v>
      </c>
      <c r="AH184" s="9">
        <f t="shared" ca="1" si="375"/>
        <v>149</v>
      </c>
      <c r="AI184" s="2">
        <f t="shared" ca="1" si="376"/>
        <v>23.63</v>
      </c>
      <c r="AJ184" s="2">
        <f t="shared" ca="1" si="376"/>
        <v>15.34</v>
      </c>
      <c r="AK184" s="2">
        <f t="shared" ca="1" si="376"/>
        <v>2.19</v>
      </c>
      <c r="AL184" s="2">
        <f t="shared" ca="1" si="376"/>
        <v>0</v>
      </c>
      <c r="AM184" s="2">
        <f t="shared" ca="1" si="376"/>
        <v>23.09</v>
      </c>
      <c r="AN184" s="2" t="str">
        <f t="shared" ca="1" si="376"/>
        <v/>
      </c>
      <c r="AO184" s="2">
        <f t="shared" ca="1" si="377"/>
        <v>64.25</v>
      </c>
      <c r="AP184" s="2">
        <f t="shared" ca="1" si="378"/>
        <v>0.35041600000000001</v>
      </c>
      <c r="AQ184" s="9">
        <f t="shared" ca="1" si="379"/>
        <v>149</v>
      </c>
      <c r="AR184" s="2">
        <f t="shared" ca="1" si="380"/>
        <v>23.63</v>
      </c>
      <c r="AS184" s="2">
        <f t="shared" ca="1" si="380"/>
        <v>15.34</v>
      </c>
      <c r="AT184" s="2">
        <f t="shared" ca="1" si="380"/>
        <v>2.19</v>
      </c>
      <c r="AU184" s="2">
        <f t="shared" ca="1" si="380"/>
        <v>0</v>
      </c>
      <c r="AV184" s="2">
        <f t="shared" ca="1" si="380"/>
        <v>23.09</v>
      </c>
      <c r="AW184" s="2" t="str">
        <f t="shared" ca="1" si="380"/>
        <v/>
      </c>
      <c r="AX184" s="2">
        <f t="shared" ca="1" si="381"/>
        <v>64.25</v>
      </c>
      <c r="AY184" s="2">
        <f t="shared" ca="1" si="382"/>
        <v>0.35041600000000001</v>
      </c>
      <c r="AZ184" t="str">
        <f t="shared" si="383"/>
        <v>V11R10</v>
      </c>
      <c r="BA184">
        <f t="shared" si="384"/>
        <v>184</v>
      </c>
    </row>
    <row r="185" spans="1:53" x14ac:dyDescent="0.25">
      <c r="A185" s="34" t="str">
        <f>"Result "&amp;A174</f>
        <v>Result V11</v>
      </c>
      <c r="C185" s="6"/>
      <c r="D185" s="7" t="str">
        <f ca="1">IF(COUNTIF(D175:D184,Pass)=10,Pass,Fail)</f>
        <v>Pass</v>
      </c>
      <c r="E185" s="30">
        <f ca="1">AVERAGE(E175:E184)</f>
        <v>60.838999999999999</v>
      </c>
      <c r="F185" s="30">
        <f ca="1">AVERAGE(F175:F184)</f>
        <v>60.838999999999999</v>
      </c>
      <c r="G185" s="31">
        <f ca="1">IF(E185=0,0,(F185-E185)/E185)</f>
        <v>0</v>
      </c>
      <c r="H185" s="31"/>
      <c r="I185" s="30">
        <f ca="1">AVERAGE(I175:I184)</f>
        <v>64.330999999999989</v>
      </c>
      <c r="J185" s="30">
        <f ca="1">AVERAGE(J175:J184)</f>
        <v>64.330999999999989</v>
      </c>
      <c r="K185" s="30">
        <f ca="1">AVERAGE(K175:K184)</f>
        <v>64.330999999999989</v>
      </c>
      <c r="L185" s="31">
        <f t="shared" ca="1" si="364"/>
        <v>0</v>
      </c>
      <c r="M185" s="33" t="s">
        <v>338</v>
      </c>
      <c r="N185" s="31">
        <f ca="1">MIN(L175:L184)</f>
        <v>0</v>
      </c>
      <c r="O185" s="30">
        <f ca="1">AVERAGE(O175:O184)</f>
        <v>3.4920000000000031</v>
      </c>
      <c r="P185" s="31" t="s">
        <v>340</v>
      </c>
      <c r="Q185" s="30">
        <f ca="1">AVERAGE(Q175:Q184)</f>
        <v>27.991999999999997</v>
      </c>
      <c r="R185" s="30">
        <f ca="1">AVERAGE(R175:R184)</f>
        <v>11.760999999999999</v>
      </c>
      <c r="S185" s="30">
        <f ca="1">AVERAGE(S175:S184)</f>
        <v>2.1900000000000004</v>
      </c>
      <c r="T185" s="30"/>
      <c r="U185" s="30">
        <f ca="1">AVERAGE(U175:U184)</f>
        <v>18.896000000000004</v>
      </c>
      <c r="V185" s="30">
        <f ca="1">AVERAGE(V175:V184)</f>
        <v>0</v>
      </c>
      <c r="W185" s="30">
        <f ca="1">AVERAGE(W175:W184)</f>
        <v>60.838999999999999</v>
      </c>
      <c r="X185" s="30">
        <f ca="1">AVERAGE(X169:X184)</f>
        <v>48.464660407029079</v>
      </c>
      <c r="Y185" s="30" t="s">
        <v>340</v>
      </c>
      <c r="Z185" s="30">
        <f ca="1">AVERAGE(Z175:Z184)</f>
        <v>27.991999999999997</v>
      </c>
      <c r="AA185" s="30">
        <f ca="1">AVERAGE(AA175:AA184)</f>
        <v>11.760999999999999</v>
      </c>
      <c r="AB185" s="30">
        <f ca="1">AVERAGE(AB175:AB184)</f>
        <v>2.1900000000000004</v>
      </c>
      <c r="AC185" s="30">
        <f ca="1">AVERAGE(AC175:AC184)</f>
        <v>0</v>
      </c>
      <c r="AD185" s="30">
        <f ca="1">AVERAGE(AD175:AD184)</f>
        <v>18.896000000000004</v>
      </c>
      <c r="AE185" s="30"/>
      <c r="AF185" s="30">
        <f ca="1">AVERAGE(AF175:AF184)</f>
        <v>60.838999999999999</v>
      </c>
      <c r="AG185" s="30">
        <f ca="1">AVERAGE(AG169:AG184)</f>
        <v>48.464660407029079</v>
      </c>
      <c r="AI185" s="30">
        <f ca="1">AVERAGE(AI175:AI184)</f>
        <v>29.681000000000001</v>
      </c>
      <c r="AJ185" s="30">
        <f ca="1">AVERAGE(AJ175:AJ184)</f>
        <v>15.455000000000002</v>
      </c>
      <c r="AK185" s="30">
        <f ca="1">AVERAGE(AK175:AK184)</f>
        <v>2.1900000000000004</v>
      </c>
      <c r="AL185" s="30">
        <f ca="1">AVERAGE(AL175:AL184)</f>
        <v>0</v>
      </c>
      <c r="AM185" s="30">
        <f ca="1">AVERAGE(AM175:AM184)</f>
        <v>17.004999999999999</v>
      </c>
      <c r="AN185" s="30"/>
      <c r="AO185" s="30">
        <f ca="1">AVERAGE(AO175:AO184)</f>
        <v>64.330999999999989</v>
      </c>
      <c r="AP185" s="30">
        <f ca="1">AVERAGE(AP169:AP184)</f>
        <v>0.3843334546691855</v>
      </c>
      <c r="AR185" s="30">
        <f ca="1">AVERAGE(AR175:AR184)</f>
        <v>29.681000000000001</v>
      </c>
      <c r="AS185" s="30">
        <f ca="1">AVERAGE(AS175:AS184)</f>
        <v>15.455000000000002</v>
      </c>
      <c r="AT185" s="30">
        <f ca="1">AVERAGE(AT175:AT184)</f>
        <v>2.1900000000000004</v>
      </c>
      <c r="AU185" s="30">
        <f ca="1">AVERAGE(AU175:AU184)</f>
        <v>0</v>
      </c>
      <c r="AV185" s="30">
        <f ca="1">AVERAGE(AV175:AV184)</f>
        <v>17.004999999999999</v>
      </c>
      <c r="AW185" s="30"/>
      <c r="AX185" s="30">
        <f ca="1">AVERAGE(AX175:AX184)</f>
        <v>64.330999999999989</v>
      </c>
      <c r="AY185" s="30">
        <f ca="1">AVERAGE(AY169:AY184)</f>
        <v>0.3843334546691855</v>
      </c>
    </row>
    <row r="186" spans="1:53" x14ac:dyDescent="0.25">
      <c r="E186" s="7"/>
      <c r="F186" s="7"/>
      <c r="G186" s="7"/>
      <c r="H186" s="7"/>
      <c r="I186" s="7"/>
      <c r="J186" s="7"/>
      <c r="K186" s="7"/>
      <c r="L186" s="6" t="s">
        <v>340</v>
      </c>
      <c r="M186" s="6" t="s">
        <v>339</v>
      </c>
      <c r="N186" s="32">
        <f ca="1">MAX(L175:L184)</f>
        <v>0</v>
      </c>
      <c r="Y186" s="7" t="s">
        <v>341</v>
      </c>
      <c r="Z186" s="31">
        <f ca="1">(Z185-Q185)/Q185</f>
        <v>0</v>
      </c>
      <c r="AA186" s="31">
        <f ca="1">(AA185-R185)/R185</f>
        <v>0</v>
      </c>
      <c r="AB186" s="31">
        <f ca="1">(AB185-S185)/S185</f>
        <v>0</v>
      </c>
      <c r="AC186" s="31"/>
      <c r="AD186" s="31">
        <f ca="1">(AD185-U185)/U185</f>
        <v>0</v>
      </c>
      <c r="AE186" s="31"/>
      <c r="AF186" s="31">
        <f ca="1">(AF185-W185)/W185</f>
        <v>0</v>
      </c>
    </row>
    <row r="187" spans="1:53" x14ac:dyDescent="0.25">
      <c r="A187" s="7" t="s">
        <v>380</v>
      </c>
      <c r="B187" s="7" t="str">
        <f>VLOOKUP(A187,TestArray,2)&amp;" in "&amp;VLOOKUP(A187,TestArray,3)&amp;" for Prototype "&amp;VLOOKUP(A187,TestArray,4)</f>
        <v>E+A+A Base &amp; Windows in Zone 12 for Prototype P1665ft2</v>
      </c>
      <c r="C187" s="7"/>
      <c r="I187" s="7" t="str">
        <f>VLOOKUP(A187,TestArray,21)</f>
        <v>Standard = Varies for this test</v>
      </c>
      <c r="O187" s="8"/>
    </row>
    <row r="188" spans="1:53" x14ac:dyDescent="0.25">
      <c r="A188" t="str">
        <f>A187</f>
        <v>V12</v>
      </c>
      <c r="B188" t="s">
        <v>2</v>
      </c>
      <c r="C188" s="3" t="str">
        <f t="shared" ref="C188:C197" si="386">VLOOKUP(A188,TestArray,4+RIGHT(B188,2))</f>
        <v>E 1440ft2 as New Construction</v>
      </c>
      <c r="D188" t="str">
        <f t="shared" ref="D188:D197" si="387">IF(ConstructionType="New","n/a",IF(AND(H188=Yes,M188=Yes),Pass,Fail))</f>
        <v>n/a</v>
      </c>
      <c r="E188" s="2" t="e">
        <f t="shared" ref="E188:E197" ca="1" si="388">IF(Units="EDR",0,W188)</f>
        <v>#N/A</v>
      </c>
      <c r="F188" s="2" t="e">
        <f t="shared" ref="F188:F197" ca="1" si="389">IF(Units="EDR",0,AF188)</f>
        <v>#N/A</v>
      </c>
      <c r="G188" s="27" t="e">
        <f t="shared" ref="G188:G197" ca="1" si="390">IF(E188=0,0,(F188-E188)/E188)</f>
        <v>#N/A</v>
      </c>
      <c r="H188" s="3" t="e">
        <f t="shared" ref="H188:H197" ca="1" si="391">IF(AND((E188-Tolerance&lt;=F188),(E188+Tolerance&gt;=F188)),Yes,No)</f>
        <v>#N/A</v>
      </c>
      <c r="I188" s="2" t="e">
        <f t="shared" ref="I188:I197" ca="1" si="392">IF(Units="EDR",0,INDIRECT(RefCol&amp;INDEX(StandardArray,MATCH($N188,StandardList,0),2)))</f>
        <v>#N/A</v>
      </c>
      <c r="J188" s="2" t="e">
        <f t="shared" ref="J188:J197" ca="1" si="393">IF(Units="EDR",0,AO188)</f>
        <v>#N/A</v>
      </c>
      <c r="K188" s="2" t="e">
        <f t="shared" ref="K188:K197" ca="1" si="394">IF(Units="EDR",0,AX188)</f>
        <v>#N/A</v>
      </c>
      <c r="L188" s="27" t="e">
        <f t="shared" ref="L188:L197" ca="1" si="395">IF(I188=0,0,(K188-I188)/I188)</f>
        <v>#N/A</v>
      </c>
      <c r="M188" s="3" t="e">
        <f t="shared" ref="M188:M197" ca="1" si="396">IF(AND((I188-Tolerance&lt;=K188),(I188+Tolerance&gt;=K188),(J188-Tolerance&lt;=K188),(J188+Tolerance&gt;=K188)),Yes,No)</f>
        <v>#N/A</v>
      </c>
      <c r="N188" s="20" t="s">
        <v>510</v>
      </c>
      <c r="O188" s="35" t="e">
        <f t="shared" ref="O188:O197" ca="1" si="397">K188-F188</f>
        <v>#N/A</v>
      </c>
      <c r="P188" s="9" t="e">
        <f t="shared" ref="P188:P197" ca="1" si="398">MATCH($A188&amp;$B188,INDIRECT(P$2),0)</f>
        <v>#N/A</v>
      </c>
      <c r="Q188" s="2" t="e">
        <f t="shared" ref="Q188:V197" ca="1" si="399">IF(Q$3=0,"",INDEX(INDIRECT(Q$1),$P188,Q$3))</f>
        <v>#N/A</v>
      </c>
      <c r="R188" s="2" t="e">
        <f t="shared" ca="1" si="399"/>
        <v>#N/A</v>
      </c>
      <c r="S188" s="2" t="e">
        <f t="shared" ca="1" si="399"/>
        <v>#N/A</v>
      </c>
      <c r="T188" s="2" t="e">
        <f t="shared" ca="1" si="399"/>
        <v>#N/A</v>
      </c>
      <c r="U188" s="2" t="e">
        <f t="shared" ca="1" si="399"/>
        <v>#N/A</v>
      </c>
      <c r="V188" s="2" t="e">
        <f t="shared" ca="1" si="399"/>
        <v>#N/A</v>
      </c>
      <c r="W188" s="2" t="e">
        <f t="shared" ref="W188:W197" ca="1" si="400">IF(TotalSum="No",INDEX(INDIRECT(W$1),$P188,W$3),SUM(Q188:V188))</f>
        <v>#N/A</v>
      </c>
      <c r="X188" s="2" t="e">
        <f t="shared" ref="X188:X197" ca="1" si="401">IF(X$3=0,"",INDEX(INDIRECT(X$1),$P188,X$3))</f>
        <v>#N/A</v>
      </c>
      <c r="Y188" s="9" t="e">
        <f t="shared" ref="Y188:Y197" ca="1" si="402">MATCH($A188&amp;$B188,INDIRECT(Y$2),0)</f>
        <v>#N/A</v>
      </c>
      <c r="Z188" s="2" t="e">
        <f t="shared" ref="Z188:AE197" ca="1" si="403">IF(Z$3=0,"",INDEX(INDIRECT(Z$1),$Y188,Z$3))</f>
        <v>#N/A</v>
      </c>
      <c r="AA188" s="2" t="e">
        <f t="shared" ca="1" si="403"/>
        <v>#N/A</v>
      </c>
      <c r="AB188" s="2" t="e">
        <f t="shared" ca="1" si="403"/>
        <v>#N/A</v>
      </c>
      <c r="AC188" s="2" t="e">
        <f t="shared" ca="1" si="403"/>
        <v>#N/A</v>
      </c>
      <c r="AD188" s="2" t="e">
        <f t="shared" ca="1" si="403"/>
        <v>#N/A</v>
      </c>
      <c r="AE188" s="2" t="e">
        <f t="shared" ca="1" si="403"/>
        <v>#N/A</v>
      </c>
      <c r="AF188" s="2" t="e">
        <f t="shared" ref="AF188:AF197" ca="1" si="404">IF(TotalSum="No",INDEX(INDIRECT(AF$1),$Y188,AF$3),SUM(Z188:AE188))</f>
        <v>#N/A</v>
      </c>
      <c r="AG188" s="2" t="e">
        <f t="shared" ref="AG188:AG197" ca="1" si="405">IF(AG$3=0,"",INDEX(INDIRECT(AG$1),$P188,AG$3))</f>
        <v>#N/A</v>
      </c>
      <c r="AH188" s="9" t="e">
        <f t="shared" ref="AH188:AH197" ca="1" si="406">MATCH($A188&amp;$B188,INDIRECT(AH$2),0)</f>
        <v>#N/A</v>
      </c>
      <c r="AI188" s="2" t="e">
        <f t="shared" ref="AI188:AN197" ca="1" si="407">IF(AI$3=0,"",INDEX(INDIRECT(AI$1),$AH188,AI$3))</f>
        <v>#N/A</v>
      </c>
      <c r="AJ188" s="2" t="e">
        <f t="shared" ca="1" si="407"/>
        <v>#N/A</v>
      </c>
      <c r="AK188" s="2" t="e">
        <f t="shared" ca="1" si="407"/>
        <v>#N/A</v>
      </c>
      <c r="AL188" s="2" t="e">
        <f t="shared" ca="1" si="407"/>
        <v>#N/A</v>
      </c>
      <c r="AM188" s="2" t="e">
        <f t="shared" ca="1" si="407"/>
        <v>#N/A</v>
      </c>
      <c r="AN188" s="2" t="str">
        <f t="shared" ca="1" si="407"/>
        <v/>
      </c>
      <c r="AO188" s="2" t="e">
        <f t="shared" ref="AO188:AO197" ca="1" si="408">IF(TotalSum="No",INDEX(INDIRECT(AO$1),$AH188,AO$3),SUM(AI188:AN188))</f>
        <v>#N/A</v>
      </c>
      <c r="AP188" s="2" t="e">
        <f t="shared" ref="AP188:AP197" ca="1" si="409">IF(AP$3=0,"",INDEX(INDIRECT(AP$1),$P188,AP$3))</f>
        <v>#N/A</v>
      </c>
      <c r="AQ188" s="9" t="e">
        <f t="shared" ref="AQ188:AQ197" ca="1" si="410">MATCH($A188&amp;$B188,INDIRECT(AQ$2),0)</f>
        <v>#N/A</v>
      </c>
      <c r="AR188" s="2" t="e">
        <f t="shared" ref="AR188:AW197" ca="1" si="411">IF(AR$3=0,"",INDEX(INDIRECT(AR$1),$AQ188,AR$3))</f>
        <v>#N/A</v>
      </c>
      <c r="AS188" s="2" t="e">
        <f t="shared" ca="1" si="411"/>
        <v>#N/A</v>
      </c>
      <c r="AT188" s="2" t="e">
        <f t="shared" ca="1" si="411"/>
        <v>#N/A</v>
      </c>
      <c r="AU188" s="2" t="e">
        <f t="shared" ca="1" si="411"/>
        <v>#N/A</v>
      </c>
      <c r="AV188" s="2" t="e">
        <f t="shared" ca="1" si="411"/>
        <v>#N/A</v>
      </c>
      <c r="AW188" s="2" t="str">
        <f t="shared" ca="1" si="411"/>
        <v/>
      </c>
      <c r="AX188" s="2" t="e">
        <f t="shared" ref="AX188:AX197" ca="1" si="412">IF(TotalSum="No",INDEX(INDIRECT(AX$1),$AQ188,AX$3),SUM(AR188:AW188))</f>
        <v>#N/A</v>
      </c>
      <c r="AY188" s="2" t="e">
        <f t="shared" ref="AY188:AY197" ca="1" si="413">IF(AY$3=0,"",INDEX(INDIRECT(AY$1),$P188,AY$3))</f>
        <v>#N/A</v>
      </c>
      <c r="AZ188" t="str">
        <f t="shared" ref="AZ188:AZ197" si="414">A188&amp;B188</f>
        <v>V12R01</v>
      </c>
      <c r="BA188">
        <f t="shared" ref="BA188:BA197" si="415">ROW(AZ188)</f>
        <v>188</v>
      </c>
    </row>
    <row r="189" spans="1:53" x14ac:dyDescent="0.25">
      <c r="A189" t="str">
        <f t="shared" ref="A189:A197" si="416">A188</f>
        <v>V12</v>
      </c>
      <c r="B189" t="s">
        <v>20</v>
      </c>
      <c r="C189" s="3" t="str">
        <f t="shared" si="386"/>
        <v>E 1440ft2 as Addition/Alteration</v>
      </c>
      <c r="D189" t="str">
        <f t="shared" si="387"/>
        <v>n/a</v>
      </c>
      <c r="E189" s="2" t="e">
        <f t="shared" ca="1" si="388"/>
        <v>#N/A</v>
      </c>
      <c r="F189" s="2" t="e">
        <f t="shared" ca="1" si="389"/>
        <v>#N/A</v>
      </c>
      <c r="G189" s="27" t="e">
        <f t="shared" ca="1" si="390"/>
        <v>#N/A</v>
      </c>
      <c r="H189" s="3" t="e">
        <f t="shared" ca="1" si="391"/>
        <v>#N/A</v>
      </c>
      <c r="I189" s="2" t="e">
        <f t="shared" ca="1" si="392"/>
        <v>#N/A</v>
      </c>
      <c r="J189" s="2" t="e">
        <f t="shared" ca="1" si="393"/>
        <v>#N/A</v>
      </c>
      <c r="K189" s="2" t="e">
        <f t="shared" ca="1" si="394"/>
        <v>#N/A</v>
      </c>
      <c r="L189" s="27" t="e">
        <f t="shared" ca="1" si="395"/>
        <v>#N/A</v>
      </c>
      <c r="M189" s="3" t="e">
        <f t="shared" ca="1" si="396"/>
        <v>#N/A</v>
      </c>
      <c r="N189" s="20" t="s">
        <v>511</v>
      </c>
      <c r="O189" s="35" t="e">
        <f t="shared" ca="1" si="397"/>
        <v>#N/A</v>
      </c>
      <c r="P189" s="9" t="e">
        <f t="shared" ca="1" si="398"/>
        <v>#N/A</v>
      </c>
      <c r="Q189" s="2" t="e">
        <f t="shared" ca="1" si="399"/>
        <v>#N/A</v>
      </c>
      <c r="R189" s="2" t="e">
        <f t="shared" ca="1" si="399"/>
        <v>#N/A</v>
      </c>
      <c r="S189" s="2" t="e">
        <f t="shared" ca="1" si="399"/>
        <v>#N/A</v>
      </c>
      <c r="T189" s="2" t="e">
        <f t="shared" ca="1" si="399"/>
        <v>#N/A</v>
      </c>
      <c r="U189" s="2" t="e">
        <f t="shared" ca="1" si="399"/>
        <v>#N/A</v>
      </c>
      <c r="V189" s="2" t="e">
        <f t="shared" ca="1" si="399"/>
        <v>#N/A</v>
      </c>
      <c r="W189" s="2" t="e">
        <f t="shared" ca="1" si="400"/>
        <v>#N/A</v>
      </c>
      <c r="X189" s="2" t="e">
        <f t="shared" ca="1" si="401"/>
        <v>#N/A</v>
      </c>
      <c r="Y189" s="9" t="e">
        <f t="shared" ca="1" si="402"/>
        <v>#N/A</v>
      </c>
      <c r="Z189" s="2" t="e">
        <f t="shared" ca="1" si="403"/>
        <v>#N/A</v>
      </c>
      <c r="AA189" s="2" t="e">
        <f t="shared" ca="1" si="403"/>
        <v>#N/A</v>
      </c>
      <c r="AB189" s="2" t="e">
        <f t="shared" ca="1" si="403"/>
        <v>#N/A</v>
      </c>
      <c r="AC189" s="2" t="e">
        <f t="shared" ca="1" si="403"/>
        <v>#N/A</v>
      </c>
      <c r="AD189" s="2" t="e">
        <f t="shared" ca="1" si="403"/>
        <v>#N/A</v>
      </c>
      <c r="AE189" s="2" t="e">
        <f t="shared" ca="1" si="403"/>
        <v>#N/A</v>
      </c>
      <c r="AF189" s="2" t="e">
        <f t="shared" ca="1" si="404"/>
        <v>#N/A</v>
      </c>
      <c r="AG189" s="2" t="e">
        <f t="shared" ca="1" si="405"/>
        <v>#N/A</v>
      </c>
      <c r="AH189" s="9" t="e">
        <f t="shared" ca="1" si="406"/>
        <v>#N/A</v>
      </c>
      <c r="AI189" s="2" t="e">
        <f t="shared" ca="1" si="407"/>
        <v>#N/A</v>
      </c>
      <c r="AJ189" s="2" t="e">
        <f t="shared" ca="1" si="407"/>
        <v>#N/A</v>
      </c>
      <c r="AK189" s="2" t="e">
        <f t="shared" ca="1" si="407"/>
        <v>#N/A</v>
      </c>
      <c r="AL189" s="2" t="e">
        <f t="shared" ca="1" si="407"/>
        <v>#N/A</v>
      </c>
      <c r="AM189" s="2" t="e">
        <f t="shared" ca="1" si="407"/>
        <v>#N/A</v>
      </c>
      <c r="AN189" s="2" t="str">
        <f t="shared" ca="1" si="407"/>
        <v/>
      </c>
      <c r="AO189" s="2" t="e">
        <f t="shared" ca="1" si="408"/>
        <v>#N/A</v>
      </c>
      <c r="AP189" s="2" t="e">
        <f t="shared" ca="1" si="409"/>
        <v>#N/A</v>
      </c>
      <c r="AQ189" s="9" t="e">
        <f t="shared" ca="1" si="410"/>
        <v>#N/A</v>
      </c>
      <c r="AR189" s="2" t="e">
        <f t="shared" ca="1" si="411"/>
        <v>#N/A</v>
      </c>
      <c r="AS189" s="2" t="e">
        <f t="shared" ca="1" si="411"/>
        <v>#N/A</v>
      </c>
      <c r="AT189" s="2" t="e">
        <f t="shared" ca="1" si="411"/>
        <v>#N/A</v>
      </c>
      <c r="AU189" s="2" t="e">
        <f t="shared" ca="1" si="411"/>
        <v>#N/A</v>
      </c>
      <c r="AV189" s="2" t="e">
        <f t="shared" ca="1" si="411"/>
        <v>#N/A</v>
      </c>
      <c r="AW189" s="2" t="str">
        <f t="shared" ca="1" si="411"/>
        <v/>
      </c>
      <c r="AX189" s="2" t="e">
        <f t="shared" ca="1" si="412"/>
        <v>#N/A</v>
      </c>
      <c r="AY189" s="2" t="e">
        <f t="shared" ca="1" si="413"/>
        <v>#N/A</v>
      </c>
      <c r="AZ189" t="str">
        <f t="shared" si="414"/>
        <v>V12R02</v>
      </c>
      <c r="BA189">
        <f t="shared" si="415"/>
        <v>189</v>
      </c>
    </row>
    <row r="190" spans="1:53" x14ac:dyDescent="0.25">
      <c r="A190" t="str">
        <f t="shared" si="416"/>
        <v>V12</v>
      </c>
      <c r="B190" t="s">
        <v>21</v>
      </c>
      <c r="C190" s="3" t="str">
        <f t="shared" si="386"/>
        <v>EA 1665ft2</v>
      </c>
      <c r="D190" t="str">
        <f t="shared" si="387"/>
        <v>n/a</v>
      </c>
      <c r="E190" s="2" t="e">
        <f t="shared" ca="1" si="388"/>
        <v>#N/A</v>
      </c>
      <c r="F190" s="2" t="e">
        <f t="shared" ca="1" si="389"/>
        <v>#N/A</v>
      </c>
      <c r="G190" s="27" t="e">
        <f t="shared" ca="1" si="390"/>
        <v>#N/A</v>
      </c>
      <c r="H190" s="3" t="e">
        <f t="shared" ca="1" si="391"/>
        <v>#N/A</v>
      </c>
      <c r="I190" s="2" t="e">
        <f t="shared" ca="1" si="392"/>
        <v>#N/A</v>
      </c>
      <c r="J190" s="2" t="e">
        <f t="shared" ca="1" si="393"/>
        <v>#N/A</v>
      </c>
      <c r="K190" s="2" t="e">
        <f t="shared" ca="1" si="394"/>
        <v>#N/A</v>
      </c>
      <c r="L190" s="27" t="e">
        <f t="shared" ca="1" si="395"/>
        <v>#N/A</v>
      </c>
      <c r="M190" s="3" t="e">
        <f t="shared" ca="1" si="396"/>
        <v>#N/A</v>
      </c>
      <c r="N190" s="20" t="s">
        <v>512</v>
      </c>
      <c r="O190" s="35" t="e">
        <f t="shared" ca="1" si="397"/>
        <v>#N/A</v>
      </c>
      <c r="P190" s="9" t="e">
        <f t="shared" ca="1" si="398"/>
        <v>#N/A</v>
      </c>
      <c r="Q190" s="2" t="e">
        <f t="shared" ca="1" si="399"/>
        <v>#N/A</v>
      </c>
      <c r="R190" s="2" t="e">
        <f t="shared" ca="1" si="399"/>
        <v>#N/A</v>
      </c>
      <c r="S190" s="2" t="e">
        <f t="shared" ca="1" si="399"/>
        <v>#N/A</v>
      </c>
      <c r="T190" s="2" t="e">
        <f t="shared" ca="1" si="399"/>
        <v>#N/A</v>
      </c>
      <c r="U190" s="2" t="e">
        <f t="shared" ca="1" si="399"/>
        <v>#N/A</v>
      </c>
      <c r="V190" s="2" t="e">
        <f t="shared" ca="1" si="399"/>
        <v>#N/A</v>
      </c>
      <c r="W190" s="2" t="e">
        <f t="shared" ca="1" si="400"/>
        <v>#N/A</v>
      </c>
      <c r="X190" s="2" t="e">
        <f t="shared" ca="1" si="401"/>
        <v>#N/A</v>
      </c>
      <c r="Y190" s="9" t="e">
        <f t="shared" ca="1" si="402"/>
        <v>#N/A</v>
      </c>
      <c r="Z190" s="2" t="e">
        <f t="shared" ca="1" si="403"/>
        <v>#N/A</v>
      </c>
      <c r="AA190" s="2" t="e">
        <f t="shared" ca="1" si="403"/>
        <v>#N/A</v>
      </c>
      <c r="AB190" s="2" t="e">
        <f t="shared" ca="1" si="403"/>
        <v>#N/A</v>
      </c>
      <c r="AC190" s="2" t="e">
        <f t="shared" ca="1" si="403"/>
        <v>#N/A</v>
      </c>
      <c r="AD190" s="2" t="e">
        <f t="shared" ca="1" si="403"/>
        <v>#N/A</v>
      </c>
      <c r="AE190" s="2" t="e">
        <f t="shared" ca="1" si="403"/>
        <v>#N/A</v>
      </c>
      <c r="AF190" s="2" t="e">
        <f t="shared" ca="1" si="404"/>
        <v>#N/A</v>
      </c>
      <c r="AG190" s="2" t="e">
        <f t="shared" ca="1" si="405"/>
        <v>#N/A</v>
      </c>
      <c r="AH190" s="9" t="e">
        <f t="shared" ca="1" si="406"/>
        <v>#N/A</v>
      </c>
      <c r="AI190" s="2" t="e">
        <f t="shared" ca="1" si="407"/>
        <v>#N/A</v>
      </c>
      <c r="AJ190" s="2" t="e">
        <f t="shared" ca="1" si="407"/>
        <v>#N/A</v>
      </c>
      <c r="AK190" s="2" t="e">
        <f t="shared" ca="1" si="407"/>
        <v>#N/A</v>
      </c>
      <c r="AL190" s="2" t="e">
        <f t="shared" ca="1" si="407"/>
        <v>#N/A</v>
      </c>
      <c r="AM190" s="2" t="e">
        <f t="shared" ca="1" si="407"/>
        <v>#N/A</v>
      </c>
      <c r="AN190" s="2" t="str">
        <f t="shared" ca="1" si="407"/>
        <v/>
      </c>
      <c r="AO190" s="2" t="e">
        <f t="shared" ca="1" si="408"/>
        <v>#N/A</v>
      </c>
      <c r="AP190" s="2" t="e">
        <f t="shared" ca="1" si="409"/>
        <v>#N/A</v>
      </c>
      <c r="AQ190" s="9" t="e">
        <f t="shared" ca="1" si="410"/>
        <v>#N/A</v>
      </c>
      <c r="AR190" s="2" t="e">
        <f t="shared" ca="1" si="411"/>
        <v>#N/A</v>
      </c>
      <c r="AS190" s="2" t="e">
        <f t="shared" ca="1" si="411"/>
        <v>#N/A</v>
      </c>
      <c r="AT190" s="2" t="e">
        <f t="shared" ca="1" si="411"/>
        <v>#N/A</v>
      </c>
      <c r="AU190" s="2" t="e">
        <f t="shared" ca="1" si="411"/>
        <v>#N/A</v>
      </c>
      <c r="AV190" s="2" t="e">
        <f t="shared" ca="1" si="411"/>
        <v>#N/A</v>
      </c>
      <c r="AW190" s="2" t="str">
        <f t="shared" ca="1" si="411"/>
        <v/>
      </c>
      <c r="AX190" s="2" t="e">
        <f t="shared" ca="1" si="412"/>
        <v>#N/A</v>
      </c>
      <c r="AY190" s="2" t="e">
        <f t="shared" ca="1" si="413"/>
        <v>#N/A</v>
      </c>
      <c r="AZ190" t="str">
        <f t="shared" si="414"/>
        <v>V12R03</v>
      </c>
      <c r="BA190">
        <f t="shared" si="415"/>
        <v>190</v>
      </c>
    </row>
    <row r="191" spans="1:53" x14ac:dyDescent="0.25">
      <c r="A191" t="str">
        <f t="shared" si="416"/>
        <v>V12</v>
      </c>
      <c r="B191" t="s">
        <v>22</v>
      </c>
      <c r="C191" s="3" t="str">
        <f t="shared" si="386"/>
        <v>EAA Ceiling R38 Verified</v>
      </c>
      <c r="D191" t="str">
        <f t="shared" si="387"/>
        <v>n/a</v>
      </c>
      <c r="E191" s="2" t="e">
        <f t="shared" ca="1" si="388"/>
        <v>#N/A</v>
      </c>
      <c r="F191" s="2" t="e">
        <f t="shared" ca="1" si="389"/>
        <v>#N/A</v>
      </c>
      <c r="G191" s="27" t="e">
        <f t="shared" ca="1" si="390"/>
        <v>#N/A</v>
      </c>
      <c r="H191" s="3" t="e">
        <f t="shared" ca="1" si="391"/>
        <v>#N/A</v>
      </c>
      <c r="I191" s="2" t="e">
        <f t="shared" ca="1" si="392"/>
        <v>#N/A</v>
      </c>
      <c r="J191" s="2" t="e">
        <f t="shared" ca="1" si="393"/>
        <v>#N/A</v>
      </c>
      <c r="K191" s="2" t="e">
        <f t="shared" ca="1" si="394"/>
        <v>#N/A</v>
      </c>
      <c r="L191" s="27" t="e">
        <f t="shared" ca="1" si="395"/>
        <v>#N/A</v>
      </c>
      <c r="M191" s="3" t="e">
        <f t="shared" ca="1" si="396"/>
        <v>#N/A</v>
      </c>
      <c r="N191" s="26" t="s">
        <v>512</v>
      </c>
      <c r="O191" s="35" t="e">
        <f t="shared" ca="1" si="397"/>
        <v>#N/A</v>
      </c>
      <c r="P191" s="9" t="e">
        <f t="shared" ca="1" si="398"/>
        <v>#N/A</v>
      </c>
      <c r="Q191" s="2" t="e">
        <f t="shared" ca="1" si="399"/>
        <v>#N/A</v>
      </c>
      <c r="R191" s="2" t="e">
        <f t="shared" ca="1" si="399"/>
        <v>#N/A</v>
      </c>
      <c r="S191" s="2" t="e">
        <f t="shared" ca="1" si="399"/>
        <v>#N/A</v>
      </c>
      <c r="T191" s="2" t="e">
        <f t="shared" ca="1" si="399"/>
        <v>#N/A</v>
      </c>
      <c r="U191" s="2" t="e">
        <f t="shared" ca="1" si="399"/>
        <v>#N/A</v>
      </c>
      <c r="V191" s="2" t="e">
        <f t="shared" ca="1" si="399"/>
        <v>#N/A</v>
      </c>
      <c r="W191" s="2" t="e">
        <f t="shared" ca="1" si="400"/>
        <v>#N/A</v>
      </c>
      <c r="X191" s="2" t="e">
        <f t="shared" ca="1" si="401"/>
        <v>#N/A</v>
      </c>
      <c r="Y191" s="9" t="e">
        <f t="shared" ca="1" si="402"/>
        <v>#N/A</v>
      </c>
      <c r="Z191" s="2" t="e">
        <f t="shared" ca="1" si="403"/>
        <v>#N/A</v>
      </c>
      <c r="AA191" s="2" t="e">
        <f t="shared" ca="1" si="403"/>
        <v>#N/A</v>
      </c>
      <c r="AB191" s="2" t="e">
        <f t="shared" ca="1" si="403"/>
        <v>#N/A</v>
      </c>
      <c r="AC191" s="2" t="e">
        <f t="shared" ca="1" si="403"/>
        <v>#N/A</v>
      </c>
      <c r="AD191" s="2" t="e">
        <f t="shared" ca="1" si="403"/>
        <v>#N/A</v>
      </c>
      <c r="AE191" s="2" t="e">
        <f t="shared" ca="1" si="403"/>
        <v>#N/A</v>
      </c>
      <c r="AF191" s="2" t="e">
        <f t="shared" ca="1" si="404"/>
        <v>#N/A</v>
      </c>
      <c r="AG191" s="2" t="e">
        <f t="shared" ca="1" si="405"/>
        <v>#N/A</v>
      </c>
      <c r="AH191" s="9" t="e">
        <f t="shared" ca="1" si="406"/>
        <v>#N/A</v>
      </c>
      <c r="AI191" s="2" t="e">
        <f t="shared" ca="1" si="407"/>
        <v>#N/A</v>
      </c>
      <c r="AJ191" s="2" t="e">
        <f t="shared" ca="1" si="407"/>
        <v>#N/A</v>
      </c>
      <c r="AK191" s="2" t="e">
        <f t="shared" ca="1" si="407"/>
        <v>#N/A</v>
      </c>
      <c r="AL191" s="2" t="e">
        <f t="shared" ca="1" si="407"/>
        <v>#N/A</v>
      </c>
      <c r="AM191" s="2" t="e">
        <f t="shared" ca="1" si="407"/>
        <v>#N/A</v>
      </c>
      <c r="AN191" s="2" t="str">
        <f t="shared" ca="1" si="407"/>
        <v/>
      </c>
      <c r="AO191" s="2" t="e">
        <f t="shared" ca="1" si="408"/>
        <v>#N/A</v>
      </c>
      <c r="AP191" s="2" t="e">
        <f t="shared" ca="1" si="409"/>
        <v>#N/A</v>
      </c>
      <c r="AQ191" s="9" t="e">
        <f t="shared" ca="1" si="410"/>
        <v>#N/A</v>
      </c>
      <c r="AR191" s="2" t="e">
        <f t="shared" ca="1" si="411"/>
        <v>#N/A</v>
      </c>
      <c r="AS191" s="2" t="e">
        <f t="shared" ca="1" si="411"/>
        <v>#N/A</v>
      </c>
      <c r="AT191" s="2" t="e">
        <f t="shared" ca="1" si="411"/>
        <v>#N/A</v>
      </c>
      <c r="AU191" s="2" t="e">
        <f t="shared" ca="1" si="411"/>
        <v>#N/A</v>
      </c>
      <c r="AV191" s="2" t="e">
        <f t="shared" ca="1" si="411"/>
        <v>#N/A</v>
      </c>
      <c r="AW191" s="2" t="str">
        <f t="shared" ca="1" si="411"/>
        <v/>
      </c>
      <c r="AX191" s="2" t="e">
        <f t="shared" ca="1" si="412"/>
        <v>#N/A</v>
      </c>
      <c r="AY191" s="2" t="e">
        <f t="shared" ca="1" si="413"/>
        <v>#N/A</v>
      </c>
      <c r="AZ191" t="str">
        <f t="shared" si="414"/>
        <v>V12R04</v>
      </c>
      <c r="BA191">
        <f t="shared" si="415"/>
        <v>191</v>
      </c>
    </row>
    <row r="192" spans="1:53" x14ac:dyDescent="0.25">
      <c r="A192" t="str">
        <f t="shared" si="416"/>
        <v>V12</v>
      </c>
      <c r="B192" t="s">
        <v>23</v>
      </c>
      <c r="C192" s="3" t="str">
        <f t="shared" si="386"/>
        <v>EAA Ceiling R38 Verified Wind U0.41/S0.36</v>
      </c>
      <c r="D192" t="str">
        <f t="shared" si="387"/>
        <v>n/a</v>
      </c>
      <c r="E192" s="2" t="e">
        <f t="shared" ca="1" si="388"/>
        <v>#N/A</v>
      </c>
      <c r="F192" s="2" t="e">
        <f t="shared" ca="1" si="389"/>
        <v>#N/A</v>
      </c>
      <c r="G192" s="27" t="e">
        <f t="shared" ca="1" si="390"/>
        <v>#N/A</v>
      </c>
      <c r="H192" s="3" t="e">
        <f t="shared" ca="1" si="391"/>
        <v>#N/A</v>
      </c>
      <c r="I192" s="2" t="e">
        <f t="shared" ca="1" si="392"/>
        <v>#N/A</v>
      </c>
      <c r="J192" s="2" t="e">
        <f t="shared" ca="1" si="393"/>
        <v>#N/A</v>
      </c>
      <c r="K192" s="2" t="e">
        <f t="shared" ca="1" si="394"/>
        <v>#N/A</v>
      </c>
      <c r="L192" s="27" t="e">
        <f t="shared" ca="1" si="395"/>
        <v>#N/A</v>
      </c>
      <c r="M192" s="3" t="e">
        <f t="shared" ca="1" si="396"/>
        <v>#N/A</v>
      </c>
      <c r="N192" s="25" t="s">
        <v>513</v>
      </c>
      <c r="O192" s="35" t="e">
        <f t="shared" ca="1" si="397"/>
        <v>#N/A</v>
      </c>
      <c r="P192" s="9" t="e">
        <f t="shared" ca="1" si="398"/>
        <v>#N/A</v>
      </c>
      <c r="Q192" s="2" t="e">
        <f t="shared" ca="1" si="399"/>
        <v>#N/A</v>
      </c>
      <c r="R192" s="2" t="e">
        <f t="shared" ca="1" si="399"/>
        <v>#N/A</v>
      </c>
      <c r="S192" s="2" t="e">
        <f t="shared" ca="1" si="399"/>
        <v>#N/A</v>
      </c>
      <c r="T192" s="2" t="e">
        <f t="shared" ca="1" si="399"/>
        <v>#N/A</v>
      </c>
      <c r="U192" s="2" t="e">
        <f t="shared" ca="1" si="399"/>
        <v>#N/A</v>
      </c>
      <c r="V192" s="2" t="e">
        <f t="shared" ca="1" si="399"/>
        <v>#N/A</v>
      </c>
      <c r="W192" s="2" t="e">
        <f t="shared" ca="1" si="400"/>
        <v>#N/A</v>
      </c>
      <c r="X192" s="2" t="e">
        <f t="shared" ca="1" si="401"/>
        <v>#N/A</v>
      </c>
      <c r="Y192" s="9" t="e">
        <f t="shared" ca="1" si="402"/>
        <v>#N/A</v>
      </c>
      <c r="Z192" s="2" t="e">
        <f t="shared" ca="1" si="403"/>
        <v>#N/A</v>
      </c>
      <c r="AA192" s="2" t="e">
        <f t="shared" ca="1" si="403"/>
        <v>#N/A</v>
      </c>
      <c r="AB192" s="2" t="e">
        <f t="shared" ca="1" si="403"/>
        <v>#N/A</v>
      </c>
      <c r="AC192" s="2" t="e">
        <f t="shared" ca="1" si="403"/>
        <v>#N/A</v>
      </c>
      <c r="AD192" s="2" t="e">
        <f t="shared" ca="1" si="403"/>
        <v>#N/A</v>
      </c>
      <c r="AE192" s="2" t="e">
        <f t="shared" ca="1" si="403"/>
        <v>#N/A</v>
      </c>
      <c r="AF192" s="2" t="e">
        <f t="shared" ca="1" si="404"/>
        <v>#N/A</v>
      </c>
      <c r="AG192" s="2" t="e">
        <f t="shared" ca="1" si="405"/>
        <v>#N/A</v>
      </c>
      <c r="AH192" s="9" t="e">
        <f t="shared" ca="1" si="406"/>
        <v>#N/A</v>
      </c>
      <c r="AI192" s="2" t="e">
        <f t="shared" ca="1" si="407"/>
        <v>#N/A</v>
      </c>
      <c r="AJ192" s="2" t="e">
        <f t="shared" ca="1" si="407"/>
        <v>#N/A</v>
      </c>
      <c r="AK192" s="2" t="e">
        <f t="shared" ca="1" si="407"/>
        <v>#N/A</v>
      </c>
      <c r="AL192" s="2" t="e">
        <f t="shared" ca="1" si="407"/>
        <v>#N/A</v>
      </c>
      <c r="AM192" s="2" t="e">
        <f t="shared" ca="1" si="407"/>
        <v>#N/A</v>
      </c>
      <c r="AN192" s="2" t="str">
        <f t="shared" ca="1" si="407"/>
        <v/>
      </c>
      <c r="AO192" s="2" t="e">
        <f t="shared" ca="1" si="408"/>
        <v>#N/A</v>
      </c>
      <c r="AP192" s="2" t="e">
        <f t="shared" ca="1" si="409"/>
        <v>#N/A</v>
      </c>
      <c r="AQ192" s="9" t="e">
        <f t="shared" ca="1" si="410"/>
        <v>#N/A</v>
      </c>
      <c r="AR192" s="2" t="e">
        <f t="shared" ca="1" si="411"/>
        <v>#N/A</v>
      </c>
      <c r="AS192" s="2" t="e">
        <f t="shared" ca="1" si="411"/>
        <v>#N/A</v>
      </c>
      <c r="AT192" s="2" t="e">
        <f t="shared" ca="1" si="411"/>
        <v>#N/A</v>
      </c>
      <c r="AU192" s="2" t="e">
        <f t="shared" ca="1" si="411"/>
        <v>#N/A</v>
      </c>
      <c r="AV192" s="2" t="e">
        <f t="shared" ca="1" si="411"/>
        <v>#N/A</v>
      </c>
      <c r="AW192" s="2" t="str">
        <f t="shared" ca="1" si="411"/>
        <v/>
      </c>
      <c r="AX192" s="2" t="e">
        <f t="shared" ca="1" si="412"/>
        <v>#N/A</v>
      </c>
      <c r="AY192" s="2" t="e">
        <f t="shared" ca="1" si="413"/>
        <v>#N/A</v>
      </c>
      <c r="AZ192" t="str">
        <f t="shared" si="414"/>
        <v>V12R05</v>
      </c>
      <c r="BA192">
        <f t="shared" si="415"/>
        <v>192</v>
      </c>
    </row>
    <row r="193" spans="1:53" x14ac:dyDescent="0.25">
      <c r="A193" t="str">
        <f t="shared" si="416"/>
        <v>V12</v>
      </c>
      <c r="B193" t="s">
        <v>24</v>
      </c>
      <c r="C193" s="3" t="str">
        <f t="shared" si="386"/>
        <v>EAA Ceiling R38 Verified Wind U0.41/S0.36 Verified</v>
      </c>
      <c r="D193" t="str">
        <f t="shared" si="387"/>
        <v>n/a</v>
      </c>
      <c r="E193" s="2" t="e">
        <f t="shared" ca="1" si="388"/>
        <v>#N/A</v>
      </c>
      <c r="F193" s="2" t="e">
        <f t="shared" ca="1" si="389"/>
        <v>#N/A</v>
      </c>
      <c r="G193" s="27" t="e">
        <f t="shared" ca="1" si="390"/>
        <v>#N/A</v>
      </c>
      <c r="H193" s="3" t="e">
        <f t="shared" ca="1" si="391"/>
        <v>#N/A</v>
      </c>
      <c r="I193" s="2" t="e">
        <f t="shared" ca="1" si="392"/>
        <v>#N/A</v>
      </c>
      <c r="J193" s="2" t="e">
        <f t="shared" ca="1" si="393"/>
        <v>#N/A</v>
      </c>
      <c r="K193" s="2" t="e">
        <f t="shared" ca="1" si="394"/>
        <v>#N/A</v>
      </c>
      <c r="L193" s="27" t="e">
        <f t="shared" ca="1" si="395"/>
        <v>#N/A</v>
      </c>
      <c r="M193" s="3" t="e">
        <f t="shared" ca="1" si="396"/>
        <v>#N/A</v>
      </c>
      <c r="N193" s="25" t="str">
        <f>N192</f>
        <v>V12R05</v>
      </c>
      <c r="O193" s="35" t="e">
        <f t="shared" ca="1" si="397"/>
        <v>#N/A</v>
      </c>
      <c r="P193" s="9" t="e">
        <f t="shared" ca="1" si="398"/>
        <v>#N/A</v>
      </c>
      <c r="Q193" s="2" t="e">
        <f t="shared" ca="1" si="399"/>
        <v>#N/A</v>
      </c>
      <c r="R193" s="2" t="e">
        <f t="shared" ca="1" si="399"/>
        <v>#N/A</v>
      </c>
      <c r="S193" s="2" t="e">
        <f t="shared" ca="1" si="399"/>
        <v>#N/A</v>
      </c>
      <c r="T193" s="2" t="e">
        <f t="shared" ca="1" si="399"/>
        <v>#N/A</v>
      </c>
      <c r="U193" s="2" t="e">
        <f t="shared" ca="1" si="399"/>
        <v>#N/A</v>
      </c>
      <c r="V193" s="2" t="e">
        <f t="shared" ca="1" si="399"/>
        <v>#N/A</v>
      </c>
      <c r="W193" s="2" t="e">
        <f t="shared" ca="1" si="400"/>
        <v>#N/A</v>
      </c>
      <c r="X193" s="2" t="e">
        <f t="shared" ca="1" si="401"/>
        <v>#N/A</v>
      </c>
      <c r="Y193" s="9" t="e">
        <f t="shared" ca="1" si="402"/>
        <v>#N/A</v>
      </c>
      <c r="Z193" s="2" t="e">
        <f t="shared" ca="1" si="403"/>
        <v>#N/A</v>
      </c>
      <c r="AA193" s="2" t="e">
        <f t="shared" ca="1" si="403"/>
        <v>#N/A</v>
      </c>
      <c r="AB193" s="2" t="e">
        <f t="shared" ca="1" si="403"/>
        <v>#N/A</v>
      </c>
      <c r="AC193" s="2" t="e">
        <f t="shared" ca="1" si="403"/>
        <v>#N/A</v>
      </c>
      <c r="AD193" s="2" t="e">
        <f t="shared" ca="1" si="403"/>
        <v>#N/A</v>
      </c>
      <c r="AE193" s="2" t="e">
        <f t="shared" ca="1" si="403"/>
        <v>#N/A</v>
      </c>
      <c r="AF193" s="2" t="e">
        <f t="shared" ca="1" si="404"/>
        <v>#N/A</v>
      </c>
      <c r="AG193" s="2" t="e">
        <f t="shared" ca="1" si="405"/>
        <v>#N/A</v>
      </c>
      <c r="AH193" s="9" t="e">
        <f t="shared" ca="1" si="406"/>
        <v>#N/A</v>
      </c>
      <c r="AI193" s="2" t="e">
        <f t="shared" ca="1" si="407"/>
        <v>#N/A</v>
      </c>
      <c r="AJ193" s="2" t="e">
        <f t="shared" ca="1" si="407"/>
        <v>#N/A</v>
      </c>
      <c r="AK193" s="2" t="e">
        <f t="shared" ca="1" si="407"/>
        <v>#N/A</v>
      </c>
      <c r="AL193" s="2" t="e">
        <f t="shared" ca="1" si="407"/>
        <v>#N/A</v>
      </c>
      <c r="AM193" s="2" t="e">
        <f t="shared" ca="1" si="407"/>
        <v>#N/A</v>
      </c>
      <c r="AN193" s="2" t="str">
        <f t="shared" ca="1" si="407"/>
        <v/>
      </c>
      <c r="AO193" s="2" t="e">
        <f t="shared" ca="1" si="408"/>
        <v>#N/A</v>
      </c>
      <c r="AP193" s="2" t="e">
        <f t="shared" ca="1" si="409"/>
        <v>#N/A</v>
      </c>
      <c r="AQ193" s="9" t="e">
        <f t="shared" ca="1" si="410"/>
        <v>#N/A</v>
      </c>
      <c r="AR193" s="2" t="e">
        <f t="shared" ca="1" si="411"/>
        <v>#N/A</v>
      </c>
      <c r="AS193" s="2" t="e">
        <f t="shared" ca="1" si="411"/>
        <v>#N/A</v>
      </c>
      <c r="AT193" s="2" t="e">
        <f t="shared" ca="1" si="411"/>
        <v>#N/A</v>
      </c>
      <c r="AU193" s="2" t="e">
        <f t="shared" ca="1" si="411"/>
        <v>#N/A</v>
      </c>
      <c r="AV193" s="2" t="e">
        <f t="shared" ca="1" si="411"/>
        <v>#N/A</v>
      </c>
      <c r="AW193" s="2" t="str">
        <f t="shared" ca="1" si="411"/>
        <v/>
      </c>
      <c r="AX193" s="2" t="e">
        <f t="shared" ca="1" si="412"/>
        <v>#N/A</v>
      </c>
      <c r="AY193" s="2" t="e">
        <f t="shared" ca="1" si="413"/>
        <v>#N/A</v>
      </c>
      <c r="AZ193" t="str">
        <f t="shared" si="414"/>
        <v>V12R06</v>
      </c>
      <c r="BA193">
        <f t="shared" si="415"/>
        <v>193</v>
      </c>
    </row>
    <row r="194" spans="1:53" x14ac:dyDescent="0.25">
      <c r="A194" t="str">
        <f t="shared" si="416"/>
        <v>V12</v>
      </c>
      <c r="B194" t="s">
        <v>25</v>
      </c>
      <c r="C194" s="3" t="str">
        <f t="shared" si="386"/>
        <v>EAA Ceiling R38 Verified Wind U0.40/S0.35</v>
      </c>
      <c r="D194" t="str">
        <f t="shared" si="387"/>
        <v>n/a</v>
      </c>
      <c r="E194" s="2" t="e">
        <f t="shared" ca="1" si="388"/>
        <v>#N/A</v>
      </c>
      <c r="F194" s="2" t="e">
        <f t="shared" ca="1" si="389"/>
        <v>#N/A</v>
      </c>
      <c r="G194" s="27" t="e">
        <f t="shared" ca="1" si="390"/>
        <v>#N/A</v>
      </c>
      <c r="H194" s="3" t="e">
        <f t="shared" ca="1" si="391"/>
        <v>#N/A</v>
      </c>
      <c r="I194" s="2" t="e">
        <f t="shared" ca="1" si="392"/>
        <v>#N/A</v>
      </c>
      <c r="J194" s="2" t="e">
        <f t="shared" ca="1" si="393"/>
        <v>#N/A</v>
      </c>
      <c r="K194" s="2" t="e">
        <f t="shared" ca="1" si="394"/>
        <v>#N/A</v>
      </c>
      <c r="L194" s="27" t="e">
        <f t="shared" ca="1" si="395"/>
        <v>#N/A</v>
      </c>
      <c r="M194" s="3" t="e">
        <f t="shared" ca="1" si="396"/>
        <v>#N/A</v>
      </c>
      <c r="N194" s="25" t="str">
        <f>N192</f>
        <v>V12R05</v>
      </c>
      <c r="O194" s="35" t="e">
        <f t="shared" ca="1" si="397"/>
        <v>#N/A</v>
      </c>
      <c r="P194" s="9" t="e">
        <f t="shared" ca="1" si="398"/>
        <v>#N/A</v>
      </c>
      <c r="Q194" s="2" t="e">
        <f t="shared" ca="1" si="399"/>
        <v>#N/A</v>
      </c>
      <c r="R194" s="2" t="e">
        <f t="shared" ca="1" si="399"/>
        <v>#N/A</v>
      </c>
      <c r="S194" s="2" t="e">
        <f t="shared" ca="1" si="399"/>
        <v>#N/A</v>
      </c>
      <c r="T194" s="2" t="e">
        <f t="shared" ca="1" si="399"/>
        <v>#N/A</v>
      </c>
      <c r="U194" s="2" t="e">
        <f t="shared" ca="1" si="399"/>
        <v>#N/A</v>
      </c>
      <c r="V194" s="2" t="e">
        <f t="shared" ca="1" si="399"/>
        <v>#N/A</v>
      </c>
      <c r="W194" s="2" t="e">
        <f t="shared" ca="1" si="400"/>
        <v>#N/A</v>
      </c>
      <c r="X194" s="2" t="e">
        <f t="shared" ca="1" si="401"/>
        <v>#N/A</v>
      </c>
      <c r="Y194" s="9" t="e">
        <f t="shared" ca="1" si="402"/>
        <v>#N/A</v>
      </c>
      <c r="Z194" s="2" t="e">
        <f t="shared" ca="1" si="403"/>
        <v>#N/A</v>
      </c>
      <c r="AA194" s="2" t="e">
        <f t="shared" ca="1" si="403"/>
        <v>#N/A</v>
      </c>
      <c r="AB194" s="2" t="e">
        <f t="shared" ca="1" si="403"/>
        <v>#N/A</v>
      </c>
      <c r="AC194" s="2" t="e">
        <f t="shared" ca="1" si="403"/>
        <v>#N/A</v>
      </c>
      <c r="AD194" s="2" t="e">
        <f t="shared" ca="1" si="403"/>
        <v>#N/A</v>
      </c>
      <c r="AE194" s="2" t="e">
        <f t="shared" ca="1" si="403"/>
        <v>#N/A</v>
      </c>
      <c r="AF194" s="2" t="e">
        <f t="shared" ca="1" si="404"/>
        <v>#N/A</v>
      </c>
      <c r="AG194" s="2" t="e">
        <f t="shared" ca="1" si="405"/>
        <v>#N/A</v>
      </c>
      <c r="AH194" s="9" t="e">
        <f t="shared" ca="1" si="406"/>
        <v>#N/A</v>
      </c>
      <c r="AI194" s="2" t="e">
        <f t="shared" ca="1" si="407"/>
        <v>#N/A</v>
      </c>
      <c r="AJ194" s="2" t="e">
        <f t="shared" ca="1" si="407"/>
        <v>#N/A</v>
      </c>
      <c r="AK194" s="2" t="e">
        <f t="shared" ca="1" si="407"/>
        <v>#N/A</v>
      </c>
      <c r="AL194" s="2" t="e">
        <f t="shared" ca="1" si="407"/>
        <v>#N/A</v>
      </c>
      <c r="AM194" s="2" t="e">
        <f t="shared" ca="1" si="407"/>
        <v>#N/A</v>
      </c>
      <c r="AN194" s="2" t="str">
        <f t="shared" ca="1" si="407"/>
        <v/>
      </c>
      <c r="AO194" s="2" t="e">
        <f t="shared" ca="1" si="408"/>
        <v>#N/A</v>
      </c>
      <c r="AP194" s="2" t="e">
        <f t="shared" ca="1" si="409"/>
        <v>#N/A</v>
      </c>
      <c r="AQ194" s="9" t="e">
        <f t="shared" ca="1" si="410"/>
        <v>#N/A</v>
      </c>
      <c r="AR194" s="2" t="e">
        <f t="shared" ca="1" si="411"/>
        <v>#N/A</v>
      </c>
      <c r="AS194" s="2" t="e">
        <f t="shared" ca="1" si="411"/>
        <v>#N/A</v>
      </c>
      <c r="AT194" s="2" t="e">
        <f t="shared" ca="1" si="411"/>
        <v>#N/A</v>
      </c>
      <c r="AU194" s="2" t="e">
        <f t="shared" ca="1" si="411"/>
        <v>#N/A</v>
      </c>
      <c r="AV194" s="2" t="e">
        <f t="shared" ca="1" si="411"/>
        <v>#N/A</v>
      </c>
      <c r="AW194" s="2" t="str">
        <f t="shared" ca="1" si="411"/>
        <v/>
      </c>
      <c r="AX194" s="2" t="e">
        <f t="shared" ca="1" si="412"/>
        <v>#N/A</v>
      </c>
      <c r="AY194" s="2" t="e">
        <f t="shared" ca="1" si="413"/>
        <v>#N/A</v>
      </c>
      <c r="AZ194" t="str">
        <f t="shared" si="414"/>
        <v>V12R07</v>
      </c>
      <c r="BA194">
        <f t="shared" si="415"/>
        <v>194</v>
      </c>
    </row>
    <row r="195" spans="1:53" x14ac:dyDescent="0.25">
      <c r="A195" t="str">
        <f t="shared" si="416"/>
        <v>V12</v>
      </c>
      <c r="B195" t="s">
        <v>26</v>
      </c>
      <c r="C195" s="3" t="str">
        <f t="shared" si="386"/>
        <v>EAA Ceiling R38 Verified Wind U0.40/S0.35 Verified</v>
      </c>
      <c r="D195" t="str">
        <f t="shared" si="387"/>
        <v>n/a</v>
      </c>
      <c r="E195" s="2" t="e">
        <f t="shared" ca="1" si="388"/>
        <v>#N/A</v>
      </c>
      <c r="F195" s="2" t="e">
        <f t="shared" ca="1" si="389"/>
        <v>#N/A</v>
      </c>
      <c r="G195" s="27" t="e">
        <f t="shared" ca="1" si="390"/>
        <v>#N/A</v>
      </c>
      <c r="H195" s="3" t="e">
        <f t="shared" ca="1" si="391"/>
        <v>#N/A</v>
      </c>
      <c r="I195" s="2" t="e">
        <f t="shared" ca="1" si="392"/>
        <v>#N/A</v>
      </c>
      <c r="J195" s="2" t="e">
        <f t="shared" ca="1" si="393"/>
        <v>#N/A</v>
      </c>
      <c r="K195" s="2" t="e">
        <f t="shared" ca="1" si="394"/>
        <v>#N/A</v>
      </c>
      <c r="L195" s="27" t="e">
        <f t="shared" ca="1" si="395"/>
        <v>#N/A</v>
      </c>
      <c r="M195" s="3" t="e">
        <f t="shared" ca="1" si="396"/>
        <v>#N/A</v>
      </c>
      <c r="N195" s="25" t="str">
        <f>N191</f>
        <v>V12R03</v>
      </c>
      <c r="O195" s="35" t="e">
        <f t="shared" ca="1" si="397"/>
        <v>#N/A</v>
      </c>
      <c r="P195" s="9" t="e">
        <f t="shared" ca="1" si="398"/>
        <v>#N/A</v>
      </c>
      <c r="Q195" s="2" t="e">
        <f t="shared" ca="1" si="399"/>
        <v>#N/A</v>
      </c>
      <c r="R195" s="2" t="e">
        <f t="shared" ca="1" si="399"/>
        <v>#N/A</v>
      </c>
      <c r="S195" s="2" t="e">
        <f t="shared" ca="1" si="399"/>
        <v>#N/A</v>
      </c>
      <c r="T195" s="2" t="e">
        <f t="shared" ca="1" si="399"/>
        <v>#N/A</v>
      </c>
      <c r="U195" s="2" t="e">
        <f t="shared" ca="1" si="399"/>
        <v>#N/A</v>
      </c>
      <c r="V195" s="2" t="e">
        <f t="shared" ca="1" si="399"/>
        <v>#N/A</v>
      </c>
      <c r="W195" s="2" t="e">
        <f t="shared" ca="1" si="400"/>
        <v>#N/A</v>
      </c>
      <c r="X195" s="2" t="e">
        <f t="shared" ca="1" si="401"/>
        <v>#N/A</v>
      </c>
      <c r="Y195" s="9" t="e">
        <f t="shared" ca="1" si="402"/>
        <v>#N/A</v>
      </c>
      <c r="Z195" s="2" t="e">
        <f t="shared" ca="1" si="403"/>
        <v>#N/A</v>
      </c>
      <c r="AA195" s="2" t="e">
        <f t="shared" ca="1" si="403"/>
        <v>#N/A</v>
      </c>
      <c r="AB195" s="2" t="e">
        <f t="shared" ca="1" si="403"/>
        <v>#N/A</v>
      </c>
      <c r="AC195" s="2" t="e">
        <f t="shared" ca="1" si="403"/>
        <v>#N/A</v>
      </c>
      <c r="AD195" s="2" t="e">
        <f t="shared" ca="1" si="403"/>
        <v>#N/A</v>
      </c>
      <c r="AE195" s="2" t="e">
        <f t="shared" ca="1" si="403"/>
        <v>#N/A</v>
      </c>
      <c r="AF195" s="2" t="e">
        <f t="shared" ca="1" si="404"/>
        <v>#N/A</v>
      </c>
      <c r="AG195" s="2" t="e">
        <f t="shared" ca="1" si="405"/>
        <v>#N/A</v>
      </c>
      <c r="AH195" s="9" t="e">
        <f t="shared" ca="1" si="406"/>
        <v>#N/A</v>
      </c>
      <c r="AI195" s="2" t="e">
        <f t="shared" ca="1" si="407"/>
        <v>#N/A</v>
      </c>
      <c r="AJ195" s="2" t="e">
        <f t="shared" ca="1" si="407"/>
        <v>#N/A</v>
      </c>
      <c r="AK195" s="2" t="e">
        <f t="shared" ca="1" si="407"/>
        <v>#N/A</v>
      </c>
      <c r="AL195" s="2" t="e">
        <f t="shared" ca="1" si="407"/>
        <v>#N/A</v>
      </c>
      <c r="AM195" s="2" t="e">
        <f t="shared" ca="1" si="407"/>
        <v>#N/A</v>
      </c>
      <c r="AN195" s="2" t="str">
        <f t="shared" ca="1" si="407"/>
        <v/>
      </c>
      <c r="AO195" s="2" t="e">
        <f t="shared" ca="1" si="408"/>
        <v>#N/A</v>
      </c>
      <c r="AP195" s="2" t="e">
        <f t="shared" ca="1" si="409"/>
        <v>#N/A</v>
      </c>
      <c r="AQ195" s="9" t="e">
        <f t="shared" ca="1" si="410"/>
        <v>#N/A</v>
      </c>
      <c r="AR195" s="2" t="e">
        <f t="shared" ca="1" si="411"/>
        <v>#N/A</v>
      </c>
      <c r="AS195" s="2" t="e">
        <f t="shared" ca="1" si="411"/>
        <v>#N/A</v>
      </c>
      <c r="AT195" s="2" t="e">
        <f t="shared" ca="1" si="411"/>
        <v>#N/A</v>
      </c>
      <c r="AU195" s="2" t="e">
        <f t="shared" ca="1" si="411"/>
        <v>#N/A</v>
      </c>
      <c r="AV195" s="2" t="e">
        <f t="shared" ca="1" si="411"/>
        <v>#N/A</v>
      </c>
      <c r="AW195" s="2" t="str">
        <f t="shared" ca="1" si="411"/>
        <v/>
      </c>
      <c r="AX195" s="2" t="e">
        <f t="shared" ca="1" si="412"/>
        <v>#N/A</v>
      </c>
      <c r="AY195" s="2" t="e">
        <f t="shared" ca="1" si="413"/>
        <v>#N/A</v>
      </c>
      <c r="AZ195" t="str">
        <f t="shared" si="414"/>
        <v>V12R08</v>
      </c>
      <c r="BA195">
        <f t="shared" si="415"/>
        <v>195</v>
      </c>
    </row>
    <row r="196" spans="1:53" x14ac:dyDescent="0.25">
      <c r="A196" t="str">
        <f t="shared" si="416"/>
        <v>V12</v>
      </c>
      <c r="B196" t="s">
        <v>27</v>
      </c>
      <c r="C196" s="3" t="str">
        <f t="shared" si="386"/>
        <v>EAA Ceiling R38 Verified Wind U0.39/S0.34</v>
      </c>
      <c r="D196" t="str">
        <f t="shared" si="387"/>
        <v>n/a</v>
      </c>
      <c r="E196" s="2" t="e">
        <f t="shared" ca="1" si="388"/>
        <v>#N/A</v>
      </c>
      <c r="F196" s="2" t="e">
        <f t="shared" ca="1" si="389"/>
        <v>#N/A</v>
      </c>
      <c r="G196" s="27" t="e">
        <f t="shared" ca="1" si="390"/>
        <v>#N/A</v>
      </c>
      <c r="H196" s="3" t="e">
        <f t="shared" ca="1" si="391"/>
        <v>#N/A</v>
      </c>
      <c r="I196" s="2" t="e">
        <f t="shared" ca="1" si="392"/>
        <v>#N/A</v>
      </c>
      <c r="J196" s="2" t="e">
        <f t="shared" ca="1" si="393"/>
        <v>#N/A</v>
      </c>
      <c r="K196" s="2" t="e">
        <f t="shared" ca="1" si="394"/>
        <v>#N/A</v>
      </c>
      <c r="L196" s="27" t="e">
        <f t="shared" ca="1" si="395"/>
        <v>#N/A</v>
      </c>
      <c r="M196" s="3" t="e">
        <f t="shared" ca="1" si="396"/>
        <v>#N/A</v>
      </c>
      <c r="N196" s="25" t="str">
        <f>N192</f>
        <v>V12R05</v>
      </c>
      <c r="O196" s="35" t="e">
        <f t="shared" ca="1" si="397"/>
        <v>#N/A</v>
      </c>
      <c r="P196" s="9" t="e">
        <f t="shared" ca="1" si="398"/>
        <v>#N/A</v>
      </c>
      <c r="Q196" s="2" t="e">
        <f t="shared" ca="1" si="399"/>
        <v>#N/A</v>
      </c>
      <c r="R196" s="2" t="e">
        <f t="shared" ca="1" si="399"/>
        <v>#N/A</v>
      </c>
      <c r="S196" s="2" t="e">
        <f t="shared" ca="1" si="399"/>
        <v>#N/A</v>
      </c>
      <c r="T196" s="2" t="e">
        <f t="shared" ca="1" si="399"/>
        <v>#N/A</v>
      </c>
      <c r="U196" s="2" t="e">
        <f t="shared" ca="1" si="399"/>
        <v>#N/A</v>
      </c>
      <c r="V196" s="2" t="e">
        <f t="shared" ca="1" si="399"/>
        <v>#N/A</v>
      </c>
      <c r="W196" s="2" t="e">
        <f t="shared" ca="1" si="400"/>
        <v>#N/A</v>
      </c>
      <c r="X196" s="2" t="e">
        <f t="shared" ca="1" si="401"/>
        <v>#N/A</v>
      </c>
      <c r="Y196" s="9" t="e">
        <f t="shared" ca="1" si="402"/>
        <v>#N/A</v>
      </c>
      <c r="Z196" s="2" t="e">
        <f t="shared" ca="1" si="403"/>
        <v>#N/A</v>
      </c>
      <c r="AA196" s="2" t="e">
        <f t="shared" ca="1" si="403"/>
        <v>#N/A</v>
      </c>
      <c r="AB196" s="2" t="e">
        <f t="shared" ca="1" si="403"/>
        <v>#N/A</v>
      </c>
      <c r="AC196" s="2" t="e">
        <f t="shared" ca="1" si="403"/>
        <v>#N/A</v>
      </c>
      <c r="AD196" s="2" t="e">
        <f t="shared" ca="1" si="403"/>
        <v>#N/A</v>
      </c>
      <c r="AE196" s="2" t="e">
        <f t="shared" ca="1" si="403"/>
        <v>#N/A</v>
      </c>
      <c r="AF196" s="2" t="e">
        <f t="shared" ca="1" si="404"/>
        <v>#N/A</v>
      </c>
      <c r="AG196" s="2" t="e">
        <f t="shared" ca="1" si="405"/>
        <v>#N/A</v>
      </c>
      <c r="AH196" s="9" t="e">
        <f t="shared" ca="1" si="406"/>
        <v>#N/A</v>
      </c>
      <c r="AI196" s="2" t="e">
        <f t="shared" ca="1" si="407"/>
        <v>#N/A</v>
      </c>
      <c r="AJ196" s="2" t="e">
        <f t="shared" ca="1" si="407"/>
        <v>#N/A</v>
      </c>
      <c r="AK196" s="2" t="e">
        <f t="shared" ca="1" si="407"/>
        <v>#N/A</v>
      </c>
      <c r="AL196" s="2" t="e">
        <f t="shared" ca="1" si="407"/>
        <v>#N/A</v>
      </c>
      <c r="AM196" s="2" t="e">
        <f t="shared" ca="1" si="407"/>
        <v>#N/A</v>
      </c>
      <c r="AN196" s="2" t="str">
        <f t="shared" ca="1" si="407"/>
        <v/>
      </c>
      <c r="AO196" s="2" t="e">
        <f t="shared" ca="1" si="408"/>
        <v>#N/A</v>
      </c>
      <c r="AP196" s="2" t="e">
        <f t="shared" ca="1" si="409"/>
        <v>#N/A</v>
      </c>
      <c r="AQ196" s="9" t="e">
        <f t="shared" ca="1" si="410"/>
        <v>#N/A</v>
      </c>
      <c r="AR196" s="2" t="e">
        <f t="shared" ca="1" si="411"/>
        <v>#N/A</v>
      </c>
      <c r="AS196" s="2" t="e">
        <f t="shared" ca="1" si="411"/>
        <v>#N/A</v>
      </c>
      <c r="AT196" s="2" t="e">
        <f t="shared" ca="1" si="411"/>
        <v>#N/A</v>
      </c>
      <c r="AU196" s="2" t="e">
        <f t="shared" ca="1" si="411"/>
        <v>#N/A</v>
      </c>
      <c r="AV196" s="2" t="e">
        <f t="shared" ca="1" si="411"/>
        <v>#N/A</v>
      </c>
      <c r="AW196" s="2" t="str">
        <f t="shared" ca="1" si="411"/>
        <v/>
      </c>
      <c r="AX196" s="2" t="e">
        <f t="shared" ca="1" si="412"/>
        <v>#N/A</v>
      </c>
      <c r="AY196" s="2" t="e">
        <f t="shared" ca="1" si="413"/>
        <v>#N/A</v>
      </c>
      <c r="AZ196" t="str">
        <f t="shared" si="414"/>
        <v>V12R09</v>
      </c>
      <c r="BA196">
        <f t="shared" si="415"/>
        <v>196</v>
      </c>
    </row>
    <row r="197" spans="1:53" x14ac:dyDescent="0.25">
      <c r="A197" t="str">
        <f t="shared" si="416"/>
        <v>V12</v>
      </c>
      <c r="B197" t="s">
        <v>28</v>
      </c>
      <c r="C197" s="3" t="str">
        <f t="shared" si="386"/>
        <v>EAA Ceiling R38 Verified Wind U0.39/S0.34 Verified</v>
      </c>
      <c r="D197" t="str">
        <f t="shared" si="387"/>
        <v>n/a</v>
      </c>
      <c r="E197" s="2" t="e">
        <f t="shared" ca="1" si="388"/>
        <v>#N/A</v>
      </c>
      <c r="F197" s="2" t="e">
        <f t="shared" ca="1" si="389"/>
        <v>#N/A</v>
      </c>
      <c r="G197" s="27" t="e">
        <f t="shared" ca="1" si="390"/>
        <v>#N/A</v>
      </c>
      <c r="H197" s="3" t="e">
        <f t="shared" ca="1" si="391"/>
        <v>#N/A</v>
      </c>
      <c r="I197" s="2" t="e">
        <f t="shared" ca="1" si="392"/>
        <v>#N/A</v>
      </c>
      <c r="J197" s="2" t="e">
        <f t="shared" ca="1" si="393"/>
        <v>#N/A</v>
      </c>
      <c r="K197" s="2" t="e">
        <f t="shared" ca="1" si="394"/>
        <v>#N/A</v>
      </c>
      <c r="L197" s="27" t="e">
        <f t="shared" ca="1" si="395"/>
        <v>#N/A</v>
      </c>
      <c r="M197" s="3" t="e">
        <f t="shared" ca="1" si="396"/>
        <v>#N/A</v>
      </c>
      <c r="N197" s="25" t="str">
        <f>N191</f>
        <v>V12R03</v>
      </c>
      <c r="O197" s="35" t="e">
        <f t="shared" ca="1" si="397"/>
        <v>#N/A</v>
      </c>
      <c r="P197" s="9" t="e">
        <f t="shared" ca="1" si="398"/>
        <v>#N/A</v>
      </c>
      <c r="Q197" s="2" t="e">
        <f t="shared" ca="1" si="399"/>
        <v>#N/A</v>
      </c>
      <c r="R197" s="2" t="e">
        <f t="shared" ca="1" si="399"/>
        <v>#N/A</v>
      </c>
      <c r="S197" s="2" t="e">
        <f t="shared" ca="1" si="399"/>
        <v>#N/A</v>
      </c>
      <c r="T197" s="2" t="e">
        <f t="shared" ca="1" si="399"/>
        <v>#N/A</v>
      </c>
      <c r="U197" s="2" t="e">
        <f t="shared" ca="1" si="399"/>
        <v>#N/A</v>
      </c>
      <c r="V197" s="2" t="e">
        <f t="shared" ca="1" si="399"/>
        <v>#N/A</v>
      </c>
      <c r="W197" s="2" t="e">
        <f t="shared" ca="1" si="400"/>
        <v>#N/A</v>
      </c>
      <c r="X197" s="2" t="e">
        <f t="shared" ca="1" si="401"/>
        <v>#N/A</v>
      </c>
      <c r="Y197" s="9" t="e">
        <f t="shared" ca="1" si="402"/>
        <v>#N/A</v>
      </c>
      <c r="Z197" s="2" t="e">
        <f t="shared" ca="1" si="403"/>
        <v>#N/A</v>
      </c>
      <c r="AA197" s="2" t="e">
        <f t="shared" ca="1" si="403"/>
        <v>#N/A</v>
      </c>
      <c r="AB197" s="2" t="e">
        <f t="shared" ca="1" si="403"/>
        <v>#N/A</v>
      </c>
      <c r="AC197" s="2" t="e">
        <f t="shared" ca="1" si="403"/>
        <v>#N/A</v>
      </c>
      <c r="AD197" s="2" t="e">
        <f t="shared" ca="1" si="403"/>
        <v>#N/A</v>
      </c>
      <c r="AE197" s="2" t="e">
        <f t="shared" ca="1" si="403"/>
        <v>#N/A</v>
      </c>
      <c r="AF197" s="2" t="e">
        <f t="shared" ca="1" si="404"/>
        <v>#N/A</v>
      </c>
      <c r="AG197" s="2" t="e">
        <f t="shared" ca="1" si="405"/>
        <v>#N/A</v>
      </c>
      <c r="AH197" s="9" t="e">
        <f t="shared" ca="1" si="406"/>
        <v>#N/A</v>
      </c>
      <c r="AI197" s="2" t="e">
        <f t="shared" ca="1" si="407"/>
        <v>#N/A</v>
      </c>
      <c r="AJ197" s="2" t="e">
        <f t="shared" ca="1" si="407"/>
        <v>#N/A</v>
      </c>
      <c r="AK197" s="2" t="e">
        <f t="shared" ca="1" si="407"/>
        <v>#N/A</v>
      </c>
      <c r="AL197" s="2" t="e">
        <f t="shared" ca="1" si="407"/>
        <v>#N/A</v>
      </c>
      <c r="AM197" s="2" t="e">
        <f t="shared" ca="1" si="407"/>
        <v>#N/A</v>
      </c>
      <c r="AN197" s="2" t="str">
        <f t="shared" ca="1" si="407"/>
        <v/>
      </c>
      <c r="AO197" s="2" t="e">
        <f t="shared" ca="1" si="408"/>
        <v>#N/A</v>
      </c>
      <c r="AP197" s="2" t="e">
        <f t="shared" ca="1" si="409"/>
        <v>#N/A</v>
      </c>
      <c r="AQ197" s="9" t="e">
        <f t="shared" ca="1" si="410"/>
        <v>#N/A</v>
      </c>
      <c r="AR197" s="2" t="e">
        <f t="shared" ca="1" si="411"/>
        <v>#N/A</v>
      </c>
      <c r="AS197" s="2" t="e">
        <f t="shared" ca="1" si="411"/>
        <v>#N/A</v>
      </c>
      <c r="AT197" s="2" t="e">
        <f t="shared" ca="1" si="411"/>
        <v>#N/A</v>
      </c>
      <c r="AU197" s="2" t="e">
        <f t="shared" ca="1" si="411"/>
        <v>#N/A</v>
      </c>
      <c r="AV197" s="2" t="e">
        <f t="shared" ca="1" si="411"/>
        <v>#N/A</v>
      </c>
      <c r="AW197" s="2" t="str">
        <f t="shared" ca="1" si="411"/>
        <v/>
      </c>
      <c r="AX197" s="2" t="e">
        <f t="shared" ca="1" si="412"/>
        <v>#N/A</v>
      </c>
      <c r="AY197" s="2" t="e">
        <f t="shared" ca="1" si="413"/>
        <v>#N/A</v>
      </c>
      <c r="AZ197" t="str">
        <f t="shared" si="414"/>
        <v>V12R10</v>
      </c>
      <c r="BA197">
        <f t="shared" si="415"/>
        <v>197</v>
      </c>
    </row>
    <row r="198" spans="1:53" x14ac:dyDescent="0.25">
      <c r="A198" s="34" t="str">
        <f>"Result "&amp;A187</f>
        <v>Result V12</v>
      </c>
      <c r="C198" s="6"/>
      <c r="D198" s="7" t="str">
        <f>IF(ConstructionType="New","n/a",IF(COUNTIF(D188:D197,Pass)=10,Pass,Fail))</f>
        <v>n/a</v>
      </c>
      <c r="E198" s="30" t="e">
        <f ca="1">IF(Units="EDR","n/a",AVERAGE(E188:E197))</f>
        <v>#N/A</v>
      </c>
      <c r="F198" s="30" t="e">
        <f ca="1">IF(Units="EDR","n/a",AVERAGE(F188:F197))</f>
        <v>#N/A</v>
      </c>
      <c r="G198" s="31" t="e">
        <f ca="1">IF(Units="EDR","n/a",IF(E198=0,0,(F198-E198)/E198))</f>
        <v>#N/A</v>
      </c>
      <c r="H198" s="31"/>
      <c r="I198" s="30" t="e">
        <f ca="1">IF(Units="EDR","n/a",AVERAGE(I188:I197))</f>
        <v>#N/A</v>
      </c>
      <c r="J198" s="30" t="e">
        <f ca="1">IF(Units="EDR","n/a",AVERAGE(J188:J197))</f>
        <v>#N/A</v>
      </c>
      <c r="K198" s="30" t="e">
        <f ca="1">IF(Units="EDR","n/a",AVERAGE(K188:K197))</f>
        <v>#N/A</v>
      </c>
      <c r="L198" s="31" t="e">
        <f ca="1">IF(Units="EDR","n/a",IF(J198=0,0,(K198-J198)/J198))</f>
        <v>#N/A</v>
      </c>
      <c r="M198" s="33" t="s">
        <v>338</v>
      </c>
      <c r="N198" s="31" t="e">
        <f ca="1">MIN(L188:L197)</f>
        <v>#N/A</v>
      </c>
      <c r="O198" s="30" t="e">
        <f ca="1">AVERAGE(O188:O197)</f>
        <v>#N/A</v>
      </c>
      <c r="P198" s="31" t="s">
        <v>340</v>
      </c>
      <c r="Q198" s="30" t="e">
        <f ca="1">AVERAGE(Q188:Q197)</f>
        <v>#N/A</v>
      </c>
      <c r="R198" s="30" t="e">
        <f ca="1">AVERAGE(R188:R197)</f>
        <v>#N/A</v>
      </c>
      <c r="S198" s="30" t="e">
        <f ca="1">AVERAGE(S188:S197)</f>
        <v>#N/A</v>
      </c>
      <c r="T198" s="30"/>
      <c r="U198" s="30" t="e">
        <f ca="1">AVERAGE(U188:U197)</f>
        <v>#N/A</v>
      </c>
      <c r="V198" s="30" t="e">
        <f ca="1">AVERAGE(V188:V197)</f>
        <v>#N/A</v>
      </c>
      <c r="W198" s="30" t="e">
        <f ca="1">AVERAGE(W188:W197)</f>
        <v>#N/A</v>
      </c>
      <c r="X198" s="30" t="e">
        <f ca="1">AVERAGE(X182:X197)</f>
        <v>#N/A</v>
      </c>
      <c r="Y198" s="30" t="s">
        <v>340</v>
      </c>
      <c r="Z198" s="30" t="e">
        <f ca="1">AVERAGE(Z188:Z197)</f>
        <v>#N/A</v>
      </c>
      <c r="AA198" s="30" t="e">
        <f ca="1">AVERAGE(AA188:AA197)</f>
        <v>#N/A</v>
      </c>
      <c r="AB198" s="30" t="e">
        <f ca="1">AVERAGE(AB188:AB197)</f>
        <v>#N/A</v>
      </c>
      <c r="AC198" s="30" t="e">
        <f ca="1">AVERAGE(AC188:AC197)</f>
        <v>#N/A</v>
      </c>
      <c r="AD198" s="30" t="e">
        <f ca="1">AVERAGE(AD188:AD197)</f>
        <v>#N/A</v>
      </c>
      <c r="AE198" s="30"/>
      <c r="AF198" s="30" t="e">
        <f ca="1">AVERAGE(AF188:AF197)</f>
        <v>#N/A</v>
      </c>
      <c r="AG198" s="30" t="e">
        <f ca="1">AVERAGE(AG182:AG197)</f>
        <v>#N/A</v>
      </c>
      <c r="AI198" s="30" t="e">
        <f ca="1">AVERAGE(AI188:AI197)</f>
        <v>#N/A</v>
      </c>
      <c r="AJ198" s="30" t="e">
        <f ca="1">AVERAGE(AJ188:AJ197)</f>
        <v>#N/A</v>
      </c>
      <c r="AK198" s="30" t="e">
        <f ca="1">AVERAGE(AK188:AK197)</f>
        <v>#N/A</v>
      </c>
      <c r="AL198" s="30" t="e">
        <f ca="1">AVERAGE(AL188:AL197)</f>
        <v>#N/A</v>
      </c>
      <c r="AM198" s="30" t="e">
        <f ca="1">AVERAGE(AM188:AM197)</f>
        <v>#N/A</v>
      </c>
      <c r="AN198" s="30"/>
      <c r="AO198" s="30" t="e">
        <f ca="1">AVERAGE(AO188:AO197)</f>
        <v>#N/A</v>
      </c>
      <c r="AP198" s="30" t="e">
        <f ca="1">AVERAGE(AP182:AP197)</f>
        <v>#N/A</v>
      </c>
      <c r="AR198" s="30" t="e">
        <f ca="1">AVERAGE(AR188:AR197)</f>
        <v>#N/A</v>
      </c>
      <c r="AS198" s="30" t="e">
        <f ca="1">AVERAGE(AS188:AS197)</f>
        <v>#N/A</v>
      </c>
      <c r="AT198" s="30" t="e">
        <f ca="1">AVERAGE(AT188:AT197)</f>
        <v>#N/A</v>
      </c>
      <c r="AU198" s="30" t="e">
        <f ca="1">AVERAGE(AU188:AU197)</f>
        <v>#N/A</v>
      </c>
      <c r="AV198" s="30" t="e">
        <f ca="1">AVERAGE(AV188:AV197)</f>
        <v>#N/A</v>
      </c>
      <c r="AW198" s="30"/>
      <c r="AX198" s="30" t="e">
        <f ca="1">AVERAGE(AX188:AX197)</f>
        <v>#N/A</v>
      </c>
      <c r="AY198" s="30" t="e">
        <f ca="1">AVERAGE(AY182:AY197)</f>
        <v>#N/A</v>
      </c>
    </row>
    <row r="199" spans="1:53" x14ac:dyDescent="0.25">
      <c r="C199" s="7" t="s">
        <v>357</v>
      </c>
      <c r="E199" s="7"/>
      <c r="F199" s="7"/>
      <c r="G199" s="7"/>
      <c r="H199" s="7"/>
      <c r="I199" s="7"/>
      <c r="J199" s="7"/>
      <c r="K199" s="7"/>
      <c r="L199" s="6" t="s">
        <v>340</v>
      </c>
      <c r="M199" s="6" t="s">
        <v>339</v>
      </c>
      <c r="N199" s="32" t="e">
        <f ca="1">MAX(L188:L197)</f>
        <v>#N/A</v>
      </c>
      <c r="Y199" s="7" t="s">
        <v>341</v>
      </c>
      <c r="Z199" s="31" t="e">
        <f ca="1">(Z198-Q198)/Q198</f>
        <v>#N/A</v>
      </c>
      <c r="AA199" s="31" t="e">
        <f ca="1">(AA198-R198)/R198</f>
        <v>#N/A</v>
      </c>
      <c r="AB199" s="31" t="e">
        <f ca="1">(AB198-S198)/S198</f>
        <v>#N/A</v>
      </c>
      <c r="AC199" s="31"/>
      <c r="AD199" s="31" t="e">
        <f ca="1">(AD198-U198)/U198</f>
        <v>#N/A</v>
      </c>
      <c r="AE199" s="31"/>
      <c r="AF199" s="31" t="e">
        <f ca="1">(AF198-W198)/W198</f>
        <v>#N/A</v>
      </c>
    </row>
    <row r="200" spans="1:53" x14ac:dyDescent="0.25">
      <c r="A200" s="7" t="s">
        <v>381</v>
      </c>
      <c r="B200" s="7" t="str">
        <f>VLOOKUP(A200,TestArray,2)&amp;" in "&amp;VLOOKUP(A200,TestArray,3)&amp;" for Prototype "&amp;VLOOKUP(A200,TestArray,4)</f>
        <v>E+A+A Walls &amp; HVAC in Zone 12 for Prototype P1665ft2</v>
      </c>
      <c r="C200" s="7"/>
      <c r="I200" s="7" t="str">
        <f>VLOOKUP(A200,TestArray,21)</f>
        <v>Standard = Varies for this test</v>
      </c>
      <c r="O200" s="8"/>
    </row>
    <row r="201" spans="1:53" x14ac:dyDescent="0.25">
      <c r="A201" t="str">
        <f>A200</f>
        <v>V13</v>
      </c>
      <c r="B201" t="s">
        <v>2</v>
      </c>
      <c r="C201" s="3" t="str">
        <f t="shared" ref="C201:C210" si="417">VLOOKUP(A201,TestArray,4+RIGHT(B201,2))</f>
        <v>EAA Ceiling R38 Verified Wall R11</v>
      </c>
      <c r="D201" t="str">
        <f t="shared" ref="D201:D210" si="418">IF(ConstructionType="New","n/a",IF(AND(H201=Yes,M201=Yes),Pass,Fail))</f>
        <v>n/a</v>
      </c>
      <c r="E201" s="2" t="e">
        <f t="shared" ref="E201:E210" ca="1" si="419">IF(Units="EDR",0,W201)</f>
        <v>#N/A</v>
      </c>
      <c r="F201" s="2" t="e">
        <f t="shared" ref="F201:F210" ca="1" si="420">IF(Units="EDR",0,AF201)</f>
        <v>#N/A</v>
      </c>
      <c r="G201" s="27" t="e">
        <f t="shared" ref="G201:G210" ca="1" si="421">IF(E201=0,0,(F201-E201)/E201)</f>
        <v>#N/A</v>
      </c>
      <c r="H201" s="3" t="e">
        <f t="shared" ref="H201:H210" ca="1" si="422">IF(AND((E201-Tolerance&lt;=F201),(E201+Tolerance&gt;=F201)),Yes,No)</f>
        <v>#N/A</v>
      </c>
      <c r="I201" s="2" t="e">
        <f t="shared" ref="I201:I210" ca="1" si="423">IF(Units="EDR",0,INDIRECT(RefCol&amp;INDEX(StandardArray,MATCH($N201,StandardList,0),2)))</f>
        <v>#N/A</v>
      </c>
      <c r="J201" s="2" t="e">
        <f t="shared" ref="J201:J210" ca="1" si="424">IF(Units="EDR",0,AO201)</f>
        <v>#N/A</v>
      </c>
      <c r="K201" s="2" t="e">
        <f t="shared" ref="K201:K210" ca="1" si="425">IF(Units="EDR",0,AX201)</f>
        <v>#N/A</v>
      </c>
      <c r="L201" s="27" t="e">
        <f t="shared" ref="L201:L210" ca="1" si="426">IF(I201=0,0,(K201-I201)/I201)</f>
        <v>#N/A</v>
      </c>
      <c r="M201" s="3" t="e">
        <f t="shared" ref="M201:M210" ca="1" si="427">IF(AND((I201-Tolerance&lt;=K201),(I201+Tolerance&gt;=K201),(J201-Tolerance&lt;=K201),(J201+Tolerance&gt;=K201)),Yes,No)</f>
        <v>#N/A</v>
      </c>
      <c r="N201" s="20" t="s">
        <v>514</v>
      </c>
      <c r="O201" s="35" t="e">
        <f t="shared" ref="O201:O210" ca="1" si="428">K201-F201</f>
        <v>#N/A</v>
      </c>
      <c r="P201" s="9" t="e">
        <f t="shared" ref="P201:P210" ca="1" si="429">MATCH($A201&amp;$B201,INDIRECT(P$2),0)</f>
        <v>#N/A</v>
      </c>
      <c r="Q201" s="2" t="e">
        <f t="shared" ref="Q201:V210" ca="1" si="430">IF(Q$3=0,"",INDEX(INDIRECT(Q$1),$P201,Q$3))</f>
        <v>#N/A</v>
      </c>
      <c r="R201" s="2" t="e">
        <f t="shared" ca="1" si="430"/>
        <v>#N/A</v>
      </c>
      <c r="S201" s="2" t="e">
        <f t="shared" ca="1" si="430"/>
        <v>#N/A</v>
      </c>
      <c r="T201" s="2" t="e">
        <f t="shared" ca="1" si="430"/>
        <v>#N/A</v>
      </c>
      <c r="U201" s="2" t="e">
        <f t="shared" ca="1" si="430"/>
        <v>#N/A</v>
      </c>
      <c r="V201" s="2" t="e">
        <f t="shared" ca="1" si="430"/>
        <v>#N/A</v>
      </c>
      <c r="W201" s="2" t="e">
        <f t="shared" ref="W201:W210" ca="1" si="431">IF(TotalSum="No",INDEX(INDIRECT(W$1),$P201,W$3),SUM(Q201:V201))</f>
        <v>#N/A</v>
      </c>
      <c r="X201" s="2" t="e">
        <f t="shared" ref="X201:X210" ca="1" si="432">IF(X$3=0,"",INDEX(INDIRECT(X$1),$P201,X$3))</f>
        <v>#N/A</v>
      </c>
      <c r="Y201" s="9" t="e">
        <f t="shared" ref="Y201:Y210" ca="1" si="433">MATCH($A201&amp;$B201,INDIRECT(Y$2),0)</f>
        <v>#N/A</v>
      </c>
      <c r="Z201" s="2" t="e">
        <f t="shared" ref="Z201:AE210" ca="1" si="434">IF(Z$3=0,"",INDEX(INDIRECT(Z$1),$Y201,Z$3))</f>
        <v>#N/A</v>
      </c>
      <c r="AA201" s="2" t="e">
        <f t="shared" ca="1" si="434"/>
        <v>#N/A</v>
      </c>
      <c r="AB201" s="2" t="e">
        <f t="shared" ca="1" si="434"/>
        <v>#N/A</v>
      </c>
      <c r="AC201" s="2" t="e">
        <f t="shared" ca="1" si="434"/>
        <v>#N/A</v>
      </c>
      <c r="AD201" s="2" t="e">
        <f t="shared" ca="1" si="434"/>
        <v>#N/A</v>
      </c>
      <c r="AE201" s="2" t="e">
        <f t="shared" ca="1" si="434"/>
        <v>#N/A</v>
      </c>
      <c r="AF201" s="2" t="e">
        <f t="shared" ref="AF201:AF210" ca="1" si="435">IF(TotalSum="No",INDEX(INDIRECT(AF$1),$Y201,AF$3),SUM(Z201:AE201))</f>
        <v>#N/A</v>
      </c>
      <c r="AG201" s="2" t="e">
        <f t="shared" ref="AG201:AG210" ca="1" si="436">IF(AG$3=0,"",INDEX(INDIRECT(AG$1),$P201,AG$3))</f>
        <v>#N/A</v>
      </c>
      <c r="AH201" s="9" t="e">
        <f t="shared" ref="AH201:AH210" ca="1" si="437">MATCH($A201&amp;$B201,INDIRECT(AH$2),0)</f>
        <v>#N/A</v>
      </c>
      <c r="AI201" s="2" t="e">
        <f t="shared" ref="AI201:AN210" ca="1" si="438">IF(AI$3=0,"",INDEX(INDIRECT(AI$1),$AH201,AI$3))</f>
        <v>#N/A</v>
      </c>
      <c r="AJ201" s="2" t="e">
        <f t="shared" ca="1" si="438"/>
        <v>#N/A</v>
      </c>
      <c r="AK201" s="2" t="e">
        <f t="shared" ca="1" si="438"/>
        <v>#N/A</v>
      </c>
      <c r="AL201" s="2" t="e">
        <f t="shared" ca="1" si="438"/>
        <v>#N/A</v>
      </c>
      <c r="AM201" s="2" t="e">
        <f t="shared" ca="1" si="438"/>
        <v>#N/A</v>
      </c>
      <c r="AN201" s="2" t="str">
        <f t="shared" ca="1" si="438"/>
        <v/>
      </c>
      <c r="AO201" s="2" t="e">
        <f t="shared" ref="AO201:AO210" ca="1" si="439">IF(TotalSum="No",INDEX(INDIRECT(AO$1),$AH201,AO$3),SUM(AI201:AN201))</f>
        <v>#N/A</v>
      </c>
      <c r="AP201" s="2" t="e">
        <f t="shared" ref="AP201:AP210" ca="1" si="440">IF(AP$3=0,"",INDEX(INDIRECT(AP$1),$P201,AP$3))</f>
        <v>#N/A</v>
      </c>
      <c r="AQ201" s="9" t="e">
        <f t="shared" ref="AQ201:AQ210" ca="1" si="441">MATCH($A201&amp;$B201,INDIRECT(AQ$2),0)</f>
        <v>#N/A</v>
      </c>
      <c r="AR201" s="2" t="e">
        <f t="shared" ref="AR201:AW210" ca="1" si="442">IF(AR$3=0,"",INDEX(INDIRECT(AR$1),$AQ201,AR$3))</f>
        <v>#N/A</v>
      </c>
      <c r="AS201" s="2" t="e">
        <f t="shared" ca="1" si="442"/>
        <v>#N/A</v>
      </c>
      <c r="AT201" s="2" t="e">
        <f t="shared" ca="1" si="442"/>
        <v>#N/A</v>
      </c>
      <c r="AU201" s="2" t="e">
        <f t="shared" ca="1" si="442"/>
        <v>#N/A</v>
      </c>
      <c r="AV201" s="2" t="e">
        <f t="shared" ca="1" si="442"/>
        <v>#N/A</v>
      </c>
      <c r="AW201" s="2" t="str">
        <f t="shared" ca="1" si="442"/>
        <v/>
      </c>
      <c r="AX201" s="2" t="e">
        <f t="shared" ref="AX201:AX210" ca="1" si="443">IF(TotalSum="No",INDEX(INDIRECT(AX$1),$AQ201,AX$3),SUM(AR201:AW201))</f>
        <v>#N/A</v>
      </c>
      <c r="AY201" s="2" t="e">
        <f t="shared" ref="AY201:AY210" ca="1" si="444">IF(AY$3=0,"",INDEX(INDIRECT(AY$1),$P201,AY$3))</f>
        <v>#N/A</v>
      </c>
      <c r="AZ201" t="str">
        <f t="shared" ref="AZ201:AZ210" si="445">A201&amp;B201</f>
        <v>V13R01</v>
      </c>
      <c r="BA201">
        <f t="shared" ref="BA201:BA210" si="446">ROW(AZ201)</f>
        <v>201</v>
      </c>
    </row>
    <row r="202" spans="1:53" x14ac:dyDescent="0.25">
      <c r="A202" t="str">
        <f t="shared" ref="A202:A210" si="447">A201</f>
        <v>V13</v>
      </c>
      <c r="B202" t="s">
        <v>20</v>
      </c>
      <c r="C202" s="3" t="str">
        <f t="shared" si="417"/>
        <v>EAA Ceiling R38 Verified Wall R11 Verified</v>
      </c>
      <c r="D202" t="str">
        <f t="shared" si="418"/>
        <v>n/a</v>
      </c>
      <c r="E202" s="2" t="e">
        <f t="shared" ca="1" si="419"/>
        <v>#N/A</v>
      </c>
      <c r="F202" s="2" t="e">
        <f t="shared" ca="1" si="420"/>
        <v>#N/A</v>
      </c>
      <c r="G202" s="27" t="e">
        <f t="shared" ca="1" si="421"/>
        <v>#N/A</v>
      </c>
      <c r="H202" s="3" t="e">
        <f t="shared" ca="1" si="422"/>
        <v>#N/A</v>
      </c>
      <c r="I202" s="2" t="e">
        <f t="shared" ca="1" si="423"/>
        <v>#N/A</v>
      </c>
      <c r="J202" s="2" t="e">
        <f t="shared" ca="1" si="424"/>
        <v>#N/A</v>
      </c>
      <c r="K202" s="2" t="e">
        <f t="shared" ca="1" si="425"/>
        <v>#N/A</v>
      </c>
      <c r="L202" s="27" t="e">
        <f t="shared" ca="1" si="426"/>
        <v>#N/A</v>
      </c>
      <c r="M202" s="3" t="e">
        <f t="shared" ca="1" si="427"/>
        <v>#N/A</v>
      </c>
      <c r="N202" s="3" t="str">
        <f>N201</f>
        <v>V13R01</v>
      </c>
      <c r="O202" s="35" t="e">
        <f t="shared" ca="1" si="428"/>
        <v>#N/A</v>
      </c>
      <c r="P202" s="9" t="e">
        <f t="shared" ca="1" si="429"/>
        <v>#N/A</v>
      </c>
      <c r="Q202" s="2" t="e">
        <f t="shared" ca="1" si="430"/>
        <v>#N/A</v>
      </c>
      <c r="R202" s="2" t="e">
        <f t="shared" ca="1" si="430"/>
        <v>#N/A</v>
      </c>
      <c r="S202" s="2" t="e">
        <f t="shared" ca="1" si="430"/>
        <v>#N/A</v>
      </c>
      <c r="T202" s="2" t="e">
        <f t="shared" ca="1" si="430"/>
        <v>#N/A</v>
      </c>
      <c r="U202" s="2" t="e">
        <f t="shared" ca="1" si="430"/>
        <v>#N/A</v>
      </c>
      <c r="V202" s="2" t="e">
        <f t="shared" ca="1" si="430"/>
        <v>#N/A</v>
      </c>
      <c r="W202" s="2" t="e">
        <f t="shared" ca="1" si="431"/>
        <v>#N/A</v>
      </c>
      <c r="X202" s="2" t="e">
        <f t="shared" ca="1" si="432"/>
        <v>#N/A</v>
      </c>
      <c r="Y202" s="9" t="e">
        <f t="shared" ca="1" si="433"/>
        <v>#N/A</v>
      </c>
      <c r="Z202" s="2" t="e">
        <f t="shared" ca="1" si="434"/>
        <v>#N/A</v>
      </c>
      <c r="AA202" s="2" t="e">
        <f t="shared" ca="1" si="434"/>
        <v>#N/A</v>
      </c>
      <c r="AB202" s="2" t="e">
        <f t="shared" ca="1" si="434"/>
        <v>#N/A</v>
      </c>
      <c r="AC202" s="2" t="e">
        <f t="shared" ca="1" si="434"/>
        <v>#N/A</v>
      </c>
      <c r="AD202" s="2" t="e">
        <f t="shared" ca="1" si="434"/>
        <v>#N/A</v>
      </c>
      <c r="AE202" s="2" t="e">
        <f t="shared" ca="1" si="434"/>
        <v>#N/A</v>
      </c>
      <c r="AF202" s="2" t="e">
        <f t="shared" ca="1" si="435"/>
        <v>#N/A</v>
      </c>
      <c r="AG202" s="2" t="e">
        <f t="shared" ca="1" si="436"/>
        <v>#N/A</v>
      </c>
      <c r="AH202" s="9" t="e">
        <f t="shared" ca="1" si="437"/>
        <v>#N/A</v>
      </c>
      <c r="AI202" s="2" t="e">
        <f t="shared" ca="1" si="438"/>
        <v>#N/A</v>
      </c>
      <c r="AJ202" s="2" t="e">
        <f t="shared" ca="1" si="438"/>
        <v>#N/A</v>
      </c>
      <c r="AK202" s="2" t="e">
        <f t="shared" ca="1" si="438"/>
        <v>#N/A</v>
      </c>
      <c r="AL202" s="2" t="e">
        <f t="shared" ca="1" si="438"/>
        <v>#N/A</v>
      </c>
      <c r="AM202" s="2" t="e">
        <f t="shared" ca="1" si="438"/>
        <v>#N/A</v>
      </c>
      <c r="AN202" s="2" t="str">
        <f t="shared" ca="1" si="438"/>
        <v/>
      </c>
      <c r="AO202" s="2" t="e">
        <f t="shared" ca="1" si="439"/>
        <v>#N/A</v>
      </c>
      <c r="AP202" s="2" t="e">
        <f t="shared" ca="1" si="440"/>
        <v>#N/A</v>
      </c>
      <c r="AQ202" s="9" t="e">
        <f t="shared" ca="1" si="441"/>
        <v>#N/A</v>
      </c>
      <c r="AR202" s="2" t="e">
        <f t="shared" ca="1" si="442"/>
        <v>#N/A</v>
      </c>
      <c r="AS202" s="2" t="e">
        <f t="shared" ca="1" si="442"/>
        <v>#N/A</v>
      </c>
      <c r="AT202" s="2" t="e">
        <f t="shared" ca="1" si="442"/>
        <v>#N/A</v>
      </c>
      <c r="AU202" s="2" t="e">
        <f t="shared" ca="1" si="442"/>
        <v>#N/A</v>
      </c>
      <c r="AV202" s="2" t="e">
        <f t="shared" ca="1" si="442"/>
        <v>#N/A</v>
      </c>
      <c r="AW202" s="2" t="str">
        <f t="shared" ca="1" si="442"/>
        <v/>
      </c>
      <c r="AX202" s="2" t="e">
        <f t="shared" ca="1" si="443"/>
        <v>#N/A</v>
      </c>
      <c r="AY202" s="2" t="e">
        <f t="shared" ca="1" si="444"/>
        <v>#N/A</v>
      </c>
      <c r="AZ202" t="str">
        <f t="shared" si="445"/>
        <v>V13R02</v>
      </c>
      <c r="BA202">
        <f t="shared" si="446"/>
        <v>202</v>
      </c>
    </row>
    <row r="203" spans="1:53" x14ac:dyDescent="0.25">
      <c r="A203" t="str">
        <f t="shared" si="447"/>
        <v>V13</v>
      </c>
      <c r="B203" t="s">
        <v>21</v>
      </c>
      <c r="C203" s="3" t="str">
        <f t="shared" si="417"/>
        <v>EAA Ceiling R38 Verified Wall R13</v>
      </c>
      <c r="D203" t="str">
        <f t="shared" si="418"/>
        <v>n/a</v>
      </c>
      <c r="E203" s="2" t="e">
        <f t="shared" ca="1" si="419"/>
        <v>#N/A</v>
      </c>
      <c r="F203" s="2" t="e">
        <f t="shared" ca="1" si="420"/>
        <v>#N/A</v>
      </c>
      <c r="G203" s="27" t="e">
        <f t="shared" ca="1" si="421"/>
        <v>#N/A</v>
      </c>
      <c r="H203" s="3" t="e">
        <f t="shared" ca="1" si="422"/>
        <v>#N/A</v>
      </c>
      <c r="I203" s="2" t="e">
        <f t="shared" ca="1" si="423"/>
        <v>#N/A</v>
      </c>
      <c r="J203" s="2" t="e">
        <f t="shared" ca="1" si="424"/>
        <v>#N/A</v>
      </c>
      <c r="K203" s="2" t="e">
        <f t="shared" ca="1" si="425"/>
        <v>#N/A</v>
      </c>
      <c r="L203" s="27" t="e">
        <f t="shared" ca="1" si="426"/>
        <v>#N/A</v>
      </c>
      <c r="M203" s="3" t="e">
        <f t="shared" ca="1" si="427"/>
        <v>#N/A</v>
      </c>
      <c r="N203" s="3" t="str">
        <f>N201</f>
        <v>V13R01</v>
      </c>
      <c r="O203" s="35" t="e">
        <f t="shared" ca="1" si="428"/>
        <v>#N/A</v>
      </c>
      <c r="P203" s="9" t="e">
        <f t="shared" ca="1" si="429"/>
        <v>#N/A</v>
      </c>
      <c r="Q203" s="2" t="e">
        <f t="shared" ca="1" si="430"/>
        <v>#N/A</v>
      </c>
      <c r="R203" s="2" t="e">
        <f t="shared" ca="1" si="430"/>
        <v>#N/A</v>
      </c>
      <c r="S203" s="2" t="e">
        <f t="shared" ca="1" si="430"/>
        <v>#N/A</v>
      </c>
      <c r="T203" s="2" t="e">
        <f t="shared" ca="1" si="430"/>
        <v>#N/A</v>
      </c>
      <c r="U203" s="2" t="e">
        <f t="shared" ca="1" si="430"/>
        <v>#N/A</v>
      </c>
      <c r="V203" s="2" t="e">
        <f t="shared" ca="1" si="430"/>
        <v>#N/A</v>
      </c>
      <c r="W203" s="2" t="e">
        <f t="shared" ca="1" si="431"/>
        <v>#N/A</v>
      </c>
      <c r="X203" s="2" t="e">
        <f t="shared" ca="1" si="432"/>
        <v>#N/A</v>
      </c>
      <c r="Y203" s="9" t="e">
        <f t="shared" ca="1" si="433"/>
        <v>#N/A</v>
      </c>
      <c r="Z203" s="2" t="e">
        <f t="shared" ca="1" si="434"/>
        <v>#N/A</v>
      </c>
      <c r="AA203" s="2" t="e">
        <f t="shared" ca="1" si="434"/>
        <v>#N/A</v>
      </c>
      <c r="AB203" s="2" t="e">
        <f t="shared" ca="1" si="434"/>
        <v>#N/A</v>
      </c>
      <c r="AC203" s="2" t="e">
        <f t="shared" ca="1" si="434"/>
        <v>#N/A</v>
      </c>
      <c r="AD203" s="2" t="e">
        <f t="shared" ca="1" si="434"/>
        <v>#N/A</v>
      </c>
      <c r="AE203" s="2" t="e">
        <f t="shared" ca="1" si="434"/>
        <v>#N/A</v>
      </c>
      <c r="AF203" s="2" t="e">
        <f t="shared" ca="1" si="435"/>
        <v>#N/A</v>
      </c>
      <c r="AG203" s="2" t="e">
        <f t="shared" ca="1" si="436"/>
        <v>#N/A</v>
      </c>
      <c r="AH203" s="9" t="e">
        <f t="shared" ca="1" si="437"/>
        <v>#N/A</v>
      </c>
      <c r="AI203" s="2" t="e">
        <f t="shared" ca="1" si="438"/>
        <v>#N/A</v>
      </c>
      <c r="AJ203" s="2" t="e">
        <f t="shared" ca="1" si="438"/>
        <v>#N/A</v>
      </c>
      <c r="AK203" s="2" t="e">
        <f t="shared" ca="1" si="438"/>
        <v>#N/A</v>
      </c>
      <c r="AL203" s="2" t="e">
        <f t="shared" ca="1" si="438"/>
        <v>#N/A</v>
      </c>
      <c r="AM203" s="2" t="e">
        <f t="shared" ca="1" si="438"/>
        <v>#N/A</v>
      </c>
      <c r="AN203" s="2" t="str">
        <f t="shared" ca="1" si="438"/>
        <v/>
      </c>
      <c r="AO203" s="2" t="e">
        <f t="shared" ca="1" si="439"/>
        <v>#N/A</v>
      </c>
      <c r="AP203" s="2" t="e">
        <f t="shared" ca="1" si="440"/>
        <v>#N/A</v>
      </c>
      <c r="AQ203" s="9" t="e">
        <f t="shared" ca="1" si="441"/>
        <v>#N/A</v>
      </c>
      <c r="AR203" s="2" t="e">
        <f t="shared" ca="1" si="442"/>
        <v>#N/A</v>
      </c>
      <c r="AS203" s="2" t="e">
        <f t="shared" ca="1" si="442"/>
        <v>#N/A</v>
      </c>
      <c r="AT203" s="2" t="e">
        <f t="shared" ca="1" si="442"/>
        <v>#N/A</v>
      </c>
      <c r="AU203" s="2" t="e">
        <f t="shared" ca="1" si="442"/>
        <v>#N/A</v>
      </c>
      <c r="AV203" s="2" t="e">
        <f t="shared" ca="1" si="442"/>
        <v>#N/A</v>
      </c>
      <c r="AW203" s="2" t="str">
        <f t="shared" ca="1" si="442"/>
        <v/>
      </c>
      <c r="AX203" s="2" t="e">
        <f t="shared" ca="1" si="443"/>
        <v>#N/A</v>
      </c>
      <c r="AY203" s="2" t="e">
        <f t="shared" ca="1" si="444"/>
        <v>#N/A</v>
      </c>
      <c r="AZ203" t="str">
        <f t="shared" si="445"/>
        <v>V13R03</v>
      </c>
      <c r="BA203">
        <f t="shared" si="446"/>
        <v>203</v>
      </c>
    </row>
    <row r="204" spans="1:53" x14ac:dyDescent="0.25">
      <c r="A204" t="str">
        <f t="shared" si="447"/>
        <v>V13</v>
      </c>
      <c r="B204" t="s">
        <v>22</v>
      </c>
      <c r="C204" s="3" t="str">
        <f t="shared" si="417"/>
        <v>EAA Ceiling R38 Verified Wall R13 Verified</v>
      </c>
      <c r="D204" t="str">
        <f t="shared" si="418"/>
        <v>n/a</v>
      </c>
      <c r="E204" s="2" t="e">
        <f t="shared" ca="1" si="419"/>
        <v>#N/A</v>
      </c>
      <c r="F204" s="2" t="e">
        <f t="shared" ca="1" si="420"/>
        <v>#N/A</v>
      </c>
      <c r="G204" s="27" t="e">
        <f t="shared" ca="1" si="421"/>
        <v>#N/A</v>
      </c>
      <c r="H204" s="3" t="e">
        <f t="shared" ca="1" si="422"/>
        <v>#N/A</v>
      </c>
      <c r="I204" s="2" t="e">
        <f t="shared" ca="1" si="423"/>
        <v>#N/A</v>
      </c>
      <c r="J204" s="2" t="e">
        <f t="shared" ca="1" si="424"/>
        <v>#N/A</v>
      </c>
      <c r="K204" s="2" t="e">
        <f t="shared" ca="1" si="425"/>
        <v>#N/A</v>
      </c>
      <c r="L204" s="27" t="e">
        <f t="shared" ca="1" si="426"/>
        <v>#N/A</v>
      </c>
      <c r="M204" s="3" t="e">
        <f t="shared" ca="1" si="427"/>
        <v>#N/A</v>
      </c>
      <c r="N204" s="21" t="str">
        <f>N191</f>
        <v>V12R03</v>
      </c>
      <c r="O204" s="35" t="e">
        <f t="shared" ca="1" si="428"/>
        <v>#N/A</v>
      </c>
      <c r="P204" s="9" t="e">
        <f t="shared" ca="1" si="429"/>
        <v>#N/A</v>
      </c>
      <c r="Q204" s="2" t="e">
        <f t="shared" ca="1" si="430"/>
        <v>#N/A</v>
      </c>
      <c r="R204" s="2" t="e">
        <f t="shared" ca="1" si="430"/>
        <v>#N/A</v>
      </c>
      <c r="S204" s="2" t="e">
        <f t="shared" ca="1" si="430"/>
        <v>#N/A</v>
      </c>
      <c r="T204" s="2" t="e">
        <f t="shared" ca="1" si="430"/>
        <v>#N/A</v>
      </c>
      <c r="U204" s="2" t="e">
        <f t="shared" ca="1" si="430"/>
        <v>#N/A</v>
      </c>
      <c r="V204" s="2" t="e">
        <f t="shared" ca="1" si="430"/>
        <v>#N/A</v>
      </c>
      <c r="W204" s="2" t="e">
        <f t="shared" ca="1" si="431"/>
        <v>#N/A</v>
      </c>
      <c r="X204" s="2" t="e">
        <f t="shared" ca="1" si="432"/>
        <v>#N/A</v>
      </c>
      <c r="Y204" s="9" t="e">
        <f t="shared" ca="1" si="433"/>
        <v>#N/A</v>
      </c>
      <c r="Z204" s="2" t="e">
        <f t="shared" ca="1" si="434"/>
        <v>#N/A</v>
      </c>
      <c r="AA204" s="2" t="e">
        <f t="shared" ca="1" si="434"/>
        <v>#N/A</v>
      </c>
      <c r="AB204" s="2" t="e">
        <f t="shared" ca="1" si="434"/>
        <v>#N/A</v>
      </c>
      <c r="AC204" s="2" t="e">
        <f t="shared" ca="1" si="434"/>
        <v>#N/A</v>
      </c>
      <c r="AD204" s="2" t="e">
        <f t="shared" ca="1" si="434"/>
        <v>#N/A</v>
      </c>
      <c r="AE204" s="2" t="e">
        <f t="shared" ca="1" si="434"/>
        <v>#N/A</v>
      </c>
      <c r="AF204" s="2" t="e">
        <f t="shared" ca="1" si="435"/>
        <v>#N/A</v>
      </c>
      <c r="AG204" s="2" t="e">
        <f t="shared" ca="1" si="436"/>
        <v>#N/A</v>
      </c>
      <c r="AH204" s="9" t="e">
        <f t="shared" ca="1" si="437"/>
        <v>#N/A</v>
      </c>
      <c r="AI204" s="2" t="e">
        <f t="shared" ca="1" si="438"/>
        <v>#N/A</v>
      </c>
      <c r="AJ204" s="2" t="e">
        <f t="shared" ca="1" si="438"/>
        <v>#N/A</v>
      </c>
      <c r="AK204" s="2" t="e">
        <f t="shared" ca="1" si="438"/>
        <v>#N/A</v>
      </c>
      <c r="AL204" s="2" t="e">
        <f t="shared" ca="1" si="438"/>
        <v>#N/A</v>
      </c>
      <c r="AM204" s="2" t="e">
        <f t="shared" ca="1" si="438"/>
        <v>#N/A</v>
      </c>
      <c r="AN204" s="2" t="str">
        <f t="shared" ca="1" si="438"/>
        <v/>
      </c>
      <c r="AO204" s="2" t="e">
        <f t="shared" ca="1" si="439"/>
        <v>#N/A</v>
      </c>
      <c r="AP204" s="2" t="e">
        <f t="shared" ca="1" si="440"/>
        <v>#N/A</v>
      </c>
      <c r="AQ204" s="9" t="e">
        <f t="shared" ca="1" si="441"/>
        <v>#N/A</v>
      </c>
      <c r="AR204" s="2" t="e">
        <f t="shared" ca="1" si="442"/>
        <v>#N/A</v>
      </c>
      <c r="AS204" s="2" t="e">
        <f t="shared" ca="1" si="442"/>
        <v>#N/A</v>
      </c>
      <c r="AT204" s="2" t="e">
        <f t="shared" ca="1" si="442"/>
        <v>#N/A</v>
      </c>
      <c r="AU204" s="2" t="e">
        <f t="shared" ca="1" si="442"/>
        <v>#N/A</v>
      </c>
      <c r="AV204" s="2" t="e">
        <f t="shared" ca="1" si="442"/>
        <v>#N/A</v>
      </c>
      <c r="AW204" s="2" t="str">
        <f t="shared" ca="1" si="442"/>
        <v/>
      </c>
      <c r="AX204" s="2" t="e">
        <f t="shared" ca="1" si="443"/>
        <v>#N/A</v>
      </c>
      <c r="AY204" s="2" t="e">
        <f t="shared" ca="1" si="444"/>
        <v>#N/A</v>
      </c>
      <c r="AZ204" t="str">
        <f t="shared" si="445"/>
        <v>V13R04</v>
      </c>
      <c r="BA204">
        <f t="shared" si="446"/>
        <v>204</v>
      </c>
    </row>
    <row r="205" spans="1:53" x14ac:dyDescent="0.25">
      <c r="A205" t="str">
        <f t="shared" si="447"/>
        <v>V13</v>
      </c>
      <c r="B205" t="s">
        <v>23</v>
      </c>
      <c r="C205" s="3" t="str">
        <f t="shared" si="417"/>
        <v>EAA Ceiling R38 Verified HVAC Worse</v>
      </c>
      <c r="D205" t="str">
        <f t="shared" si="418"/>
        <v>n/a</v>
      </c>
      <c r="E205" s="2" t="e">
        <f t="shared" ca="1" si="419"/>
        <v>#N/A</v>
      </c>
      <c r="F205" s="2" t="e">
        <f t="shared" ca="1" si="420"/>
        <v>#N/A</v>
      </c>
      <c r="G205" s="27" t="e">
        <f t="shared" ca="1" si="421"/>
        <v>#N/A</v>
      </c>
      <c r="H205" s="3" t="e">
        <f t="shared" ca="1" si="422"/>
        <v>#N/A</v>
      </c>
      <c r="I205" s="2" t="e">
        <f t="shared" ca="1" si="423"/>
        <v>#N/A</v>
      </c>
      <c r="J205" s="2" t="e">
        <f t="shared" ca="1" si="424"/>
        <v>#N/A</v>
      </c>
      <c r="K205" s="2" t="e">
        <f t="shared" ca="1" si="425"/>
        <v>#N/A</v>
      </c>
      <c r="L205" s="27" t="e">
        <f t="shared" ca="1" si="426"/>
        <v>#N/A</v>
      </c>
      <c r="M205" s="3" t="e">
        <f t="shared" ca="1" si="427"/>
        <v>#N/A</v>
      </c>
      <c r="N205" s="20" t="s">
        <v>515</v>
      </c>
      <c r="O205" s="35" t="e">
        <f t="shared" ca="1" si="428"/>
        <v>#N/A</v>
      </c>
      <c r="P205" s="9" t="e">
        <f t="shared" ca="1" si="429"/>
        <v>#N/A</v>
      </c>
      <c r="Q205" s="2" t="e">
        <f t="shared" ca="1" si="430"/>
        <v>#N/A</v>
      </c>
      <c r="R205" s="2" t="e">
        <f t="shared" ca="1" si="430"/>
        <v>#N/A</v>
      </c>
      <c r="S205" s="2" t="e">
        <f t="shared" ca="1" si="430"/>
        <v>#N/A</v>
      </c>
      <c r="T205" s="2" t="e">
        <f t="shared" ca="1" si="430"/>
        <v>#N/A</v>
      </c>
      <c r="U205" s="2" t="e">
        <f t="shared" ca="1" si="430"/>
        <v>#N/A</v>
      </c>
      <c r="V205" s="2" t="e">
        <f t="shared" ca="1" si="430"/>
        <v>#N/A</v>
      </c>
      <c r="W205" s="2" t="e">
        <f t="shared" ca="1" si="431"/>
        <v>#N/A</v>
      </c>
      <c r="X205" s="2" t="e">
        <f t="shared" ca="1" si="432"/>
        <v>#N/A</v>
      </c>
      <c r="Y205" s="9" t="e">
        <f t="shared" ca="1" si="433"/>
        <v>#N/A</v>
      </c>
      <c r="Z205" s="2" t="e">
        <f t="shared" ca="1" si="434"/>
        <v>#N/A</v>
      </c>
      <c r="AA205" s="2" t="e">
        <f t="shared" ca="1" si="434"/>
        <v>#N/A</v>
      </c>
      <c r="AB205" s="2" t="e">
        <f t="shared" ca="1" si="434"/>
        <v>#N/A</v>
      </c>
      <c r="AC205" s="2" t="e">
        <f t="shared" ca="1" si="434"/>
        <v>#N/A</v>
      </c>
      <c r="AD205" s="2" t="e">
        <f t="shared" ca="1" si="434"/>
        <v>#N/A</v>
      </c>
      <c r="AE205" s="2" t="e">
        <f t="shared" ca="1" si="434"/>
        <v>#N/A</v>
      </c>
      <c r="AF205" s="2" t="e">
        <f t="shared" ca="1" si="435"/>
        <v>#N/A</v>
      </c>
      <c r="AG205" s="2" t="e">
        <f t="shared" ca="1" si="436"/>
        <v>#N/A</v>
      </c>
      <c r="AH205" s="9" t="e">
        <f t="shared" ca="1" si="437"/>
        <v>#N/A</v>
      </c>
      <c r="AI205" s="2" t="e">
        <f t="shared" ca="1" si="438"/>
        <v>#N/A</v>
      </c>
      <c r="AJ205" s="2" t="e">
        <f t="shared" ca="1" si="438"/>
        <v>#N/A</v>
      </c>
      <c r="AK205" s="2" t="e">
        <f t="shared" ca="1" si="438"/>
        <v>#N/A</v>
      </c>
      <c r="AL205" s="2" t="e">
        <f t="shared" ca="1" si="438"/>
        <v>#N/A</v>
      </c>
      <c r="AM205" s="2" t="e">
        <f t="shared" ca="1" si="438"/>
        <v>#N/A</v>
      </c>
      <c r="AN205" s="2" t="str">
        <f t="shared" ca="1" si="438"/>
        <v/>
      </c>
      <c r="AO205" s="2" t="e">
        <f t="shared" ca="1" si="439"/>
        <v>#N/A</v>
      </c>
      <c r="AP205" s="2" t="e">
        <f t="shared" ca="1" si="440"/>
        <v>#N/A</v>
      </c>
      <c r="AQ205" s="9" t="e">
        <f t="shared" ca="1" si="441"/>
        <v>#N/A</v>
      </c>
      <c r="AR205" s="2" t="e">
        <f t="shared" ca="1" si="442"/>
        <v>#N/A</v>
      </c>
      <c r="AS205" s="2" t="e">
        <f t="shared" ca="1" si="442"/>
        <v>#N/A</v>
      </c>
      <c r="AT205" s="2" t="e">
        <f t="shared" ca="1" si="442"/>
        <v>#N/A</v>
      </c>
      <c r="AU205" s="2" t="e">
        <f t="shared" ca="1" si="442"/>
        <v>#N/A</v>
      </c>
      <c r="AV205" s="2" t="e">
        <f t="shared" ca="1" si="442"/>
        <v>#N/A</v>
      </c>
      <c r="AW205" s="2" t="str">
        <f t="shared" ca="1" si="442"/>
        <v/>
      </c>
      <c r="AX205" s="2" t="e">
        <f t="shared" ca="1" si="443"/>
        <v>#N/A</v>
      </c>
      <c r="AY205" s="2" t="e">
        <f t="shared" ca="1" si="444"/>
        <v>#N/A</v>
      </c>
      <c r="AZ205" t="str">
        <f t="shared" si="445"/>
        <v>V13R05</v>
      </c>
      <c r="BA205">
        <f t="shared" si="446"/>
        <v>205</v>
      </c>
    </row>
    <row r="206" spans="1:53" x14ac:dyDescent="0.25">
      <c r="A206" t="str">
        <f t="shared" si="447"/>
        <v>V13</v>
      </c>
      <c r="B206" t="s">
        <v>24</v>
      </c>
      <c r="C206" s="3" t="str">
        <f t="shared" si="417"/>
        <v>EAA Ceiling R38 Verified HVAC Worse Verified</v>
      </c>
      <c r="D206" t="str">
        <f t="shared" si="418"/>
        <v>n/a</v>
      </c>
      <c r="E206" s="2" t="e">
        <f t="shared" ca="1" si="419"/>
        <v>#N/A</v>
      </c>
      <c r="F206" s="2" t="e">
        <f t="shared" ca="1" si="420"/>
        <v>#N/A</v>
      </c>
      <c r="G206" s="27" t="e">
        <f t="shared" ca="1" si="421"/>
        <v>#N/A</v>
      </c>
      <c r="H206" s="3" t="e">
        <f t="shared" ca="1" si="422"/>
        <v>#N/A</v>
      </c>
      <c r="I206" s="2" t="e">
        <f t="shared" ca="1" si="423"/>
        <v>#N/A</v>
      </c>
      <c r="J206" s="2" t="e">
        <f t="shared" ca="1" si="424"/>
        <v>#N/A</v>
      </c>
      <c r="K206" s="2" t="e">
        <f t="shared" ca="1" si="425"/>
        <v>#N/A</v>
      </c>
      <c r="L206" s="27" t="e">
        <f t="shared" ca="1" si="426"/>
        <v>#N/A</v>
      </c>
      <c r="M206" s="3" t="e">
        <f t="shared" ca="1" si="427"/>
        <v>#N/A</v>
      </c>
      <c r="N206" s="3" t="str">
        <f>N205</f>
        <v>V13R05</v>
      </c>
      <c r="O206" s="35" t="e">
        <f t="shared" ca="1" si="428"/>
        <v>#N/A</v>
      </c>
      <c r="P206" s="9" t="e">
        <f t="shared" ca="1" si="429"/>
        <v>#N/A</v>
      </c>
      <c r="Q206" s="2" t="e">
        <f t="shared" ca="1" si="430"/>
        <v>#N/A</v>
      </c>
      <c r="R206" s="2" t="e">
        <f t="shared" ca="1" si="430"/>
        <v>#N/A</v>
      </c>
      <c r="S206" s="2" t="e">
        <f t="shared" ca="1" si="430"/>
        <v>#N/A</v>
      </c>
      <c r="T206" s="2" t="e">
        <f t="shared" ca="1" si="430"/>
        <v>#N/A</v>
      </c>
      <c r="U206" s="2" t="e">
        <f t="shared" ca="1" si="430"/>
        <v>#N/A</v>
      </c>
      <c r="V206" s="2" t="e">
        <f t="shared" ca="1" si="430"/>
        <v>#N/A</v>
      </c>
      <c r="W206" s="2" t="e">
        <f t="shared" ca="1" si="431"/>
        <v>#N/A</v>
      </c>
      <c r="X206" s="2" t="e">
        <f t="shared" ca="1" si="432"/>
        <v>#N/A</v>
      </c>
      <c r="Y206" s="9" t="e">
        <f t="shared" ca="1" si="433"/>
        <v>#N/A</v>
      </c>
      <c r="Z206" s="2" t="e">
        <f t="shared" ca="1" si="434"/>
        <v>#N/A</v>
      </c>
      <c r="AA206" s="2" t="e">
        <f t="shared" ca="1" si="434"/>
        <v>#N/A</v>
      </c>
      <c r="AB206" s="2" t="e">
        <f t="shared" ca="1" si="434"/>
        <v>#N/A</v>
      </c>
      <c r="AC206" s="2" t="e">
        <f t="shared" ca="1" si="434"/>
        <v>#N/A</v>
      </c>
      <c r="AD206" s="2" t="e">
        <f t="shared" ca="1" si="434"/>
        <v>#N/A</v>
      </c>
      <c r="AE206" s="2" t="e">
        <f t="shared" ca="1" si="434"/>
        <v>#N/A</v>
      </c>
      <c r="AF206" s="2" t="e">
        <f t="shared" ca="1" si="435"/>
        <v>#N/A</v>
      </c>
      <c r="AG206" s="2" t="e">
        <f t="shared" ca="1" si="436"/>
        <v>#N/A</v>
      </c>
      <c r="AH206" s="9" t="e">
        <f t="shared" ca="1" si="437"/>
        <v>#N/A</v>
      </c>
      <c r="AI206" s="2" t="e">
        <f t="shared" ca="1" si="438"/>
        <v>#N/A</v>
      </c>
      <c r="AJ206" s="2" t="e">
        <f t="shared" ca="1" si="438"/>
        <v>#N/A</v>
      </c>
      <c r="AK206" s="2" t="e">
        <f t="shared" ca="1" si="438"/>
        <v>#N/A</v>
      </c>
      <c r="AL206" s="2" t="e">
        <f t="shared" ca="1" si="438"/>
        <v>#N/A</v>
      </c>
      <c r="AM206" s="2" t="e">
        <f t="shared" ca="1" si="438"/>
        <v>#N/A</v>
      </c>
      <c r="AN206" s="2" t="str">
        <f t="shared" ca="1" si="438"/>
        <v/>
      </c>
      <c r="AO206" s="2" t="e">
        <f t="shared" ca="1" si="439"/>
        <v>#N/A</v>
      </c>
      <c r="AP206" s="2" t="e">
        <f t="shared" ca="1" si="440"/>
        <v>#N/A</v>
      </c>
      <c r="AQ206" s="9" t="e">
        <f t="shared" ca="1" si="441"/>
        <v>#N/A</v>
      </c>
      <c r="AR206" s="2" t="e">
        <f t="shared" ca="1" si="442"/>
        <v>#N/A</v>
      </c>
      <c r="AS206" s="2" t="e">
        <f t="shared" ca="1" si="442"/>
        <v>#N/A</v>
      </c>
      <c r="AT206" s="2" t="e">
        <f t="shared" ca="1" si="442"/>
        <v>#N/A</v>
      </c>
      <c r="AU206" s="2" t="e">
        <f t="shared" ca="1" si="442"/>
        <v>#N/A</v>
      </c>
      <c r="AV206" s="2" t="e">
        <f t="shared" ca="1" si="442"/>
        <v>#N/A</v>
      </c>
      <c r="AW206" s="2" t="str">
        <f t="shared" ca="1" si="442"/>
        <v/>
      </c>
      <c r="AX206" s="2" t="e">
        <f t="shared" ca="1" si="443"/>
        <v>#N/A</v>
      </c>
      <c r="AY206" s="2" t="e">
        <f t="shared" ca="1" si="444"/>
        <v>#N/A</v>
      </c>
      <c r="AZ206" t="str">
        <f t="shared" si="445"/>
        <v>V13R06</v>
      </c>
      <c r="BA206">
        <f t="shared" si="446"/>
        <v>206</v>
      </c>
    </row>
    <row r="207" spans="1:53" x14ac:dyDescent="0.25">
      <c r="A207" t="str">
        <f t="shared" si="447"/>
        <v>V13</v>
      </c>
      <c r="B207" t="s">
        <v>25</v>
      </c>
      <c r="C207" s="3" t="str">
        <f t="shared" si="417"/>
        <v xml:space="preserve">EAA Ceiling R38 Verified HVAC Equal </v>
      </c>
      <c r="D207" t="str">
        <f t="shared" si="418"/>
        <v>n/a</v>
      </c>
      <c r="E207" s="2" t="e">
        <f t="shared" ca="1" si="419"/>
        <v>#N/A</v>
      </c>
      <c r="F207" s="2" t="e">
        <f t="shared" ca="1" si="420"/>
        <v>#N/A</v>
      </c>
      <c r="G207" s="27" t="e">
        <f t="shared" ca="1" si="421"/>
        <v>#N/A</v>
      </c>
      <c r="H207" s="3" t="e">
        <f t="shared" ca="1" si="422"/>
        <v>#N/A</v>
      </c>
      <c r="I207" s="2" t="e">
        <f t="shared" ca="1" si="423"/>
        <v>#N/A</v>
      </c>
      <c r="J207" s="2" t="e">
        <f t="shared" ca="1" si="424"/>
        <v>#N/A</v>
      </c>
      <c r="K207" s="2" t="e">
        <f t="shared" ca="1" si="425"/>
        <v>#N/A</v>
      </c>
      <c r="L207" s="27" t="e">
        <f t="shared" ca="1" si="426"/>
        <v>#N/A</v>
      </c>
      <c r="M207" s="3" t="e">
        <f t="shared" ca="1" si="427"/>
        <v>#N/A</v>
      </c>
      <c r="N207" s="3" t="str">
        <f>N205</f>
        <v>V13R05</v>
      </c>
      <c r="O207" s="35" t="e">
        <f t="shared" ca="1" si="428"/>
        <v>#N/A</v>
      </c>
      <c r="P207" s="9" t="e">
        <f t="shared" ca="1" si="429"/>
        <v>#N/A</v>
      </c>
      <c r="Q207" s="2" t="e">
        <f t="shared" ca="1" si="430"/>
        <v>#N/A</v>
      </c>
      <c r="R207" s="2" t="e">
        <f t="shared" ca="1" si="430"/>
        <v>#N/A</v>
      </c>
      <c r="S207" s="2" t="e">
        <f t="shared" ca="1" si="430"/>
        <v>#N/A</v>
      </c>
      <c r="T207" s="2" t="e">
        <f t="shared" ca="1" si="430"/>
        <v>#N/A</v>
      </c>
      <c r="U207" s="2" t="e">
        <f t="shared" ca="1" si="430"/>
        <v>#N/A</v>
      </c>
      <c r="V207" s="2" t="e">
        <f t="shared" ca="1" si="430"/>
        <v>#N/A</v>
      </c>
      <c r="W207" s="2" t="e">
        <f t="shared" ca="1" si="431"/>
        <v>#N/A</v>
      </c>
      <c r="X207" s="2" t="e">
        <f t="shared" ca="1" si="432"/>
        <v>#N/A</v>
      </c>
      <c r="Y207" s="9" t="e">
        <f t="shared" ca="1" si="433"/>
        <v>#N/A</v>
      </c>
      <c r="Z207" s="2" t="e">
        <f t="shared" ca="1" si="434"/>
        <v>#N/A</v>
      </c>
      <c r="AA207" s="2" t="e">
        <f t="shared" ca="1" si="434"/>
        <v>#N/A</v>
      </c>
      <c r="AB207" s="2" t="e">
        <f t="shared" ca="1" si="434"/>
        <v>#N/A</v>
      </c>
      <c r="AC207" s="2" t="e">
        <f t="shared" ca="1" si="434"/>
        <v>#N/A</v>
      </c>
      <c r="AD207" s="2" t="e">
        <f t="shared" ca="1" si="434"/>
        <v>#N/A</v>
      </c>
      <c r="AE207" s="2" t="e">
        <f t="shared" ca="1" si="434"/>
        <v>#N/A</v>
      </c>
      <c r="AF207" s="2" t="e">
        <f t="shared" ca="1" si="435"/>
        <v>#N/A</v>
      </c>
      <c r="AG207" s="2" t="e">
        <f t="shared" ca="1" si="436"/>
        <v>#N/A</v>
      </c>
      <c r="AH207" s="9" t="e">
        <f t="shared" ca="1" si="437"/>
        <v>#N/A</v>
      </c>
      <c r="AI207" s="2" t="e">
        <f t="shared" ca="1" si="438"/>
        <v>#N/A</v>
      </c>
      <c r="AJ207" s="2" t="e">
        <f t="shared" ca="1" si="438"/>
        <v>#N/A</v>
      </c>
      <c r="AK207" s="2" t="e">
        <f t="shared" ca="1" si="438"/>
        <v>#N/A</v>
      </c>
      <c r="AL207" s="2" t="e">
        <f t="shared" ca="1" si="438"/>
        <v>#N/A</v>
      </c>
      <c r="AM207" s="2" t="e">
        <f t="shared" ca="1" si="438"/>
        <v>#N/A</v>
      </c>
      <c r="AN207" s="2" t="str">
        <f t="shared" ca="1" si="438"/>
        <v/>
      </c>
      <c r="AO207" s="2" t="e">
        <f t="shared" ca="1" si="439"/>
        <v>#N/A</v>
      </c>
      <c r="AP207" s="2" t="e">
        <f t="shared" ca="1" si="440"/>
        <v>#N/A</v>
      </c>
      <c r="AQ207" s="9" t="e">
        <f t="shared" ca="1" si="441"/>
        <v>#N/A</v>
      </c>
      <c r="AR207" s="2" t="e">
        <f t="shared" ca="1" si="442"/>
        <v>#N/A</v>
      </c>
      <c r="AS207" s="2" t="e">
        <f t="shared" ca="1" si="442"/>
        <v>#N/A</v>
      </c>
      <c r="AT207" s="2" t="e">
        <f t="shared" ca="1" si="442"/>
        <v>#N/A</v>
      </c>
      <c r="AU207" s="2" t="e">
        <f t="shared" ca="1" si="442"/>
        <v>#N/A</v>
      </c>
      <c r="AV207" s="2" t="e">
        <f t="shared" ca="1" si="442"/>
        <v>#N/A</v>
      </c>
      <c r="AW207" s="2" t="str">
        <f t="shared" ca="1" si="442"/>
        <v/>
      </c>
      <c r="AX207" s="2" t="e">
        <f t="shared" ca="1" si="443"/>
        <v>#N/A</v>
      </c>
      <c r="AY207" s="2" t="e">
        <f t="shared" ca="1" si="444"/>
        <v>#N/A</v>
      </c>
      <c r="AZ207" t="str">
        <f t="shared" si="445"/>
        <v>V13R07</v>
      </c>
      <c r="BA207">
        <f t="shared" si="446"/>
        <v>207</v>
      </c>
    </row>
    <row r="208" spans="1:53" x14ac:dyDescent="0.25">
      <c r="A208" t="str">
        <f t="shared" si="447"/>
        <v>V13</v>
      </c>
      <c r="B208" t="s">
        <v>26</v>
      </c>
      <c r="C208" s="3" t="str">
        <f t="shared" si="417"/>
        <v>EAA Ceiling R38 Verified HVAC Equal Verified</v>
      </c>
      <c r="D208" t="str">
        <f t="shared" si="418"/>
        <v>n/a</v>
      </c>
      <c r="E208" s="2" t="e">
        <f t="shared" ca="1" si="419"/>
        <v>#N/A</v>
      </c>
      <c r="F208" s="2" t="e">
        <f t="shared" ca="1" si="420"/>
        <v>#N/A</v>
      </c>
      <c r="G208" s="27" t="e">
        <f t="shared" ca="1" si="421"/>
        <v>#N/A</v>
      </c>
      <c r="H208" s="3" t="e">
        <f t="shared" ca="1" si="422"/>
        <v>#N/A</v>
      </c>
      <c r="I208" s="2" t="e">
        <f t="shared" ca="1" si="423"/>
        <v>#N/A</v>
      </c>
      <c r="J208" s="2" t="e">
        <f t="shared" ca="1" si="424"/>
        <v>#N/A</v>
      </c>
      <c r="K208" s="2" t="e">
        <f t="shared" ca="1" si="425"/>
        <v>#N/A</v>
      </c>
      <c r="L208" s="27" t="e">
        <f t="shared" ca="1" si="426"/>
        <v>#N/A</v>
      </c>
      <c r="M208" s="3" t="e">
        <f t="shared" ca="1" si="427"/>
        <v>#N/A</v>
      </c>
      <c r="N208" s="25" t="str">
        <f>N191</f>
        <v>V12R03</v>
      </c>
      <c r="O208" s="35" t="e">
        <f t="shared" ca="1" si="428"/>
        <v>#N/A</v>
      </c>
      <c r="P208" s="9" t="e">
        <f t="shared" ca="1" si="429"/>
        <v>#N/A</v>
      </c>
      <c r="Q208" s="2" t="e">
        <f t="shared" ca="1" si="430"/>
        <v>#N/A</v>
      </c>
      <c r="R208" s="2" t="e">
        <f t="shared" ca="1" si="430"/>
        <v>#N/A</v>
      </c>
      <c r="S208" s="2" t="e">
        <f t="shared" ca="1" si="430"/>
        <v>#N/A</v>
      </c>
      <c r="T208" s="2" t="e">
        <f t="shared" ca="1" si="430"/>
        <v>#N/A</v>
      </c>
      <c r="U208" s="2" t="e">
        <f t="shared" ca="1" si="430"/>
        <v>#N/A</v>
      </c>
      <c r="V208" s="2" t="e">
        <f t="shared" ca="1" si="430"/>
        <v>#N/A</v>
      </c>
      <c r="W208" s="2" t="e">
        <f t="shared" ca="1" si="431"/>
        <v>#N/A</v>
      </c>
      <c r="X208" s="2" t="e">
        <f t="shared" ca="1" si="432"/>
        <v>#N/A</v>
      </c>
      <c r="Y208" s="9" t="e">
        <f t="shared" ca="1" si="433"/>
        <v>#N/A</v>
      </c>
      <c r="Z208" s="2" t="e">
        <f t="shared" ca="1" si="434"/>
        <v>#N/A</v>
      </c>
      <c r="AA208" s="2" t="e">
        <f t="shared" ca="1" si="434"/>
        <v>#N/A</v>
      </c>
      <c r="AB208" s="2" t="e">
        <f t="shared" ca="1" si="434"/>
        <v>#N/A</v>
      </c>
      <c r="AC208" s="2" t="e">
        <f t="shared" ca="1" si="434"/>
        <v>#N/A</v>
      </c>
      <c r="AD208" s="2" t="e">
        <f t="shared" ca="1" si="434"/>
        <v>#N/A</v>
      </c>
      <c r="AE208" s="2" t="e">
        <f t="shared" ca="1" si="434"/>
        <v>#N/A</v>
      </c>
      <c r="AF208" s="2" t="e">
        <f t="shared" ca="1" si="435"/>
        <v>#N/A</v>
      </c>
      <c r="AG208" s="2" t="e">
        <f t="shared" ca="1" si="436"/>
        <v>#N/A</v>
      </c>
      <c r="AH208" s="9" t="e">
        <f t="shared" ca="1" si="437"/>
        <v>#N/A</v>
      </c>
      <c r="AI208" s="2" t="e">
        <f t="shared" ca="1" si="438"/>
        <v>#N/A</v>
      </c>
      <c r="AJ208" s="2" t="e">
        <f t="shared" ca="1" si="438"/>
        <v>#N/A</v>
      </c>
      <c r="AK208" s="2" t="e">
        <f t="shared" ca="1" si="438"/>
        <v>#N/A</v>
      </c>
      <c r="AL208" s="2" t="e">
        <f t="shared" ca="1" si="438"/>
        <v>#N/A</v>
      </c>
      <c r="AM208" s="2" t="e">
        <f t="shared" ca="1" si="438"/>
        <v>#N/A</v>
      </c>
      <c r="AN208" s="2" t="str">
        <f t="shared" ca="1" si="438"/>
        <v/>
      </c>
      <c r="AO208" s="2" t="e">
        <f t="shared" ca="1" si="439"/>
        <v>#N/A</v>
      </c>
      <c r="AP208" s="2" t="e">
        <f t="shared" ca="1" si="440"/>
        <v>#N/A</v>
      </c>
      <c r="AQ208" s="9" t="e">
        <f t="shared" ca="1" si="441"/>
        <v>#N/A</v>
      </c>
      <c r="AR208" s="2" t="e">
        <f t="shared" ca="1" si="442"/>
        <v>#N/A</v>
      </c>
      <c r="AS208" s="2" t="e">
        <f t="shared" ca="1" si="442"/>
        <v>#N/A</v>
      </c>
      <c r="AT208" s="2" t="e">
        <f t="shared" ca="1" si="442"/>
        <v>#N/A</v>
      </c>
      <c r="AU208" s="2" t="e">
        <f t="shared" ca="1" si="442"/>
        <v>#N/A</v>
      </c>
      <c r="AV208" s="2" t="e">
        <f t="shared" ca="1" si="442"/>
        <v>#N/A</v>
      </c>
      <c r="AW208" s="2" t="str">
        <f t="shared" ca="1" si="442"/>
        <v/>
      </c>
      <c r="AX208" s="2" t="e">
        <f t="shared" ca="1" si="443"/>
        <v>#N/A</v>
      </c>
      <c r="AY208" s="2" t="e">
        <f t="shared" ca="1" si="444"/>
        <v>#N/A</v>
      </c>
      <c r="AZ208" t="str">
        <f t="shared" si="445"/>
        <v>V13R08</v>
      </c>
      <c r="BA208">
        <f t="shared" si="446"/>
        <v>208</v>
      </c>
    </row>
    <row r="209" spans="1:53" x14ac:dyDescent="0.25">
      <c r="A209" t="str">
        <f t="shared" si="447"/>
        <v>V13</v>
      </c>
      <c r="B209" t="s">
        <v>27</v>
      </c>
      <c r="C209" s="3" t="str">
        <f t="shared" si="417"/>
        <v>EAA Ceiling R38 Verified HVAC Better</v>
      </c>
      <c r="D209" t="str">
        <f t="shared" si="418"/>
        <v>n/a</v>
      </c>
      <c r="E209" s="2" t="e">
        <f t="shared" ca="1" si="419"/>
        <v>#N/A</v>
      </c>
      <c r="F209" s="2" t="e">
        <f t="shared" ca="1" si="420"/>
        <v>#N/A</v>
      </c>
      <c r="G209" s="27" t="e">
        <f t="shared" ca="1" si="421"/>
        <v>#N/A</v>
      </c>
      <c r="H209" s="3" t="e">
        <f t="shared" ca="1" si="422"/>
        <v>#N/A</v>
      </c>
      <c r="I209" s="2" t="e">
        <f t="shared" ca="1" si="423"/>
        <v>#N/A</v>
      </c>
      <c r="J209" s="2" t="e">
        <f t="shared" ca="1" si="424"/>
        <v>#N/A</v>
      </c>
      <c r="K209" s="2" t="e">
        <f t="shared" ca="1" si="425"/>
        <v>#N/A</v>
      </c>
      <c r="L209" s="27" t="e">
        <f t="shared" ca="1" si="426"/>
        <v>#N/A</v>
      </c>
      <c r="M209" s="3" t="e">
        <f t="shared" ca="1" si="427"/>
        <v>#N/A</v>
      </c>
      <c r="N209" s="3" t="str">
        <f>N205</f>
        <v>V13R05</v>
      </c>
      <c r="O209" s="35" t="e">
        <f t="shared" ca="1" si="428"/>
        <v>#N/A</v>
      </c>
      <c r="P209" s="9" t="e">
        <f t="shared" ca="1" si="429"/>
        <v>#N/A</v>
      </c>
      <c r="Q209" s="2" t="e">
        <f t="shared" ca="1" si="430"/>
        <v>#N/A</v>
      </c>
      <c r="R209" s="2" t="e">
        <f t="shared" ca="1" si="430"/>
        <v>#N/A</v>
      </c>
      <c r="S209" s="2" t="e">
        <f t="shared" ca="1" si="430"/>
        <v>#N/A</v>
      </c>
      <c r="T209" s="2" t="e">
        <f t="shared" ca="1" si="430"/>
        <v>#N/A</v>
      </c>
      <c r="U209" s="2" t="e">
        <f t="shared" ca="1" si="430"/>
        <v>#N/A</v>
      </c>
      <c r="V209" s="2" t="e">
        <f t="shared" ca="1" si="430"/>
        <v>#N/A</v>
      </c>
      <c r="W209" s="2" t="e">
        <f t="shared" ca="1" si="431"/>
        <v>#N/A</v>
      </c>
      <c r="X209" s="2" t="e">
        <f t="shared" ca="1" si="432"/>
        <v>#N/A</v>
      </c>
      <c r="Y209" s="9" t="e">
        <f t="shared" ca="1" si="433"/>
        <v>#N/A</v>
      </c>
      <c r="Z209" s="2" t="e">
        <f t="shared" ca="1" si="434"/>
        <v>#N/A</v>
      </c>
      <c r="AA209" s="2" t="e">
        <f t="shared" ca="1" si="434"/>
        <v>#N/A</v>
      </c>
      <c r="AB209" s="2" t="e">
        <f t="shared" ca="1" si="434"/>
        <v>#N/A</v>
      </c>
      <c r="AC209" s="2" t="e">
        <f t="shared" ca="1" si="434"/>
        <v>#N/A</v>
      </c>
      <c r="AD209" s="2" t="e">
        <f t="shared" ca="1" si="434"/>
        <v>#N/A</v>
      </c>
      <c r="AE209" s="2" t="e">
        <f t="shared" ca="1" si="434"/>
        <v>#N/A</v>
      </c>
      <c r="AF209" s="2" t="e">
        <f t="shared" ca="1" si="435"/>
        <v>#N/A</v>
      </c>
      <c r="AG209" s="2" t="e">
        <f t="shared" ca="1" si="436"/>
        <v>#N/A</v>
      </c>
      <c r="AH209" s="9" t="e">
        <f t="shared" ca="1" si="437"/>
        <v>#N/A</v>
      </c>
      <c r="AI209" s="2" t="e">
        <f t="shared" ca="1" si="438"/>
        <v>#N/A</v>
      </c>
      <c r="AJ209" s="2" t="e">
        <f t="shared" ca="1" si="438"/>
        <v>#N/A</v>
      </c>
      <c r="AK209" s="2" t="e">
        <f t="shared" ca="1" si="438"/>
        <v>#N/A</v>
      </c>
      <c r="AL209" s="2" t="e">
        <f t="shared" ca="1" si="438"/>
        <v>#N/A</v>
      </c>
      <c r="AM209" s="2" t="e">
        <f t="shared" ca="1" si="438"/>
        <v>#N/A</v>
      </c>
      <c r="AN209" s="2" t="str">
        <f t="shared" ca="1" si="438"/>
        <v/>
      </c>
      <c r="AO209" s="2" t="e">
        <f t="shared" ca="1" si="439"/>
        <v>#N/A</v>
      </c>
      <c r="AP209" s="2" t="e">
        <f t="shared" ca="1" si="440"/>
        <v>#N/A</v>
      </c>
      <c r="AQ209" s="9" t="e">
        <f t="shared" ca="1" si="441"/>
        <v>#N/A</v>
      </c>
      <c r="AR209" s="2" t="e">
        <f t="shared" ca="1" si="442"/>
        <v>#N/A</v>
      </c>
      <c r="AS209" s="2" t="e">
        <f t="shared" ca="1" si="442"/>
        <v>#N/A</v>
      </c>
      <c r="AT209" s="2" t="e">
        <f t="shared" ca="1" si="442"/>
        <v>#N/A</v>
      </c>
      <c r="AU209" s="2" t="e">
        <f t="shared" ca="1" si="442"/>
        <v>#N/A</v>
      </c>
      <c r="AV209" s="2" t="e">
        <f t="shared" ca="1" si="442"/>
        <v>#N/A</v>
      </c>
      <c r="AW209" s="2" t="str">
        <f t="shared" ca="1" si="442"/>
        <v/>
      </c>
      <c r="AX209" s="2" t="e">
        <f t="shared" ca="1" si="443"/>
        <v>#N/A</v>
      </c>
      <c r="AY209" s="2" t="e">
        <f t="shared" ca="1" si="444"/>
        <v>#N/A</v>
      </c>
      <c r="AZ209" t="str">
        <f t="shared" si="445"/>
        <v>V13R09</v>
      </c>
      <c r="BA209">
        <f t="shared" si="446"/>
        <v>209</v>
      </c>
    </row>
    <row r="210" spans="1:53" x14ac:dyDescent="0.25">
      <c r="A210" t="str">
        <f t="shared" si="447"/>
        <v>V13</v>
      </c>
      <c r="B210" t="s">
        <v>28</v>
      </c>
      <c r="C210" s="3" t="str">
        <f t="shared" si="417"/>
        <v>EAA Ceiling R38 Verified HVAC Better Verified</v>
      </c>
      <c r="D210" t="str">
        <f t="shared" si="418"/>
        <v>n/a</v>
      </c>
      <c r="E210" s="2" t="e">
        <f t="shared" ca="1" si="419"/>
        <v>#N/A</v>
      </c>
      <c r="F210" s="2" t="e">
        <f t="shared" ca="1" si="420"/>
        <v>#N/A</v>
      </c>
      <c r="G210" s="27" t="e">
        <f t="shared" ca="1" si="421"/>
        <v>#N/A</v>
      </c>
      <c r="H210" s="3" t="e">
        <f t="shared" ca="1" si="422"/>
        <v>#N/A</v>
      </c>
      <c r="I210" s="2" t="e">
        <f t="shared" ca="1" si="423"/>
        <v>#N/A</v>
      </c>
      <c r="J210" s="2" t="e">
        <f t="shared" ca="1" si="424"/>
        <v>#N/A</v>
      </c>
      <c r="K210" s="2" t="e">
        <f t="shared" ca="1" si="425"/>
        <v>#N/A</v>
      </c>
      <c r="L210" s="27" t="e">
        <f t="shared" ca="1" si="426"/>
        <v>#N/A</v>
      </c>
      <c r="M210" s="3" t="e">
        <f t="shared" ca="1" si="427"/>
        <v>#N/A</v>
      </c>
      <c r="N210" s="25" t="str">
        <f>N191</f>
        <v>V12R03</v>
      </c>
      <c r="O210" s="35" t="e">
        <f t="shared" ca="1" si="428"/>
        <v>#N/A</v>
      </c>
      <c r="P210" s="9" t="e">
        <f t="shared" ca="1" si="429"/>
        <v>#N/A</v>
      </c>
      <c r="Q210" s="2" t="e">
        <f t="shared" ca="1" si="430"/>
        <v>#N/A</v>
      </c>
      <c r="R210" s="2" t="e">
        <f t="shared" ca="1" si="430"/>
        <v>#N/A</v>
      </c>
      <c r="S210" s="2" t="e">
        <f t="shared" ca="1" si="430"/>
        <v>#N/A</v>
      </c>
      <c r="T210" s="2" t="e">
        <f t="shared" ca="1" si="430"/>
        <v>#N/A</v>
      </c>
      <c r="U210" s="2" t="e">
        <f t="shared" ca="1" si="430"/>
        <v>#N/A</v>
      </c>
      <c r="V210" s="2" t="e">
        <f t="shared" ca="1" si="430"/>
        <v>#N/A</v>
      </c>
      <c r="W210" s="2" t="e">
        <f t="shared" ca="1" si="431"/>
        <v>#N/A</v>
      </c>
      <c r="X210" s="2" t="e">
        <f t="shared" ca="1" si="432"/>
        <v>#N/A</v>
      </c>
      <c r="Y210" s="9" t="e">
        <f t="shared" ca="1" si="433"/>
        <v>#N/A</v>
      </c>
      <c r="Z210" s="2" t="e">
        <f t="shared" ca="1" si="434"/>
        <v>#N/A</v>
      </c>
      <c r="AA210" s="2" t="e">
        <f t="shared" ca="1" si="434"/>
        <v>#N/A</v>
      </c>
      <c r="AB210" s="2" t="e">
        <f t="shared" ca="1" si="434"/>
        <v>#N/A</v>
      </c>
      <c r="AC210" s="2" t="e">
        <f t="shared" ca="1" si="434"/>
        <v>#N/A</v>
      </c>
      <c r="AD210" s="2" t="e">
        <f t="shared" ca="1" si="434"/>
        <v>#N/A</v>
      </c>
      <c r="AE210" s="2" t="e">
        <f t="shared" ca="1" si="434"/>
        <v>#N/A</v>
      </c>
      <c r="AF210" s="2" t="e">
        <f t="shared" ca="1" si="435"/>
        <v>#N/A</v>
      </c>
      <c r="AG210" s="2" t="e">
        <f t="shared" ca="1" si="436"/>
        <v>#N/A</v>
      </c>
      <c r="AH210" s="9" t="e">
        <f t="shared" ca="1" si="437"/>
        <v>#N/A</v>
      </c>
      <c r="AI210" s="2" t="e">
        <f t="shared" ca="1" si="438"/>
        <v>#N/A</v>
      </c>
      <c r="AJ210" s="2" t="e">
        <f t="shared" ca="1" si="438"/>
        <v>#N/A</v>
      </c>
      <c r="AK210" s="2" t="e">
        <f t="shared" ca="1" si="438"/>
        <v>#N/A</v>
      </c>
      <c r="AL210" s="2" t="e">
        <f t="shared" ca="1" si="438"/>
        <v>#N/A</v>
      </c>
      <c r="AM210" s="2" t="e">
        <f t="shared" ca="1" si="438"/>
        <v>#N/A</v>
      </c>
      <c r="AN210" s="2" t="str">
        <f t="shared" ca="1" si="438"/>
        <v/>
      </c>
      <c r="AO210" s="2" t="e">
        <f t="shared" ca="1" si="439"/>
        <v>#N/A</v>
      </c>
      <c r="AP210" s="2" t="e">
        <f t="shared" ca="1" si="440"/>
        <v>#N/A</v>
      </c>
      <c r="AQ210" s="9" t="e">
        <f t="shared" ca="1" si="441"/>
        <v>#N/A</v>
      </c>
      <c r="AR210" s="2" t="e">
        <f t="shared" ca="1" si="442"/>
        <v>#N/A</v>
      </c>
      <c r="AS210" s="2" t="e">
        <f t="shared" ca="1" si="442"/>
        <v>#N/A</v>
      </c>
      <c r="AT210" s="2" t="e">
        <f t="shared" ca="1" si="442"/>
        <v>#N/A</v>
      </c>
      <c r="AU210" s="2" t="e">
        <f t="shared" ca="1" si="442"/>
        <v>#N/A</v>
      </c>
      <c r="AV210" s="2" t="e">
        <f t="shared" ca="1" si="442"/>
        <v>#N/A</v>
      </c>
      <c r="AW210" s="2" t="str">
        <f t="shared" ca="1" si="442"/>
        <v/>
      </c>
      <c r="AX210" s="2" t="e">
        <f t="shared" ca="1" si="443"/>
        <v>#N/A</v>
      </c>
      <c r="AY210" s="2" t="e">
        <f t="shared" ca="1" si="444"/>
        <v>#N/A</v>
      </c>
      <c r="AZ210" t="str">
        <f t="shared" si="445"/>
        <v>V13R10</v>
      </c>
      <c r="BA210">
        <f t="shared" si="446"/>
        <v>210</v>
      </c>
    </row>
    <row r="211" spans="1:53" x14ac:dyDescent="0.25">
      <c r="A211" s="34" t="str">
        <f>"Result "&amp;A200</f>
        <v>Result V13</v>
      </c>
      <c r="C211" s="6"/>
      <c r="D211" s="7" t="str">
        <f>IF(ConstructionType="New","n/a",IF(COUNTIF(D201:D210,Pass)=10,Pass,Fail))</f>
        <v>n/a</v>
      </c>
      <c r="E211" s="30" t="e">
        <f ca="1">IF(Units="EDR","n/a",AVERAGE(E201:E210))</f>
        <v>#N/A</v>
      </c>
      <c r="F211" s="30" t="e">
        <f ca="1">IF(Units="EDR","n/a",AVERAGE(F201:F210))</f>
        <v>#N/A</v>
      </c>
      <c r="G211" s="31" t="e">
        <f ca="1">IF(Units="EDR","n/a",IF(E211=0,0,(F211-E211)/E211))</f>
        <v>#N/A</v>
      </c>
      <c r="H211" s="31"/>
      <c r="I211" s="30" t="e">
        <f ca="1">IF(Units="EDR","n/a",AVERAGE(I201:I210))</f>
        <v>#N/A</v>
      </c>
      <c r="J211" s="30" t="e">
        <f ca="1">IF(Units="EDR","n/a",AVERAGE(J201:J210))</f>
        <v>#N/A</v>
      </c>
      <c r="K211" s="30" t="e">
        <f ca="1">IF(Units="EDR","n/a",AVERAGE(K201:K210))</f>
        <v>#N/A</v>
      </c>
      <c r="L211" s="31" t="e">
        <f ca="1">IF(Units="EDR","n/a",IF(J211=0,0,(K211-J211)/J211))</f>
        <v>#N/A</v>
      </c>
      <c r="M211" s="33" t="s">
        <v>338</v>
      </c>
      <c r="N211" s="31" t="e">
        <f ca="1">MIN(L201:L210)</f>
        <v>#N/A</v>
      </c>
      <c r="O211" s="30" t="e">
        <f ca="1">AVERAGE(O201:O210)</f>
        <v>#N/A</v>
      </c>
      <c r="P211" s="31" t="s">
        <v>340</v>
      </c>
      <c r="Q211" s="30" t="e">
        <f ca="1">AVERAGE(Q201:Q210)</f>
        <v>#N/A</v>
      </c>
      <c r="R211" s="30" t="e">
        <f ca="1">AVERAGE(R201:R210)</f>
        <v>#N/A</v>
      </c>
      <c r="S211" s="30" t="e">
        <f ca="1">AVERAGE(S201:S210)</f>
        <v>#N/A</v>
      </c>
      <c r="T211" s="30"/>
      <c r="U211" s="30" t="e">
        <f ca="1">AVERAGE(U201:U210)</f>
        <v>#N/A</v>
      </c>
      <c r="V211" s="30" t="e">
        <f ca="1">AVERAGE(V201:V210)</f>
        <v>#N/A</v>
      </c>
      <c r="W211" s="30" t="e">
        <f ca="1">AVERAGE(W201:W210)</f>
        <v>#N/A</v>
      </c>
      <c r="X211" s="30" t="e">
        <f ca="1">AVERAGE(X195:X210)</f>
        <v>#N/A</v>
      </c>
      <c r="Y211" s="30" t="s">
        <v>340</v>
      </c>
      <c r="Z211" s="30" t="e">
        <f ca="1">AVERAGE(Z201:Z210)</f>
        <v>#N/A</v>
      </c>
      <c r="AA211" s="30" t="e">
        <f ca="1">AVERAGE(AA201:AA210)</f>
        <v>#N/A</v>
      </c>
      <c r="AB211" s="30" t="e">
        <f ca="1">AVERAGE(AB201:AB210)</f>
        <v>#N/A</v>
      </c>
      <c r="AC211" s="30" t="e">
        <f ca="1">AVERAGE(AC201:AC210)</f>
        <v>#N/A</v>
      </c>
      <c r="AD211" s="30" t="e">
        <f ca="1">AVERAGE(AD201:AD210)</f>
        <v>#N/A</v>
      </c>
      <c r="AE211" s="30"/>
      <c r="AF211" s="30" t="e">
        <f ca="1">AVERAGE(AF201:AF210)</f>
        <v>#N/A</v>
      </c>
      <c r="AG211" s="30" t="e">
        <f ca="1">AVERAGE(AG195:AG210)</f>
        <v>#N/A</v>
      </c>
      <c r="AI211" s="30" t="e">
        <f ca="1">AVERAGE(AI201:AI210)</f>
        <v>#N/A</v>
      </c>
      <c r="AJ211" s="30" t="e">
        <f ca="1">AVERAGE(AJ201:AJ210)</f>
        <v>#N/A</v>
      </c>
      <c r="AK211" s="30" t="e">
        <f ca="1">AVERAGE(AK201:AK210)</f>
        <v>#N/A</v>
      </c>
      <c r="AL211" s="30" t="e">
        <f ca="1">AVERAGE(AL201:AL210)</f>
        <v>#N/A</v>
      </c>
      <c r="AM211" s="30" t="e">
        <f ca="1">AVERAGE(AM201:AM210)</f>
        <v>#N/A</v>
      </c>
      <c r="AN211" s="30"/>
      <c r="AO211" s="30" t="e">
        <f ca="1">AVERAGE(AO201:AO210)</f>
        <v>#N/A</v>
      </c>
      <c r="AP211" s="30" t="e">
        <f ca="1">AVERAGE(AP195:AP210)</f>
        <v>#N/A</v>
      </c>
      <c r="AR211" s="30" t="e">
        <f ca="1">AVERAGE(AR201:AR210)</f>
        <v>#N/A</v>
      </c>
      <c r="AS211" s="30" t="e">
        <f ca="1">AVERAGE(AS201:AS210)</f>
        <v>#N/A</v>
      </c>
      <c r="AT211" s="30" t="e">
        <f ca="1">AVERAGE(AT201:AT210)</f>
        <v>#N/A</v>
      </c>
      <c r="AU211" s="30" t="e">
        <f ca="1">AVERAGE(AU201:AU210)</f>
        <v>#N/A</v>
      </c>
      <c r="AV211" s="30" t="e">
        <f ca="1">AVERAGE(AV201:AV210)</f>
        <v>#N/A</v>
      </c>
      <c r="AW211" s="30"/>
      <c r="AX211" s="30" t="e">
        <f ca="1">AVERAGE(AX201:AX210)</f>
        <v>#N/A</v>
      </c>
      <c r="AY211" s="30" t="e">
        <f ca="1">AVERAGE(AY195:AY210)</f>
        <v>#N/A</v>
      </c>
    </row>
    <row r="212" spans="1:53" x14ac:dyDescent="0.25">
      <c r="C212" s="7" t="s">
        <v>356</v>
      </c>
      <c r="E212" s="7"/>
      <c r="F212" s="7"/>
      <c r="G212" s="7"/>
      <c r="H212" s="7"/>
      <c r="I212" s="7"/>
      <c r="J212" s="7"/>
      <c r="K212" s="7"/>
      <c r="L212" s="6" t="s">
        <v>340</v>
      </c>
      <c r="M212" s="6" t="s">
        <v>339</v>
      </c>
      <c r="N212" s="32" t="e">
        <f ca="1">MAX(L201:L210)</f>
        <v>#N/A</v>
      </c>
      <c r="Y212" s="7" t="s">
        <v>341</v>
      </c>
      <c r="Z212" s="31" t="e">
        <f ca="1">(Z211-Q211)/Q211</f>
        <v>#N/A</v>
      </c>
      <c r="AA212" s="31" t="e">
        <f ca="1">(AA211-R211)/R211</f>
        <v>#N/A</v>
      </c>
      <c r="AB212" s="31" t="e">
        <f ca="1">(AB211-S211)/S211</f>
        <v>#N/A</v>
      </c>
      <c r="AC212" s="31"/>
      <c r="AD212" s="31" t="e">
        <f ca="1">(AD211-U211)/U211</f>
        <v>#N/A</v>
      </c>
      <c r="AE212" s="31"/>
      <c r="AF212" s="31" t="e">
        <f ca="1">(AF211-W211)/W211</f>
        <v>#N/A</v>
      </c>
    </row>
  </sheetData>
  <conditionalFormatting sqref="D9:D24">
    <cfRule type="cellIs" dxfId="335" priority="913" operator="equal">
      <formula>Pass</formula>
    </cfRule>
    <cfRule type="cellIs" dxfId="334" priority="914" operator="equal">
      <formula>Fail</formula>
    </cfRule>
  </conditionalFormatting>
  <conditionalFormatting sqref="D10">
    <cfRule type="cellIs" dxfId="333" priority="911" operator="equal">
      <formula>Pass</formula>
    </cfRule>
    <cfRule type="cellIs" dxfId="332" priority="912" operator="equal">
      <formula>Fail</formula>
    </cfRule>
  </conditionalFormatting>
  <conditionalFormatting sqref="D11">
    <cfRule type="cellIs" dxfId="331" priority="909" operator="equal">
      <formula>Pass</formula>
    </cfRule>
    <cfRule type="cellIs" dxfId="330" priority="910" operator="equal">
      <formula>Fail</formula>
    </cfRule>
  </conditionalFormatting>
  <conditionalFormatting sqref="D12:D24">
    <cfRule type="cellIs" dxfId="329" priority="907" operator="equal">
      <formula>Pass</formula>
    </cfRule>
    <cfRule type="cellIs" dxfId="328" priority="908" operator="equal">
      <formula>Fail</formula>
    </cfRule>
  </conditionalFormatting>
  <conditionalFormatting sqref="D13">
    <cfRule type="cellIs" dxfId="327" priority="905" operator="equal">
      <formula>Pass</formula>
    </cfRule>
    <cfRule type="cellIs" dxfId="326" priority="906" operator="equal">
      <formula>Fail</formula>
    </cfRule>
  </conditionalFormatting>
  <conditionalFormatting sqref="D14">
    <cfRule type="cellIs" dxfId="325" priority="903" operator="equal">
      <formula>Pass</formula>
    </cfRule>
    <cfRule type="cellIs" dxfId="324" priority="904" operator="equal">
      <formula>Fail</formula>
    </cfRule>
  </conditionalFormatting>
  <conditionalFormatting sqref="D15">
    <cfRule type="cellIs" dxfId="323" priority="901" operator="equal">
      <formula>Pass</formula>
    </cfRule>
    <cfRule type="cellIs" dxfId="322" priority="902" operator="equal">
      <formula>Fail</formula>
    </cfRule>
  </conditionalFormatting>
  <conditionalFormatting sqref="D16">
    <cfRule type="cellIs" dxfId="321" priority="899" operator="equal">
      <formula>Pass</formula>
    </cfRule>
    <cfRule type="cellIs" dxfId="320" priority="900" operator="equal">
      <formula>Fail</formula>
    </cfRule>
  </conditionalFormatting>
  <conditionalFormatting sqref="D17">
    <cfRule type="cellIs" dxfId="319" priority="897" operator="equal">
      <formula>Pass</formula>
    </cfRule>
    <cfRule type="cellIs" dxfId="318" priority="898" operator="equal">
      <formula>Fail</formula>
    </cfRule>
  </conditionalFormatting>
  <conditionalFormatting sqref="D18">
    <cfRule type="cellIs" dxfId="317" priority="893" operator="equal">
      <formula>Pass</formula>
    </cfRule>
    <cfRule type="cellIs" dxfId="316" priority="894" operator="equal">
      <formula>Fail</formula>
    </cfRule>
  </conditionalFormatting>
  <conditionalFormatting sqref="D19">
    <cfRule type="cellIs" dxfId="315" priority="891" operator="equal">
      <formula>Pass</formula>
    </cfRule>
    <cfRule type="cellIs" dxfId="314" priority="892" operator="equal">
      <formula>Fail</formula>
    </cfRule>
  </conditionalFormatting>
  <conditionalFormatting sqref="D20">
    <cfRule type="cellIs" dxfId="313" priority="889" operator="equal">
      <formula>Pass</formula>
    </cfRule>
    <cfRule type="cellIs" dxfId="312" priority="890" operator="equal">
      <formula>Fail</formula>
    </cfRule>
  </conditionalFormatting>
  <conditionalFormatting sqref="D21">
    <cfRule type="cellIs" dxfId="311" priority="887" operator="equal">
      <formula>Pass</formula>
    </cfRule>
    <cfRule type="cellIs" dxfId="310" priority="888" operator="equal">
      <formula>Fail</formula>
    </cfRule>
  </conditionalFormatting>
  <conditionalFormatting sqref="D22">
    <cfRule type="cellIs" dxfId="309" priority="885" operator="equal">
      <formula>Pass</formula>
    </cfRule>
    <cfRule type="cellIs" dxfId="308" priority="886" operator="equal">
      <formula>Fail</formula>
    </cfRule>
  </conditionalFormatting>
  <conditionalFormatting sqref="D23">
    <cfRule type="cellIs" dxfId="307" priority="883" operator="equal">
      <formula>Pass</formula>
    </cfRule>
    <cfRule type="cellIs" dxfId="306" priority="884" operator="equal">
      <formula>Fail</formula>
    </cfRule>
  </conditionalFormatting>
  <conditionalFormatting sqref="D24">
    <cfRule type="cellIs" dxfId="305" priority="881" operator="equal">
      <formula>Pass</formula>
    </cfRule>
    <cfRule type="cellIs" dxfId="304" priority="882" operator="equal">
      <formula>Fail</formula>
    </cfRule>
  </conditionalFormatting>
  <conditionalFormatting sqref="D133">
    <cfRule type="cellIs" dxfId="303" priority="673" operator="equal">
      <formula>Pass</formula>
    </cfRule>
    <cfRule type="cellIs" dxfId="302" priority="674" operator="equal">
      <formula>Fail</formula>
    </cfRule>
  </conditionalFormatting>
  <conditionalFormatting sqref="D146">
    <cfRule type="cellIs" dxfId="301" priority="639" operator="equal">
      <formula>Pass</formula>
    </cfRule>
    <cfRule type="cellIs" dxfId="300" priority="640" operator="equal">
      <formula>Fail</formula>
    </cfRule>
  </conditionalFormatting>
  <conditionalFormatting sqref="D85:D100">
    <cfRule type="cellIs" dxfId="299" priority="439" operator="equal">
      <formula>Pass</formula>
    </cfRule>
    <cfRule type="cellIs" dxfId="298" priority="440" operator="equal">
      <formula>Fail</formula>
    </cfRule>
  </conditionalFormatting>
  <conditionalFormatting sqref="D86">
    <cfRule type="cellIs" dxfId="297" priority="437" operator="equal">
      <formula>Pass</formula>
    </cfRule>
    <cfRule type="cellIs" dxfId="296" priority="438" operator="equal">
      <formula>Fail</formula>
    </cfRule>
  </conditionalFormatting>
  <conditionalFormatting sqref="D66:D81">
    <cfRule type="cellIs" dxfId="295" priority="503" operator="equal">
      <formula>Pass</formula>
    </cfRule>
    <cfRule type="cellIs" dxfId="294" priority="504" operator="equal">
      <formula>Fail</formula>
    </cfRule>
  </conditionalFormatting>
  <conditionalFormatting sqref="D67">
    <cfRule type="cellIs" dxfId="293" priority="501" operator="equal">
      <formula>Pass</formula>
    </cfRule>
    <cfRule type="cellIs" dxfId="292" priority="502" operator="equal">
      <formula>Fail</formula>
    </cfRule>
  </conditionalFormatting>
  <conditionalFormatting sqref="D68">
    <cfRule type="cellIs" dxfId="291" priority="499" operator="equal">
      <formula>Pass</formula>
    </cfRule>
    <cfRule type="cellIs" dxfId="290" priority="500" operator="equal">
      <formula>Fail</formula>
    </cfRule>
  </conditionalFormatting>
  <conditionalFormatting sqref="D69">
    <cfRule type="cellIs" dxfId="289" priority="497" operator="equal">
      <formula>Pass</formula>
    </cfRule>
    <cfRule type="cellIs" dxfId="288" priority="498" operator="equal">
      <formula>Fail</formula>
    </cfRule>
  </conditionalFormatting>
  <conditionalFormatting sqref="D70">
    <cfRule type="cellIs" dxfId="287" priority="495" operator="equal">
      <formula>Pass</formula>
    </cfRule>
    <cfRule type="cellIs" dxfId="286" priority="496" operator="equal">
      <formula>Fail</formula>
    </cfRule>
  </conditionalFormatting>
  <conditionalFormatting sqref="D71">
    <cfRule type="cellIs" dxfId="285" priority="493" operator="equal">
      <formula>Pass</formula>
    </cfRule>
    <cfRule type="cellIs" dxfId="284" priority="494" operator="equal">
      <formula>Fail</formula>
    </cfRule>
  </conditionalFormatting>
  <conditionalFormatting sqref="D72">
    <cfRule type="cellIs" dxfId="283" priority="491" operator="equal">
      <formula>Pass</formula>
    </cfRule>
    <cfRule type="cellIs" dxfId="282" priority="492" operator="equal">
      <formula>Fail</formula>
    </cfRule>
  </conditionalFormatting>
  <conditionalFormatting sqref="D73">
    <cfRule type="cellIs" dxfId="281" priority="489" operator="equal">
      <formula>Pass</formula>
    </cfRule>
    <cfRule type="cellIs" dxfId="280" priority="490" operator="equal">
      <formula>Fail</formula>
    </cfRule>
  </conditionalFormatting>
  <conditionalFormatting sqref="D74">
    <cfRule type="cellIs" dxfId="279" priority="487" operator="equal">
      <formula>Pass</formula>
    </cfRule>
    <cfRule type="cellIs" dxfId="278" priority="488" operator="equal">
      <formula>Fail</formula>
    </cfRule>
  </conditionalFormatting>
  <conditionalFormatting sqref="D75">
    <cfRule type="cellIs" dxfId="277" priority="485" operator="equal">
      <formula>Pass</formula>
    </cfRule>
    <cfRule type="cellIs" dxfId="276" priority="486" operator="equal">
      <formula>Fail</formula>
    </cfRule>
  </conditionalFormatting>
  <conditionalFormatting sqref="D76">
    <cfRule type="cellIs" dxfId="275" priority="483" operator="equal">
      <formula>Pass</formula>
    </cfRule>
    <cfRule type="cellIs" dxfId="274" priority="484" operator="equal">
      <formula>Fail</formula>
    </cfRule>
  </conditionalFormatting>
  <conditionalFormatting sqref="D77">
    <cfRule type="cellIs" dxfId="273" priority="481" operator="equal">
      <formula>Pass</formula>
    </cfRule>
    <cfRule type="cellIs" dxfId="272" priority="482" operator="equal">
      <formula>Fail</formula>
    </cfRule>
  </conditionalFormatting>
  <conditionalFormatting sqref="D78">
    <cfRule type="cellIs" dxfId="271" priority="479" operator="equal">
      <formula>Pass</formula>
    </cfRule>
    <cfRule type="cellIs" dxfId="270" priority="480" operator="equal">
      <formula>Fail</formula>
    </cfRule>
  </conditionalFormatting>
  <conditionalFormatting sqref="D79">
    <cfRule type="cellIs" dxfId="269" priority="477" operator="equal">
      <formula>Pass</formula>
    </cfRule>
    <cfRule type="cellIs" dxfId="268" priority="478" operator="equal">
      <formula>Fail</formula>
    </cfRule>
  </conditionalFormatting>
  <conditionalFormatting sqref="D80">
    <cfRule type="cellIs" dxfId="267" priority="475" operator="equal">
      <formula>Pass</formula>
    </cfRule>
    <cfRule type="cellIs" dxfId="266" priority="476" operator="equal">
      <formula>Fail</formula>
    </cfRule>
  </conditionalFormatting>
  <conditionalFormatting sqref="D81">
    <cfRule type="cellIs" dxfId="265" priority="473" operator="equal">
      <formula>Pass</formula>
    </cfRule>
    <cfRule type="cellIs" dxfId="264" priority="474" operator="equal">
      <formula>Fail</formula>
    </cfRule>
  </conditionalFormatting>
  <conditionalFormatting sqref="D87">
    <cfRule type="cellIs" dxfId="263" priority="435" operator="equal">
      <formula>Pass</formula>
    </cfRule>
    <cfRule type="cellIs" dxfId="262" priority="436" operator="equal">
      <formula>Fail</formula>
    </cfRule>
  </conditionalFormatting>
  <conditionalFormatting sqref="D88">
    <cfRule type="cellIs" dxfId="261" priority="433" operator="equal">
      <formula>Pass</formula>
    </cfRule>
    <cfRule type="cellIs" dxfId="260" priority="434" operator="equal">
      <formula>Fail</formula>
    </cfRule>
  </conditionalFormatting>
  <conditionalFormatting sqref="D89">
    <cfRule type="cellIs" dxfId="259" priority="431" operator="equal">
      <formula>Pass</formula>
    </cfRule>
    <cfRule type="cellIs" dxfId="258" priority="432" operator="equal">
      <formula>Fail</formula>
    </cfRule>
  </conditionalFormatting>
  <conditionalFormatting sqref="D90">
    <cfRule type="cellIs" dxfId="257" priority="429" operator="equal">
      <formula>Pass</formula>
    </cfRule>
    <cfRule type="cellIs" dxfId="256" priority="430" operator="equal">
      <formula>Fail</formula>
    </cfRule>
  </conditionalFormatting>
  <conditionalFormatting sqref="D91">
    <cfRule type="cellIs" dxfId="255" priority="427" operator="equal">
      <formula>Pass</formula>
    </cfRule>
    <cfRule type="cellIs" dxfId="254" priority="428" operator="equal">
      <formula>Fail</formula>
    </cfRule>
  </conditionalFormatting>
  <conditionalFormatting sqref="D92">
    <cfRule type="cellIs" dxfId="253" priority="425" operator="equal">
      <formula>Pass</formula>
    </cfRule>
    <cfRule type="cellIs" dxfId="252" priority="426" operator="equal">
      <formula>Fail</formula>
    </cfRule>
  </conditionalFormatting>
  <conditionalFormatting sqref="D93">
    <cfRule type="cellIs" dxfId="251" priority="423" operator="equal">
      <formula>Pass</formula>
    </cfRule>
    <cfRule type="cellIs" dxfId="250" priority="424" operator="equal">
      <formula>Fail</formula>
    </cfRule>
  </conditionalFormatting>
  <conditionalFormatting sqref="D94">
    <cfRule type="cellIs" dxfId="249" priority="421" operator="equal">
      <formula>Pass</formula>
    </cfRule>
    <cfRule type="cellIs" dxfId="248" priority="422" operator="equal">
      <formula>Fail</formula>
    </cfRule>
  </conditionalFormatting>
  <conditionalFormatting sqref="D95">
    <cfRule type="cellIs" dxfId="247" priority="419" operator="equal">
      <formula>Pass</formula>
    </cfRule>
    <cfRule type="cellIs" dxfId="246" priority="420" operator="equal">
      <formula>Fail</formula>
    </cfRule>
  </conditionalFormatting>
  <conditionalFormatting sqref="D96">
    <cfRule type="cellIs" dxfId="245" priority="417" operator="equal">
      <formula>Pass</formula>
    </cfRule>
    <cfRule type="cellIs" dxfId="244" priority="418" operator="equal">
      <formula>Fail</formula>
    </cfRule>
  </conditionalFormatting>
  <conditionalFormatting sqref="D97">
    <cfRule type="cellIs" dxfId="243" priority="415" operator="equal">
      <formula>Pass</formula>
    </cfRule>
    <cfRule type="cellIs" dxfId="242" priority="416" operator="equal">
      <formula>Fail</formula>
    </cfRule>
  </conditionalFormatting>
  <conditionalFormatting sqref="D98">
    <cfRule type="cellIs" dxfId="241" priority="413" operator="equal">
      <formula>Pass</formula>
    </cfRule>
    <cfRule type="cellIs" dxfId="240" priority="414" operator="equal">
      <formula>Fail</formula>
    </cfRule>
  </conditionalFormatting>
  <conditionalFormatting sqref="D99">
    <cfRule type="cellIs" dxfId="239" priority="411" operator="equal">
      <formula>Pass</formula>
    </cfRule>
    <cfRule type="cellIs" dxfId="238" priority="412" operator="equal">
      <formula>Fail</formula>
    </cfRule>
  </conditionalFormatting>
  <conditionalFormatting sqref="D100">
    <cfRule type="cellIs" dxfId="237" priority="409" operator="equal">
      <formula>Pass</formula>
    </cfRule>
    <cfRule type="cellIs" dxfId="236" priority="410" operator="equal">
      <formula>Fail</formula>
    </cfRule>
  </conditionalFormatting>
  <conditionalFormatting sqref="D104:D119">
    <cfRule type="cellIs" dxfId="235" priority="339" operator="equal">
      <formula>Pass</formula>
    </cfRule>
    <cfRule type="cellIs" dxfId="234" priority="340" operator="equal">
      <formula>Fail</formula>
    </cfRule>
  </conditionalFormatting>
  <conditionalFormatting sqref="D105">
    <cfRule type="cellIs" dxfId="233" priority="337" operator="equal">
      <formula>Pass</formula>
    </cfRule>
    <cfRule type="cellIs" dxfId="232" priority="338" operator="equal">
      <formula>Fail</formula>
    </cfRule>
  </conditionalFormatting>
  <conditionalFormatting sqref="D106">
    <cfRule type="cellIs" dxfId="231" priority="335" operator="equal">
      <formula>Pass</formula>
    </cfRule>
    <cfRule type="cellIs" dxfId="230" priority="336" operator="equal">
      <formula>Fail</formula>
    </cfRule>
  </conditionalFormatting>
  <conditionalFormatting sqref="D107">
    <cfRule type="cellIs" dxfId="229" priority="333" operator="equal">
      <formula>Pass</formula>
    </cfRule>
    <cfRule type="cellIs" dxfId="228" priority="334" operator="equal">
      <formula>Fail</formula>
    </cfRule>
  </conditionalFormatting>
  <conditionalFormatting sqref="D108">
    <cfRule type="cellIs" dxfId="227" priority="331" operator="equal">
      <formula>Pass</formula>
    </cfRule>
    <cfRule type="cellIs" dxfId="226" priority="332" operator="equal">
      <formula>Fail</formula>
    </cfRule>
  </conditionalFormatting>
  <conditionalFormatting sqref="D109">
    <cfRule type="cellIs" dxfId="225" priority="329" operator="equal">
      <formula>Pass</formula>
    </cfRule>
    <cfRule type="cellIs" dxfId="224" priority="330" operator="equal">
      <formula>Fail</formula>
    </cfRule>
  </conditionalFormatting>
  <conditionalFormatting sqref="D110">
    <cfRule type="cellIs" dxfId="223" priority="327" operator="equal">
      <formula>Pass</formula>
    </cfRule>
    <cfRule type="cellIs" dxfId="222" priority="328" operator="equal">
      <formula>Fail</formula>
    </cfRule>
  </conditionalFormatting>
  <conditionalFormatting sqref="D111">
    <cfRule type="cellIs" dxfId="221" priority="325" operator="equal">
      <formula>Pass</formula>
    </cfRule>
    <cfRule type="cellIs" dxfId="220" priority="326" operator="equal">
      <formula>Fail</formula>
    </cfRule>
  </conditionalFormatting>
  <conditionalFormatting sqref="D112">
    <cfRule type="cellIs" dxfId="219" priority="323" operator="equal">
      <formula>Pass</formula>
    </cfRule>
    <cfRule type="cellIs" dxfId="218" priority="324" operator="equal">
      <formula>Fail</formula>
    </cfRule>
  </conditionalFormatting>
  <conditionalFormatting sqref="D113">
    <cfRule type="cellIs" dxfId="217" priority="321" operator="equal">
      <formula>Pass</formula>
    </cfRule>
    <cfRule type="cellIs" dxfId="216" priority="322" operator="equal">
      <formula>Fail</formula>
    </cfRule>
  </conditionalFormatting>
  <conditionalFormatting sqref="D114">
    <cfRule type="cellIs" dxfId="215" priority="319" operator="equal">
      <formula>Pass</formula>
    </cfRule>
    <cfRule type="cellIs" dxfId="214" priority="320" operator="equal">
      <formula>Fail</formula>
    </cfRule>
  </conditionalFormatting>
  <conditionalFormatting sqref="D115">
    <cfRule type="cellIs" dxfId="213" priority="317" operator="equal">
      <formula>Pass</formula>
    </cfRule>
    <cfRule type="cellIs" dxfId="212" priority="318" operator="equal">
      <formula>Fail</formula>
    </cfRule>
  </conditionalFormatting>
  <conditionalFormatting sqref="D116">
    <cfRule type="cellIs" dxfId="211" priority="315" operator="equal">
      <formula>Pass</formula>
    </cfRule>
    <cfRule type="cellIs" dxfId="210" priority="316" operator="equal">
      <formula>Fail</formula>
    </cfRule>
  </conditionalFormatting>
  <conditionalFormatting sqref="D117">
    <cfRule type="cellIs" dxfId="209" priority="313" operator="equal">
      <formula>Pass</formula>
    </cfRule>
    <cfRule type="cellIs" dxfId="208" priority="314" operator="equal">
      <formula>Fail</formula>
    </cfRule>
  </conditionalFormatting>
  <conditionalFormatting sqref="D118">
    <cfRule type="cellIs" dxfId="207" priority="311" operator="equal">
      <formula>Pass</formula>
    </cfRule>
    <cfRule type="cellIs" dxfId="206" priority="312" operator="equal">
      <formula>Fail</formula>
    </cfRule>
  </conditionalFormatting>
  <conditionalFormatting sqref="D119">
    <cfRule type="cellIs" dxfId="205" priority="309" operator="equal">
      <formula>Pass</formula>
    </cfRule>
    <cfRule type="cellIs" dxfId="204" priority="310" operator="equal">
      <formula>Fail</formula>
    </cfRule>
  </conditionalFormatting>
  <conditionalFormatting sqref="D123:D132">
    <cfRule type="cellIs" dxfId="203" priority="307" operator="equal">
      <formula>Pass</formula>
    </cfRule>
    <cfRule type="cellIs" dxfId="202" priority="308" operator="equal">
      <formula>Fail</formula>
    </cfRule>
  </conditionalFormatting>
  <conditionalFormatting sqref="D124">
    <cfRule type="cellIs" dxfId="201" priority="305" operator="equal">
      <formula>Pass</formula>
    </cfRule>
    <cfRule type="cellIs" dxfId="200" priority="306" operator="equal">
      <formula>Fail</formula>
    </cfRule>
  </conditionalFormatting>
  <conditionalFormatting sqref="D125">
    <cfRule type="cellIs" dxfId="199" priority="303" operator="equal">
      <formula>Pass</formula>
    </cfRule>
    <cfRule type="cellIs" dxfId="198" priority="304" operator="equal">
      <formula>Fail</formula>
    </cfRule>
  </conditionalFormatting>
  <conditionalFormatting sqref="D126">
    <cfRule type="cellIs" dxfId="197" priority="301" operator="equal">
      <formula>Pass</formula>
    </cfRule>
    <cfRule type="cellIs" dxfId="196" priority="302" operator="equal">
      <formula>Fail</formula>
    </cfRule>
  </conditionalFormatting>
  <conditionalFormatting sqref="D127">
    <cfRule type="cellIs" dxfId="195" priority="299" operator="equal">
      <formula>Pass</formula>
    </cfRule>
    <cfRule type="cellIs" dxfId="194" priority="300" operator="equal">
      <formula>Fail</formula>
    </cfRule>
  </conditionalFormatting>
  <conditionalFormatting sqref="D128">
    <cfRule type="cellIs" dxfId="193" priority="297" operator="equal">
      <formula>Pass</formula>
    </cfRule>
    <cfRule type="cellIs" dxfId="192" priority="298" operator="equal">
      <formula>Fail</formula>
    </cfRule>
  </conditionalFormatting>
  <conditionalFormatting sqref="D129">
    <cfRule type="cellIs" dxfId="191" priority="295" operator="equal">
      <formula>Pass</formula>
    </cfRule>
    <cfRule type="cellIs" dxfId="190" priority="296" operator="equal">
      <formula>Fail</formula>
    </cfRule>
  </conditionalFormatting>
  <conditionalFormatting sqref="D130">
    <cfRule type="cellIs" dxfId="189" priority="293" operator="equal">
      <formula>Pass</formula>
    </cfRule>
    <cfRule type="cellIs" dxfId="188" priority="294" operator="equal">
      <formula>Fail</formula>
    </cfRule>
  </conditionalFormatting>
  <conditionalFormatting sqref="D131">
    <cfRule type="cellIs" dxfId="187" priority="291" operator="equal">
      <formula>Pass</formula>
    </cfRule>
    <cfRule type="cellIs" dxfId="186" priority="292" operator="equal">
      <formula>Fail</formula>
    </cfRule>
  </conditionalFormatting>
  <conditionalFormatting sqref="D132">
    <cfRule type="cellIs" dxfId="185" priority="289" operator="equal">
      <formula>Pass</formula>
    </cfRule>
    <cfRule type="cellIs" dxfId="184" priority="290" operator="equal">
      <formula>Fail</formula>
    </cfRule>
  </conditionalFormatting>
  <conditionalFormatting sqref="D136:D140 D142:D145">
    <cfRule type="cellIs" dxfId="183" priority="287" operator="equal">
      <formula>Pass</formula>
    </cfRule>
    <cfRule type="cellIs" dxfId="182" priority="288" operator="equal">
      <formula>Fail</formula>
    </cfRule>
  </conditionalFormatting>
  <conditionalFormatting sqref="D137">
    <cfRule type="cellIs" dxfId="181" priority="285" operator="equal">
      <formula>Pass</formula>
    </cfRule>
    <cfRule type="cellIs" dxfId="180" priority="286" operator="equal">
      <formula>Fail</formula>
    </cfRule>
  </conditionalFormatting>
  <conditionalFormatting sqref="D138">
    <cfRule type="cellIs" dxfId="179" priority="283" operator="equal">
      <formula>Pass</formula>
    </cfRule>
    <cfRule type="cellIs" dxfId="178" priority="284" operator="equal">
      <formula>Fail</formula>
    </cfRule>
  </conditionalFormatting>
  <conditionalFormatting sqref="D139">
    <cfRule type="cellIs" dxfId="177" priority="281" operator="equal">
      <formula>Pass</formula>
    </cfRule>
    <cfRule type="cellIs" dxfId="176" priority="282" operator="equal">
      <formula>Fail</formula>
    </cfRule>
  </conditionalFormatting>
  <conditionalFormatting sqref="D140">
    <cfRule type="cellIs" dxfId="175" priority="279" operator="equal">
      <formula>Pass</formula>
    </cfRule>
    <cfRule type="cellIs" dxfId="174" priority="280" operator="equal">
      <formula>Fail</formula>
    </cfRule>
  </conditionalFormatting>
  <conditionalFormatting sqref="D142">
    <cfRule type="cellIs" dxfId="173" priority="275" operator="equal">
      <formula>Pass</formula>
    </cfRule>
    <cfRule type="cellIs" dxfId="172" priority="276" operator="equal">
      <formula>Fail</formula>
    </cfRule>
  </conditionalFormatting>
  <conditionalFormatting sqref="D143">
    <cfRule type="cellIs" dxfId="171" priority="273" operator="equal">
      <formula>Pass</formula>
    </cfRule>
    <cfRule type="cellIs" dxfId="170" priority="274" operator="equal">
      <formula>Fail</formula>
    </cfRule>
  </conditionalFormatting>
  <conditionalFormatting sqref="D144">
    <cfRule type="cellIs" dxfId="169" priority="271" operator="equal">
      <formula>Pass</formula>
    </cfRule>
    <cfRule type="cellIs" dxfId="168" priority="272" operator="equal">
      <formula>Fail</formula>
    </cfRule>
  </conditionalFormatting>
  <conditionalFormatting sqref="D145">
    <cfRule type="cellIs" dxfId="167" priority="269" operator="equal">
      <formula>Pass</formula>
    </cfRule>
    <cfRule type="cellIs" dxfId="166" priority="270" operator="equal">
      <formula>Fail</formula>
    </cfRule>
  </conditionalFormatting>
  <conditionalFormatting sqref="D159">
    <cfRule type="cellIs" dxfId="165" priority="227" operator="equal">
      <formula>Pass</formula>
    </cfRule>
    <cfRule type="cellIs" dxfId="164" priority="228" operator="equal">
      <formula>Fail</formula>
    </cfRule>
  </conditionalFormatting>
  <conditionalFormatting sqref="D149:D153 D155:D158">
    <cfRule type="cellIs" dxfId="163" priority="225" operator="equal">
      <formula>Pass</formula>
    </cfRule>
    <cfRule type="cellIs" dxfId="162" priority="226" operator="equal">
      <formula>Fail</formula>
    </cfRule>
  </conditionalFormatting>
  <conditionalFormatting sqref="D150">
    <cfRule type="cellIs" dxfId="161" priority="223" operator="equal">
      <formula>Pass</formula>
    </cfRule>
    <cfRule type="cellIs" dxfId="160" priority="224" operator="equal">
      <formula>Fail</formula>
    </cfRule>
  </conditionalFormatting>
  <conditionalFormatting sqref="D151">
    <cfRule type="cellIs" dxfId="159" priority="221" operator="equal">
      <formula>Pass</formula>
    </cfRule>
    <cfRule type="cellIs" dxfId="158" priority="222" operator="equal">
      <formula>Fail</formula>
    </cfRule>
  </conditionalFormatting>
  <conditionalFormatting sqref="D152">
    <cfRule type="cellIs" dxfId="157" priority="219" operator="equal">
      <formula>Pass</formula>
    </cfRule>
    <cfRule type="cellIs" dxfId="156" priority="220" operator="equal">
      <formula>Fail</formula>
    </cfRule>
  </conditionalFormatting>
  <conditionalFormatting sqref="D153">
    <cfRule type="cellIs" dxfId="155" priority="217" operator="equal">
      <formula>Pass</formula>
    </cfRule>
    <cfRule type="cellIs" dxfId="154" priority="218" operator="equal">
      <formula>Fail</formula>
    </cfRule>
  </conditionalFormatting>
  <conditionalFormatting sqref="D155">
    <cfRule type="cellIs" dxfId="153" priority="213" operator="equal">
      <formula>Pass</formula>
    </cfRule>
    <cfRule type="cellIs" dxfId="152" priority="214" operator="equal">
      <formula>Fail</formula>
    </cfRule>
  </conditionalFormatting>
  <conditionalFormatting sqref="D156">
    <cfRule type="cellIs" dxfId="151" priority="211" operator="equal">
      <formula>Pass</formula>
    </cfRule>
    <cfRule type="cellIs" dxfId="150" priority="212" operator="equal">
      <formula>Fail</formula>
    </cfRule>
  </conditionalFormatting>
  <conditionalFormatting sqref="D157">
    <cfRule type="cellIs" dxfId="149" priority="209" operator="equal">
      <formula>Pass</formula>
    </cfRule>
    <cfRule type="cellIs" dxfId="148" priority="210" operator="equal">
      <formula>Fail</formula>
    </cfRule>
  </conditionalFormatting>
  <conditionalFormatting sqref="D158">
    <cfRule type="cellIs" dxfId="147" priority="207" operator="equal">
      <formula>Pass</formula>
    </cfRule>
    <cfRule type="cellIs" dxfId="146" priority="208" operator="equal">
      <formula>Fail</formula>
    </cfRule>
  </conditionalFormatting>
  <conditionalFormatting sqref="D154">
    <cfRule type="cellIs" dxfId="145" priority="161" operator="equal">
      <formula>Pass</formula>
    </cfRule>
    <cfRule type="cellIs" dxfId="144" priority="162" operator="equal">
      <formula>Fail</formula>
    </cfRule>
  </conditionalFormatting>
  <conditionalFormatting sqref="D154">
    <cfRule type="cellIs" dxfId="143" priority="159" operator="equal">
      <formula>Pass</formula>
    </cfRule>
    <cfRule type="cellIs" dxfId="142" priority="160" operator="equal">
      <formula>Fail</formula>
    </cfRule>
  </conditionalFormatting>
  <conditionalFormatting sqref="D116">
    <cfRule type="cellIs" dxfId="141" priority="149" operator="equal">
      <formula>Pass</formula>
    </cfRule>
    <cfRule type="cellIs" dxfId="140" priority="150" operator="equal">
      <formula>Fail</formula>
    </cfRule>
  </conditionalFormatting>
  <conditionalFormatting sqref="D141">
    <cfRule type="cellIs" dxfId="139" priority="147" operator="equal">
      <formula>Pass</formula>
    </cfRule>
    <cfRule type="cellIs" dxfId="138" priority="148" operator="equal">
      <formula>Fail</formula>
    </cfRule>
  </conditionalFormatting>
  <conditionalFormatting sqref="D141">
    <cfRule type="cellIs" dxfId="137" priority="145" operator="equal">
      <formula>Pass</formula>
    </cfRule>
    <cfRule type="cellIs" dxfId="136" priority="146" operator="equal">
      <formula>Fail</formula>
    </cfRule>
  </conditionalFormatting>
  <conditionalFormatting sqref="D172">
    <cfRule type="cellIs" dxfId="135" priority="143" operator="equal">
      <formula>Pass</formula>
    </cfRule>
    <cfRule type="cellIs" dxfId="134" priority="144" operator="equal">
      <formula>Fail</formula>
    </cfRule>
  </conditionalFormatting>
  <conditionalFormatting sqref="D162:D166 D168:D171">
    <cfRule type="cellIs" dxfId="133" priority="141" operator="equal">
      <formula>Pass</formula>
    </cfRule>
    <cfRule type="cellIs" dxfId="132" priority="142" operator="equal">
      <formula>Fail</formula>
    </cfRule>
  </conditionalFormatting>
  <conditionalFormatting sqref="D163">
    <cfRule type="cellIs" dxfId="131" priority="139" operator="equal">
      <formula>Pass</formula>
    </cfRule>
    <cfRule type="cellIs" dxfId="130" priority="140" operator="equal">
      <formula>Fail</formula>
    </cfRule>
  </conditionalFormatting>
  <conditionalFormatting sqref="D164">
    <cfRule type="cellIs" dxfId="129" priority="137" operator="equal">
      <formula>Pass</formula>
    </cfRule>
    <cfRule type="cellIs" dxfId="128" priority="138" operator="equal">
      <formula>Fail</formula>
    </cfRule>
  </conditionalFormatting>
  <conditionalFormatting sqref="D165">
    <cfRule type="cellIs" dxfId="127" priority="135" operator="equal">
      <formula>Pass</formula>
    </cfRule>
    <cfRule type="cellIs" dxfId="126" priority="136" operator="equal">
      <formula>Fail</formula>
    </cfRule>
  </conditionalFormatting>
  <conditionalFormatting sqref="D166">
    <cfRule type="cellIs" dxfId="125" priority="133" operator="equal">
      <formula>Pass</formula>
    </cfRule>
    <cfRule type="cellIs" dxfId="124" priority="134" operator="equal">
      <formula>Fail</formula>
    </cfRule>
  </conditionalFormatting>
  <conditionalFormatting sqref="D168">
    <cfRule type="cellIs" dxfId="123" priority="131" operator="equal">
      <formula>Pass</formula>
    </cfRule>
    <cfRule type="cellIs" dxfId="122" priority="132" operator="equal">
      <formula>Fail</formula>
    </cfRule>
  </conditionalFormatting>
  <conditionalFormatting sqref="D169">
    <cfRule type="cellIs" dxfId="121" priority="129" operator="equal">
      <formula>Pass</formula>
    </cfRule>
    <cfRule type="cellIs" dxfId="120" priority="130" operator="equal">
      <formula>Fail</formula>
    </cfRule>
  </conditionalFormatting>
  <conditionalFormatting sqref="D170">
    <cfRule type="cellIs" dxfId="119" priority="127" operator="equal">
      <formula>Pass</formula>
    </cfRule>
    <cfRule type="cellIs" dxfId="118" priority="128" operator="equal">
      <formula>Fail</formula>
    </cfRule>
  </conditionalFormatting>
  <conditionalFormatting sqref="D171">
    <cfRule type="cellIs" dxfId="117" priority="125" operator="equal">
      <formula>Pass</formula>
    </cfRule>
    <cfRule type="cellIs" dxfId="116" priority="126" operator="equal">
      <formula>Fail</formula>
    </cfRule>
  </conditionalFormatting>
  <conditionalFormatting sqref="D167">
    <cfRule type="cellIs" dxfId="115" priority="123" operator="equal">
      <formula>Pass</formula>
    </cfRule>
    <cfRule type="cellIs" dxfId="114" priority="124" operator="equal">
      <formula>Fail</formula>
    </cfRule>
  </conditionalFormatting>
  <conditionalFormatting sqref="D167">
    <cfRule type="cellIs" dxfId="113" priority="121" operator="equal">
      <formula>Pass</formula>
    </cfRule>
    <cfRule type="cellIs" dxfId="112" priority="122" operator="equal">
      <formula>Fail</formula>
    </cfRule>
  </conditionalFormatting>
  <conditionalFormatting sqref="D185">
    <cfRule type="cellIs" dxfId="111" priority="119" operator="equal">
      <formula>Pass</formula>
    </cfRule>
    <cfRule type="cellIs" dxfId="110" priority="120" operator="equal">
      <formula>Fail</formula>
    </cfRule>
  </conditionalFormatting>
  <conditionalFormatting sqref="D175:D179 D181:D184">
    <cfRule type="cellIs" dxfId="109" priority="117" operator="equal">
      <formula>Pass</formula>
    </cfRule>
    <cfRule type="cellIs" dxfId="108" priority="118" operator="equal">
      <formula>Fail</formula>
    </cfRule>
  </conditionalFormatting>
  <conditionalFormatting sqref="D176">
    <cfRule type="cellIs" dxfId="107" priority="115" operator="equal">
      <formula>Pass</formula>
    </cfRule>
    <cfRule type="cellIs" dxfId="106" priority="116" operator="equal">
      <formula>Fail</formula>
    </cfRule>
  </conditionalFormatting>
  <conditionalFormatting sqref="D177">
    <cfRule type="cellIs" dxfId="105" priority="113" operator="equal">
      <formula>Pass</formula>
    </cfRule>
    <cfRule type="cellIs" dxfId="104" priority="114" operator="equal">
      <formula>Fail</formula>
    </cfRule>
  </conditionalFormatting>
  <conditionalFormatting sqref="D178">
    <cfRule type="cellIs" dxfId="103" priority="111" operator="equal">
      <formula>Pass</formula>
    </cfRule>
    <cfRule type="cellIs" dxfId="102" priority="112" operator="equal">
      <formula>Fail</formula>
    </cfRule>
  </conditionalFormatting>
  <conditionalFormatting sqref="D179">
    <cfRule type="cellIs" dxfId="101" priority="109" operator="equal">
      <formula>Pass</formula>
    </cfRule>
    <cfRule type="cellIs" dxfId="100" priority="110" operator="equal">
      <formula>Fail</formula>
    </cfRule>
  </conditionalFormatting>
  <conditionalFormatting sqref="D181">
    <cfRule type="cellIs" dxfId="99" priority="107" operator="equal">
      <formula>Pass</formula>
    </cfRule>
    <cfRule type="cellIs" dxfId="98" priority="108" operator="equal">
      <formula>Fail</formula>
    </cfRule>
  </conditionalFormatting>
  <conditionalFormatting sqref="D182">
    <cfRule type="cellIs" dxfId="97" priority="105" operator="equal">
      <formula>Pass</formula>
    </cfRule>
    <cfRule type="cellIs" dxfId="96" priority="106" operator="equal">
      <formula>Fail</formula>
    </cfRule>
  </conditionalFormatting>
  <conditionalFormatting sqref="D183">
    <cfRule type="cellIs" dxfId="95" priority="103" operator="equal">
      <formula>Pass</formula>
    </cfRule>
    <cfRule type="cellIs" dxfId="94" priority="104" operator="equal">
      <formula>Fail</formula>
    </cfRule>
  </conditionalFormatting>
  <conditionalFormatting sqref="D184">
    <cfRule type="cellIs" dxfId="93" priority="101" operator="equal">
      <formula>Pass</formula>
    </cfRule>
    <cfRule type="cellIs" dxfId="92" priority="102" operator="equal">
      <formula>Fail</formula>
    </cfRule>
  </conditionalFormatting>
  <conditionalFormatting sqref="D180">
    <cfRule type="cellIs" dxfId="91" priority="99" operator="equal">
      <formula>Pass</formula>
    </cfRule>
    <cfRule type="cellIs" dxfId="90" priority="100" operator="equal">
      <formula>Fail</formula>
    </cfRule>
  </conditionalFormatting>
  <conditionalFormatting sqref="D180">
    <cfRule type="cellIs" dxfId="89" priority="97" operator="equal">
      <formula>Pass</formula>
    </cfRule>
    <cfRule type="cellIs" dxfId="88" priority="98" operator="equal">
      <formula>Fail</formula>
    </cfRule>
  </conditionalFormatting>
  <conditionalFormatting sqref="D198">
    <cfRule type="cellIs" dxfId="87" priority="95" operator="equal">
      <formula>Pass</formula>
    </cfRule>
    <cfRule type="cellIs" dxfId="86" priority="96" operator="equal">
      <formula>Fail</formula>
    </cfRule>
  </conditionalFormatting>
  <conditionalFormatting sqref="D188:D192 D194:D197">
    <cfRule type="cellIs" dxfId="85" priority="93" operator="equal">
      <formula>Pass</formula>
    </cfRule>
    <cfRule type="cellIs" dxfId="84" priority="94" operator="equal">
      <formula>Fail</formula>
    </cfRule>
  </conditionalFormatting>
  <conditionalFormatting sqref="D189">
    <cfRule type="cellIs" dxfId="83" priority="91" operator="equal">
      <formula>Pass</formula>
    </cfRule>
    <cfRule type="cellIs" dxfId="82" priority="92" operator="equal">
      <formula>Fail</formula>
    </cfRule>
  </conditionalFormatting>
  <conditionalFormatting sqref="D190">
    <cfRule type="cellIs" dxfId="81" priority="89" operator="equal">
      <formula>Pass</formula>
    </cfRule>
    <cfRule type="cellIs" dxfId="80" priority="90" operator="equal">
      <formula>Fail</formula>
    </cfRule>
  </conditionalFormatting>
  <conditionalFormatting sqref="D191">
    <cfRule type="cellIs" dxfId="79" priority="87" operator="equal">
      <formula>Pass</formula>
    </cfRule>
    <cfRule type="cellIs" dxfId="78" priority="88" operator="equal">
      <formula>Fail</formula>
    </cfRule>
  </conditionalFormatting>
  <conditionalFormatting sqref="D192">
    <cfRule type="cellIs" dxfId="77" priority="85" operator="equal">
      <formula>Pass</formula>
    </cfRule>
    <cfRule type="cellIs" dxfId="76" priority="86" operator="equal">
      <formula>Fail</formula>
    </cfRule>
  </conditionalFormatting>
  <conditionalFormatting sqref="D194">
    <cfRule type="cellIs" dxfId="75" priority="83" operator="equal">
      <formula>Pass</formula>
    </cfRule>
    <cfRule type="cellIs" dxfId="74" priority="84" operator="equal">
      <formula>Fail</formula>
    </cfRule>
  </conditionalFormatting>
  <conditionalFormatting sqref="D195">
    <cfRule type="cellIs" dxfId="73" priority="81" operator="equal">
      <formula>Pass</formula>
    </cfRule>
    <cfRule type="cellIs" dxfId="72" priority="82" operator="equal">
      <formula>Fail</formula>
    </cfRule>
  </conditionalFormatting>
  <conditionalFormatting sqref="D196">
    <cfRule type="cellIs" dxfId="71" priority="79" operator="equal">
      <formula>Pass</formula>
    </cfRule>
    <cfRule type="cellIs" dxfId="70" priority="80" operator="equal">
      <formula>Fail</formula>
    </cfRule>
  </conditionalFormatting>
  <conditionalFormatting sqref="D197">
    <cfRule type="cellIs" dxfId="69" priority="77" operator="equal">
      <formula>Pass</formula>
    </cfRule>
    <cfRule type="cellIs" dxfId="68" priority="78" operator="equal">
      <formula>Fail</formula>
    </cfRule>
  </conditionalFormatting>
  <conditionalFormatting sqref="D211">
    <cfRule type="cellIs" dxfId="67" priority="71" operator="equal">
      <formula>Pass</formula>
    </cfRule>
    <cfRule type="cellIs" dxfId="66" priority="72" operator="equal">
      <formula>Fail</formula>
    </cfRule>
  </conditionalFormatting>
  <conditionalFormatting sqref="D201:D210">
    <cfRule type="cellIs" dxfId="65" priority="69" operator="equal">
      <formula>Pass</formula>
    </cfRule>
    <cfRule type="cellIs" dxfId="64" priority="70" operator="equal">
      <formula>Fail</formula>
    </cfRule>
  </conditionalFormatting>
  <conditionalFormatting sqref="D202">
    <cfRule type="cellIs" dxfId="63" priority="67" operator="equal">
      <formula>Pass</formula>
    </cfRule>
    <cfRule type="cellIs" dxfId="62" priority="68" operator="equal">
      <formula>Fail</formula>
    </cfRule>
  </conditionalFormatting>
  <conditionalFormatting sqref="D203">
    <cfRule type="cellIs" dxfId="61" priority="65" operator="equal">
      <formula>Pass</formula>
    </cfRule>
    <cfRule type="cellIs" dxfId="60" priority="66" operator="equal">
      <formula>Fail</formula>
    </cfRule>
  </conditionalFormatting>
  <conditionalFormatting sqref="D204">
    <cfRule type="cellIs" dxfId="59" priority="63" operator="equal">
      <formula>Pass</formula>
    </cfRule>
    <cfRule type="cellIs" dxfId="58" priority="64" operator="equal">
      <formula>Fail</formula>
    </cfRule>
  </conditionalFormatting>
  <conditionalFormatting sqref="D205">
    <cfRule type="cellIs" dxfId="57" priority="61" operator="equal">
      <formula>Pass</formula>
    </cfRule>
    <cfRule type="cellIs" dxfId="56" priority="62" operator="equal">
      <formula>Fail</formula>
    </cfRule>
  </conditionalFormatting>
  <conditionalFormatting sqref="D207">
    <cfRule type="cellIs" dxfId="55" priority="59" operator="equal">
      <formula>Pass</formula>
    </cfRule>
    <cfRule type="cellIs" dxfId="54" priority="60" operator="equal">
      <formula>Fail</formula>
    </cfRule>
  </conditionalFormatting>
  <conditionalFormatting sqref="D208">
    <cfRule type="cellIs" dxfId="53" priority="57" operator="equal">
      <formula>Pass</formula>
    </cfRule>
    <cfRule type="cellIs" dxfId="52" priority="58" operator="equal">
      <formula>Fail</formula>
    </cfRule>
  </conditionalFormatting>
  <conditionalFormatting sqref="D209">
    <cfRule type="cellIs" dxfId="51" priority="55" operator="equal">
      <formula>Pass</formula>
    </cfRule>
    <cfRule type="cellIs" dxfId="50" priority="56" operator="equal">
      <formula>Fail</formula>
    </cfRule>
  </conditionalFormatting>
  <conditionalFormatting sqref="D210">
    <cfRule type="cellIs" dxfId="49" priority="53" operator="equal">
      <formula>Pass</formula>
    </cfRule>
    <cfRule type="cellIs" dxfId="48" priority="54" operator="equal">
      <formula>Fail</formula>
    </cfRule>
  </conditionalFormatting>
  <conditionalFormatting sqref="D206">
    <cfRule type="cellIs" dxfId="47" priority="51" operator="equal">
      <formula>Pass</formula>
    </cfRule>
    <cfRule type="cellIs" dxfId="46" priority="52" operator="equal">
      <formula>Fail</formula>
    </cfRule>
  </conditionalFormatting>
  <conditionalFormatting sqref="D206">
    <cfRule type="cellIs" dxfId="45" priority="49" operator="equal">
      <formula>Pass</formula>
    </cfRule>
    <cfRule type="cellIs" dxfId="44" priority="50" operator="equal">
      <formula>Fail</formula>
    </cfRule>
  </conditionalFormatting>
  <conditionalFormatting sqref="D155">
    <cfRule type="cellIs" dxfId="43" priority="47" operator="equal">
      <formula>Pass</formula>
    </cfRule>
    <cfRule type="cellIs" dxfId="42" priority="48" operator="equal">
      <formula>Fail</formula>
    </cfRule>
  </conditionalFormatting>
  <conditionalFormatting sqref="D156">
    <cfRule type="cellIs" dxfId="41" priority="45" operator="equal">
      <formula>Pass</formula>
    </cfRule>
    <cfRule type="cellIs" dxfId="40" priority="46" operator="equal">
      <formula>Fail</formula>
    </cfRule>
  </conditionalFormatting>
  <conditionalFormatting sqref="D193">
    <cfRule type="cellIs" dxfId="39" priority="43" operator="equal">
      <formula>Pass</formula>
    </cfRule>
    <cfRule type="cellIs" dxfId="38" priority="44" operator="equal">
      <formula>Fail</formula>
    </cfRule>
  </conditionalFormatting>
  <conditionalFormatting sqref="D12:D24">
    <cfRule type="cellIs" dxfId="37" priority="37" operator="equal">
      <formula>Pass</formula>
    </cfRule>
    <cfRule type="cellIs" dxfId="36" priority="38" operator="equal">
      <formula>Fail</formula>
    </cfRule>
  </conditionalFormatting>
  <conditionalFormatting sqref="D9:D24">
    <cfRule type="cellIs" dxfId="35" priority="35" operator="equal">
      <formula>Pass</formula>
    </cfRule>
    <cfRule type="cellIs" dxfId="34" priority="36" operator="equal">
      <formula>Fail</formula>
    </cfRule>
  </conditionalFormatting>
  <conditionalFormatting sqref="D9:D24">
    <cfRule type="cellIs" dxfId="33" priority="33" operator="equal">
      <formula>Pass</formula>
    </cfRule>
    <cfRule type="cellIs" dxfId="32" priority="34" operator="equal">
      <formula>Fail</formula>
    </cfRule>
  </conditionalFormatting>
  <conditionalFormatting sqref="D10">
    <cfRule type="cellIs" dxfId="31" priority="31" operator="equal">
      <formula>Pass</formula>
    </cfRule>
    <cfRule type="cellIs" dxfId="30" priority="32" operator="equal">
      <formula>Fail</formula>
    </cfRule>
  </conditionalFormatting>
  <conditionalFormatting sqref="D10">
    <cfRule type="cellIs" dxfId="29" priority="29" operator="equal">
      <formula>Pass</formula>
    </cfRule>
    <cfRule type="cellIs" dxfId="28" priority="30" operator="equal">
      <formula>Fail</formula>
    </cfRule>
  </conditionalFormatting>
  <conditionalFormatting sqref="D11">
    <cfRule type="cellIs" dxfId="27" priority="27" operator="equal">
      <formula>Pass</formula>
    </cfRule>
    <cfRule type="cellIs" dxfId="26" priority="28" operator="equal">
      <formula>Fail</formula>
    </cfRule>
  </conditionalFormatting>
  <conditionalFormatting sqref="D11">
    <cfRule type="cellIs" dxfId="25" priority="25" operator="equal">
      <formula>Pass</formula>
    </cfRule>
    <cfRule type="cellIs" dxfId="24" priority="26" operator="equal">
      <formula>Fail</formula>
    </cfRule>
  </conditionalFormatting>
  <conditionalFormatting sqref="D28:D43">
    <cfRule type="cellIs" dxfId="23" priority="23" operator="equal">
      <formula>Pass</formula>
    </cfRule>
    <cfRule type="cellIs" dxfId="22" priority="24" operator="equal">
      <formula>Fail</formula>
    </cfRule>
  </conditionalFormatting>
  <conditionalFormatting sqref="D28:D43">
    <cfRule type="cellIs" dxfId="21" priority="21" operator="equal">
      <formula>Pass</formula>
    </cfRule>
    <cfRule type="cellIs" dxfId="20" priority="22" operator="equal">
      <formula>Fail</formula>
    </cfRule>
  </conditionalFormatting>
  <conditionalFormatting sqref="D28:D43">
    <cfRule type="cellIs" dxfId="19" priority="19" operator="equal">
      <formula>Pass</formula>
    </cfRule>
    <cfRule type="cellIs" dxfId="18" priority="20" operator="equal">
      <formula>Fail</formula>
    </cfRule>
  </conditionalFormatting>
  <conditionalFormatting sqref="D47:D62">
    <cfRule type="cellIs" dxfId="17" priority="17" operator="equal">
      <formula>Pass</formula>
    </cfRule>
    <cfRule type="cellIs" dxfId="16" priority="18" operator="equal">
      <formula>Fail</formula>
    </cfRule>
  </conditionalFormatting>
  <conditionalFormatting sqref="D47:D62">
    <cfRule type="cellIs" dxfId="15" priority="15" operator="equal">
      <formula>Pass</formula>
    </cfRule>
    <cfRule type="cellIs" dxfId="14" priority="16" operator="equal">
      <formula>Fail</formula>
    </cfRule>
  </conditionalFormatting>
  <conditionalFormatting sqref="D47:D62">
    <cfRule type="cellIs" dxfId="13" priority="13" operator="equal">
      <formula>Pass</formula>
    </cfRule>
    <cfRule type="cellIs" dxfId="12" priority="14" operator="equal">
      <formula>Fail</formula>
    </cfRule>
  </conditionalFormatting>
  <conditionalFormatting sqref="D25">
    <cfRule type="cellIs" dxfId="11" priority="11" operator="equal">
      <formula>Pass</formula>
    </cfRule>
    <cfRule type="cellIs" dxfId="10" priority="12" operator="equal">
      <formula>Fail</formula>
    </cfRule>
  </conditionalFormatting>
  <conditionalFormatting sqref="D44">
    <cfRule type="cellIs" dxfId="9" priority="9" operator="equal">
      <formula>Pass</formula>
    </cfRule>
    <cfRule type="cellIs" dxfId="8" priority="10" operator="equal">
      <formula>Fail</formula>
    </cfRule>
  </conditionalFormatting>
  <conditionalFormatting sqref="D63">
    <cfRule type="cellIs" dxfId="7" priority="7" operator="equal">
      <formula>Pass</formula>
    </cfRule>
    <cfRule type="cellIs" dxfId="6" priority="8" operator="equal">
      <formula>Fail</formula>
    </cfRule>
  </conditionalFormatting>
  <conditionalFormatting sqref="D82">
    <cfRule type="cellIs" dxfId="5" priority="5" operator="equal">
      <formula>Pass</formula>
    </cfRule>
    <cfRule type="cellIs" dxfId="4" priority="6" operator="equal">
      <formula>Fail</formula>
    </cfRule>
  </conditionalFormatting>
  <conditionalFormatting sqref="D101">
    <cfRule type="cellIs" dxfId="3" priority="3" operator="equal">
      <formula>Pass</formula>
    </cfRule>
    <cfRule type="cellIs" dxfId="2" priority="4" operator="equal">
      <formula>Fail</formula>
    </cfRule>
  </conditionalFormatting>
  <conditionalFormatting sqref="D120">
    <cfRule type="cellIs" dxfId="1" priority="1" operator="equal">
      <formula>Pass</formula>
    </cfRule>
    <cfRule type="cellIs" dxfId="0" priority="2" operator="equal">
      <formula>Fail</formula>
    </cfRule>
  </conditionalFormatting>
  <pageMargins left="0.7" right="0.7" top="0.75" bottom="0.75" header="0.3" footer="0.3"/>
  <pageSetup scale="62" fitToHeight="0" orientation="landscape" horizontalDpi="4294967293" verticalDpi="4294967293" r:id="rId1"/>
  <rowBreaks count="5" manualBreakCount="5">
    <brk id="45" max="16383" man="1"/>
    <brk id="83" max="16383" man="1"/>
    <brk id="121" max="16383" man="1"/>
    <brk id="160" max="16383" man="1"/>
    <brk id="199" max="16383" man="1"/>
  </rowBreaks>
  <ignoredErrors>
    <ignoredError sqref="W9:W24 W28:W43 W47:W62 W66:W81 W85:W100 W104:W119 W123:W132 W136:W145 W149:W158 W162:W171 W175:W184 W188:W197 W201:W210"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B169"/>
  <sheetViews>
    <sheetView workbookViewId="0">
      <selection sqref="A1:JB169"/>
    </sheetView>
  </sheetViews>
  <sheetFormatPr defaultRowHeight="15" x14ac:dyDescent="0.25"/>
  <sheetData>
    <row r="1" spans="1:262" x14ac:dyDescent="0.25">
      <c r="A1" s="10">
        <v>42977.404722222222</v>
      </c>
      <c r="B1">
        <v>953</v>
      </c>
      <c r="C1" t="s">
        <v>382</v>
      </c>
      <c r="D1">
        <v>166</v>
      </c>
      <c r="E1">
        <v>20</v>
      </c>
      <c r="F1" t="s">
        <v>656</v>
      </c>
      <c r="K1" t="s">
        <v>65</v>
      </c>
      <c r="W1" t="s">
        <v>66</v>
      </c>
      <c r="AG1" t="s">
        <v>67</v>
      </c>
      <c r="AQ1" t="s">
        <v>669</v>
      </c>
      <c r="BD1" t="s">
        <v>319</v>
      </c>
      <c r="BQ1" t="s">
        <v>318</v>
      </c>
      <c r="CA1" t="s">
        <v>68</v>
      </c>
      <c r="CK1" t="s">
        <v>69</v>
      </c>
      <c r="CU1" t="s">
        <v>670</v>
      </c>
      <c r="DF1" t="s">
        <v>671</v>
      </c>
      <c r="DQ1" t="s">
        <v>70</v>
      </c>
      <c r="DT1" t="s">
        <v>278</v>
      </c>
      <c r="DX1" t="s">
        <v>673</v>
      </c>
      <c r="EN1" t="s">
        <v>307</v>
      </c>
      <c r="EZ1" t="s">
        <v>320</v>
      </c>
      <c r="FJ1" t="s">
        <v>308</v>
      </c>
      <c r="FT1" t="s">
        <v>672</v>
      </c>
      <c r="GF1" t="s">
        <v>321</v>
      </c>
      <c r="GR1" t="s">
        <v>322</v>
      </c>
      <c r="HB1" t="s">
        <v>323</v>
      </c>
      <c r="HL1" t="s">
        <v>324</v>
      </c>
      <c r="HV1" t="s">
        <v>325</v>
      </c>
      <c r="IF1" t="s">
        <v>326</v>
      </c>
      <c r="IP1" t="s">
        <v>327</v>
      </c>
      <c r="IU1" t="s">
        <v>362</v>
      </c>
    </row>
    <row r="2" spans="1:262" x14ac:dyDescent="0.25">
      <c r="B2" t="s">
        <v>309</v>
      </c>
      <c r="D2" t="s">
        <v>61</v>
      </c>
      <c r="E2" t="s">
        <v>657</v>
      </c>
      <c r="F2" t="s">
        <v>658</v>
      </c>
      <c r="H2" t="s">
        <v>71</v>
      </c>
      <c r="I2" t="s">
        <v>72</v>
      </c>
      <c r="J2" t="s">
        <v>251</v>
      </c>
      <c r="K2" t="s">
        <v>73</v>
      </c>
      <c r="L2" t="s">
        <v>74</v>
      </c>
      <c r="M2" t="s">
        <v>75</v>
      </c>
      <c r="N2" t="s">
        <v>76</v>
      </c>
      <c r="O2" t="s">
        <v>77</v>
      </c>
      <c r="P2" t="s">
        <v>329</v>
      </c>
      <c r="Q2" t="s">
        <v>659</v>
      </c>
      <c r="R2" t="s">
        <v>78</v>
      </c>
      <c r="S2" t="s">
        <v>79</v>
      </c>
      <c r="T2" t="s">
        <v>80</v>
      </c>
      <c r="U2" t="s">
        <v>81</v>
      </c>
      <c r="V2" t="s">
        <v>82</v>
      </c>
      <c r="W2" t="s">
        <v>73</v>
      </c>
      <c r="X2" t="s">
        <v>74</v>
      </c>
      <c r="Y2" t="s">
        <v>75</v>
      </c>
      <c r="Z2" t="s">
        <v>76</v>
      </c>
      <c r="AA2" t="s">
        <v>77</v>
      </c>
      <c r="AB2" t="s">
        <v>78</v>
      </c>
      <c r="AC2" t="s">
        <v>79</v>
      </c>
      <c r="AD2" t="s">
        <v>80</v>
      </c>
      <c r="AE2" t="s">
        <v>81</v>
      </c>
      <c r="AF2" t="s">
        <v>82</v>
      </c>
      <c r="AG2" t="s">
        <v>73</v>
      </c>
      <c r="AH2" t="s">
        <v>74</v>
      </c>
      <c r="AI2" t="s">
        <v>75</v>
      </c>
      <c r="AJ2" t="s">
        <v>76</v>
      </c>
      <c r="AK2" t="s">
        <v>77</v>
      </c>
      <c r="AL2" t="s">
        <v>78</v>
      </c>
      <c r="AM2" t="s">
        <v>79</v>
      </c>
      <c r="AN2" t="s">
        <v>80</v>
      </c>
      <c r="AO2" t="s">
        <v>81</v>
      </c>
      <c r="AP2" t="s">
        <v>82</v>
      </c>
      <c r="AQ2" t="s">
        <v>73</v>
      </c>
      <c r="AR2" t="s">
        <v>74</v>
      </c>
      <c r="AS2" t="s">
        <v>75</v>
      </c>
      <c r="AT2" t="s">
        <v>76</v>
      </c>
      <c r="AU2" t="s">
        <v>77</v>
      </c>
      <c r="AV2" t="s">
        <v>329</v>
      </c>
      <c r="AW2" t="s">
        <v>659</v>
      </c>
      <c r="AX2" t="s">
        <v>78</v>
      </c>
      <c r="AY2" t="s">
        <v>79</v>
      </c>
      <c r="AZ2" t="s">
        <v>80</v>
      </c>
      <c r="BA2" t="s">
        <v>81</v>
      </c>
      <c r="BB2" t="s">
        <v>82</v>
      </c>
      <c r="BC2" t="s">
        <v>83</v>
      </c>
      <c r="BD2" t="s">
        <v>73</v>
      </c>
      <c r="BE2" t="s">
        <v>74</v>
      </c>
      <c r="BF2" t="s">
        <v>75</v>
      </c>
      <c r="BG2" t="s">
        <v>76</v>
      </c>
      <c r="BH2" t="s">
        <v>77</v>
      </c>
      <c r="BI2" t="s">
        <v>329</v>
      </c>
      <c r="BJ2" t="s">
        <v>659</v>
      </c>
      <c r="BK2" t="s">
        <v>78</v>
      </c>
      <c r="BL2" t="s">
        <v>79</v>
      </c>
      <c r="BM2" t="s">
        <v>80</v>
      </c>
      <c r="BN2" t="s">
        <v>81</v>
      </c>
      <c r="BO2" t="s">
        <v>82</v>
      </c>
      <c r="BP2" t="s">
        <v>83</v>
      </c>
      <c r="BQ2" t="s">
        <v>73</v>
      </c>
      <c r="BR2" t="s">
        <v>74</v>
      </c>
      <c r="BS2" t="s">
        <v>75</v>
      </c>
      <c r="BT2" t="s">
        <v>76</v>
      </c>
      <c r="BU2" t="s">
        <v>77</v>
      </c>
      <c r="BV2" t="s">
        <v>78</v>
      </c>
      <c r="BW2" t="s">
        <v>79</v>
      </c>
      <c r="BX2" t="s">
        <v>80</v>
      </c>
      <c r="BY2" t="s">
        <v>81</v>
      </c>
      <c r="BZ2" t="s">
        <v>82</v>
      </c>
      <c r="CA2" t="s">
        <v>73</v>
      </c>
      <c r="CB2" t="s">
        <v>74</v>
      </c>
      <c r="CC2" t="s">
        <v>75</v>
      </c>
      <c r="CD2" t="s">
        <v>76</v>
      </c>
      <c r="CE2" t="s">
        <v>77</v>
      </c>
      <c r="CF2" t="s">
        <v>78</v>
      </c>
      <c r="CG2" t="s">
        <v>79</v>
      </c>
      <c r="CH2" t="s">
        <v>80</v>
      </c>
      <c r="CI2" t="s">
        <v>81</v>
      </c>
      <c r="CJ2" t="s">
        <v>82</v>
      </c>
      <c r="CK2" t="s">
        <v>73</v>
      </c>
      <c r="CL2" t="s">
        <v>74</v>
      </c>
      <c r="CM2" t="s">
        <v>75</v>
      </c>
      <c r="CN2" t="s">
        <v>76</v>
      </c>
      <c r="CO2" t="s">
        <v>77</v>
      </c>
      <c r="CP2" t="s">
        <v>78</v>
      </c>
      <c r="CQ2" t="s">
        <v>79</v>
      </c>
      <c r="CR2" t="s">
        <v>80</v>
      </c>
      <c r="CS2" t="s">
        <v>81</v>
      </c>
      <c r="CT2" t="s">
        <v>82</v>
      </c>
      <c r="CU2" t="s">
        <v>73</v>
      </c>
      <c r="CV2" t="s">
        <v>74</v>
      </c>
      <c r="CW2" t="s">
        <v>75</v>
      </c>
      <c r="CX2" t="s">
        <v>76</v>
      </c>
      <c r="CY2" t="s">
        <v>77</v>
      </c>
      <c r="CZ2" t="s">
        <v>78</v>
      </c>
      <c r="DA2" t="s">
        <v>79</v>
      </c>
      <c r="DB2" t="s">
        <v>80</v>
      </c>
      <c r="DC2" t="s">
        <v>81</v>
      </c>
      <c r="DD2" t="s">
        <v>82</v>
      </c>
      <c r="DE2" t="s">
        <v>83</v>
      </c>
      <c r="DF2" t="s">
        <v>73</v>
      </c>
      <c r="DG2" t="s">
        <v>74</v>
      </c>
      <c r="DH2" t="s">
        <v>75</v>
      </c>
      <c r="DI2" t="s">
        <v>76</v>
      </c>
      <c r="DJ2" t="s">
        <v>77</v>
      </c>
      <c r="DK2" t="s">
        <v>78</v>
      </c>
      <c r="DL2" t="s">
        <v>79</v>
      </c>
      <c r="DM2" t="s">
        <v>80</v>
      </c>
      <c r="DN2" t="s">
        <v>81</v>
      </c>
      <c r="DO2" t="s">
        <v>82</v>
      </c>
      <c r="DP2" t="s">
        <v>83</v>
      </c>
      <c r="DQ2" t="s">
        <v>72</v>
      </c>
      <c r="DS2" t="s">
        <v>84</v>
      </c>
      <c r="DT2" t="s">
        <v>279</v>
      </c>
      <c r="DU2" t="s">
        <v>280</v>
      </c>
      <c r="DV2" t="s">
        <v>281</v>
      </c>
      <c r="DW2" t="s">
        <v>328</v>
      </c>
      <c r="DX2" t="s">
        <v>674</v>
      </c>
      <c r="DY2" t="s">
        <v>675</v>
      </c>
      <c r="DZ2" t="s">
        <v>676</v>
      </c>
      <c r="EA2" t="s">
        <v>677</v>
      </c>
      <c r="EB2" t="s">
        <v>678</v>
      </c>
      <c r="EC2" t="s">
        <v>679</v>
      </c>
      <c r="ED2" t="s">
        <v>680</v>
      </c>
      <c r="EE2" t="s">
        <v>681</v>
      </c>
      <c r="EF2" t="s">
        <v>682</v>
      </c>
      <c r="EG2" t="s">
        <v>683</v>
      </c>
      <c r="EH2" t="s">
        <v>684</v>
      </c>
      <c r="EI2" t="s">
        <v>685</v>
      </c>
      <c r="EJ2" t="s">
        <v>686</v>
      </c>
      <c r="EK2" t="s">
        <v>687</v>
      </c>
      <c r="EL2" t="s">
        <v>688</v>
      </c>
      <c r="EM2" t="s">
        <v>689</v>
      </c>
      <c r="EN2" t="s">
        <v>73</v>
      </c>
      <c r="EO2" t="s">
        <v>74</v>
      </c>
      <c r="EP2" t="s">
        <v>75</v>
      </c>
      <c r="EQ2" t="s">
        <v>76</v>
      </c>
      <c r="ER2" t="s">
        <v>77</v>
      </c>
      <c r="ES2" t="s">
        <v>329</v>
      </c>
      <c r="ET2" t="s">
        <v>659</v>
      </c>
      <c r="EU2" t="s">
        <v>78</v>
      </c>
      <c r="EV2" t="s">
        <v>79</v>
      </c>
      <c r="EW2" t="s">
        <v>80</v>
      </c>
      <c r="EX2" t="s">
        <v>81</v>
      </c>
      <c r="EY2" t="s">
        <v>82</v>
      </c>
      <c r="EZ2" t="s">
        <v>73</v>
      </c>
      <c r="FA2" t="s">
        <v>74</v>
      </c>
      <c r="FB2" t="s">
        <v>75</v>
      </c>
      <c r="FC2" t="s">
        <v>76</v>
      </c>
      <c r="FD2" t="s">
        <v>77</v>
      </c>
      <c r="FE2" t="s">
        <v>78</v>
      </c>
      <c r="FF2" t="s">
        <v>79</v>
      </c>
      <c r="FG2" t="s">
        <v>80</v>
      </c>
      <c r="FH2" t="s">
        <v>81</v>
      </c>
      <c r="FI2" t="s">
        <v>82</v>
      </c>
      <c r="FJ2" t="s">
        <v>73</v>
      </c>
      <c r="FK2" t="s">
        <v>74</v>
      </c>
      <c r="FL2" t="s">
        <v>75</v>
      </c>
      <c r="FM2" t="s">
        <v>76</v>
      </c>
      <c r="FN2" t="s">
        <v>77</v>
      </c>
      <c r="FO2" t="s">
        <v>78</v>
      </c>
      <c r="FP2" t="s">
        <v>79</v>
      </c>
      <c r="FQ2" t="s">
        <v>80</v>
      </c>
      <c r="FR2" t="s">
        <v>81</v>
      </c>
      <c r="FS2" t="s">
        <v>82</v>
      </c>
      <c r="FT2" t="s">
        <v>73</v>
      </c>
      <c r="FU2" t="s">
        <v>74</v>
      </c>
      <c r="FV2" t="s">
        <v>75</v>
      </c>
      <c r="FW2" t="s">
        <v>76</v>
      </c>
      <c r="FX2" t="s">
        <v>77</v>
      </c>
      <c r="FY2" t="s">
        <v>200</v>
      </c>
      <c r="FZ2" t="s">
        <v>659</v>
      </c>
      <c r="GA2" t="s">
        <v>78</v>
      </c>
      <c r="GB2" t="s">
        <v>79</v>
      </c>
      <c r="GC2" t="s">
        <v>80</v>
      </c>
      <c r="GD2" t="s">
        <v>81</v>
      </c>
      <c r="GE2" t="s">
        <v>82</v>
      </c>
      <c r="GF2" t="s">
        <v>73</v>
      </c>
      <c r="GG2" t="s">
        <v>74</v>
      </c>
      <c r="GH2" t="s">
        <v>75</v>
      </c>
      <c r="GI2" t="s">
        <v>76</v>
      </c>
      <c r="GJ2" t="s">
        <v>77</v>
      </c>
      <c r="GK2" t="s">
        <v>329</v>
      </c>
      <c r="GL2" t="s">
        <v>659</v>
      </c>
      <c r="GM2" t="s">
        <v>78</v>
      </c>
      <c r="GN2" t="s">
        <v>79</v>
      </c>
      <c r="GO2" t="s">
        <v>80</v>
      </c>
      <c r="GP2" t="s">
        <v>81</v>
      </c>
      <c r="GQ2" t="s">
        <v>82</v>
      </c>
      <c r="GR2" t="s">
        <v>73</v>
      </c>
      <c r="GS2" t="s">
        <v>74</v>
      </c>
      <c r="GT2" t="s">
        <v>75</v>
      </c>
      <c r="GU2" t="s">
        <v>76</v>
      </c>
      <c r="GV2" t="s">
        <v>77</v>
      </c>
      <c r="GW2" t="s">
        <v>78</v>
      </c>
      <c r="GX2" t="s">
        <v>79</v>
      </c>
      <c r="GY2" t="s">
        <v>80</v>
      </c>
      <c r="GZ2" t="s">
        <v>81</v>
      </c>
      <c r="HA2" t="s">
        <v>82</v>
      </c>
      <c r="HB2" t="s">
        <v>73</v>
      </c>
      <c r="HC2" t="s">
        <v>74</v>
      </c>
      <c r="HD2" t="s">
        <v>75</v>
      </c>
      <c r="HE2" t="s">
        <v>76</v>
      </c>
      <c r="HF2" t="s">
        <v>77</v>
      </c>
      <c r="HG2" t="s">
        <v>78</v>
      </c>
      <c r="HH2" t="s">
        <v>79</v>
      </c>
      <c r="HI2" t="s">
        <v>80</v>
      </c>
      <c r="HJ2" t="s">
        <v>81</v>
      </c>
      <c r="HK2" t="s">
        <v>82</v>
      </c>
      <c r="HL2" t="s">
        <v>73</v>
      </c>
      <c r="HM2" t="s">
        <v>74</v>
      </c>
      <c r="HN2" t="s">
        <v>75</v>
      </c>
      <c r="HO2" t="s">
        <v>76</v>
      </c>
      <c r="HP2" t="s">
        <v>77</v>
      </c>
      <c r="HQ2" t="s">
        <v>78</v>
      </c>
      <c r="HR2" t="s">
        <v>79</v>
      </c>
      <c r="HS2" t="s">
        <v>80</v>
      </c>
      <c r="HT2" t="s">
        <v>81</v>
      </c>
      <c r="HU2" t="s">
        <v>82</v>
      </c>
      <c r="HV2" t="s">
        <v>73</v>
      </c>
      <c r="HW2" t="s">
        <v>74</v>
      </c>
      <c r="HX2" t="s">
        <v>75</v>
      </c>
      <c r="HY2" t="s">
        <v>76</v>
      </c>
      <c r="HZ2" t="s">
        <v>77</v>
      </c>
      <c r="IA2" t="s">
        <v>78</v>
      </c>
      <c r="IB2" t="s">
        <v>79</v>
      </c>
      <c r="IC2" t="s">
        <v>80</v>
      </c>
      <c r="ID2" t="s">
        <v>81</v>
      </c>
      <c r="IE2" t="s">
        <v>82</v>
      </c>
      <c r="IF2" t="s">
        <v>73</v>
      </c>
      <c r="IG2" t="s">
        <v>74</v>
      </c>
      <c r="IH2" t="s">
        <v>75</v>
      </c>
      <c r="II2" t="s">
        <v>76</v>
      </c>
      <c r="IJ2" t="s">
        <v>77</v>
      </c>
      <c r="IK2" t="s">
        <v>78</v>
      </c>
      <c r="IL2" t="s">
        <v>79</v>
      </c>
      <c r="IM2" t="s">
        <v>80</v>
      </c>
      <c r="IN2" t="s">
        <v>81</v>
      </c>
      <c r="IO2" t="s">
        <v>82</v>
      </c>
      <c r="IP2" t="s">
        <v>102</v>
      </c>
      <c r="IQ2" t="s">
        <v>102</v>
      </c>
      <c r="IR2" t="s">
        <v>103</v>
      </c>
      <c r="IS2" t="s">
        <v>103</v>
      </c>
      <c r="IT2" t="s">
        <v>103</v>
      </c>
      <c r="IU2" t="s">
        <v>363</v>
      </c>
      <c r="IW2" t="s">
        <v>364</v>
      </c>
      <c r="IY2" t="s">
        <v>365</v>
      </c>
      <c r="JA2" t="s">
        <v>366</v>
      </c>
    </row>
    <row r="3" spans="1:262" x14ac:dyDescent="0.25">
      <c r="A3" t="s">
        <v>85</v>
      </c>
      <c r="B3" t="s">
        <v>310</v>
      </c>
      <c r="C3" t="s">
        <v>86</v>
      </c>
      <c r="D3" t="s">
        <v>660</v>
      </c>
      <c r="E3" t="s">
        <v>661</v>
      </c>
      <c r="F3" t="s">
        <v>662</v>
      </c>
      <c r="G3" t="s">
        <v>87</v>
      </c>
      <c r="H3" t="s">
        <v>15</v>
      </c>
      <c r="I3" t="s">
        <v>88</v>
      </c>
      <c r="J3" t="s">
        <v>311</v>
      </c>
      <c r="K3" t="s">
        <v>89</v>
      </c>
      <c r="L3" t="s">
        <v>89</v>
      </c>
      <c r="M3" t="s">
        <v>89</v>
      </c>
      <c r="N3" t="s">
        <v>89</v>
      </c>
      <c r="O3" t="s">
        <v>89</v>
      </c>
      <c r="P3" t="s">
        <v>89</v>
      </c>
      <c r="Q3" t="s">
        <v>89</v>
      </c>
      <c r="R3" t="s">
        <v>89</v>
      </c>
      <c r="S3" t="s">
        <v>89</v>
      </c>
      <c r="T3" t="s">
        <v>89</v>
      </c>
      <c r="U3" t="s">
        <v>89</v>
      </c>
      <c r="V3" t="s">
        <v>89</v>
      </c>
      <c r="W3" t="s">
        <v>90</v>
      </c>
      <c r="X3" t="s">
        <v>90</v>
      </c>
      <c r="Y3" t="s">
        <v>90</v>
      </c>
      <c r="Z3" t="s">
        <v>90</v>
      </c>
      <c r="AA3" t="s">
        <v>90</v>
      </c>
      <c r="AB3" t="s">
        <v>90</v>
      </c>
      <c r="AC3" t="s">
        <v>90</v>
      </c>
      <c r="AD3" t="s">
        <v>90</v>
      </c>
      <c r="AE3" t="s">
        <v>90</v>
      </c>
      <c r="AF3" t="s">
        <v>90</v>
      </c>
      <c r="AG3" t="s">
        <v>91</v>
      </c>
      <c r="AH3" t="s">
        <v>91</v>
      </c>
      <c r="AI3" t="s">
        <v>91</v>
      </c>
      <c r="AJ3" t="s">
        <v>91</v>
      </c>
      <c r="AK3" t="s">
        <v>91</v>
      </c>
      <c r="AL3" t="s">
        <v>91</v>
      </c>
      <c r="AM3" t="s">
        <v>91</v>
      </c>
      <c r="AN3" t="s">
        <v>91</v>
      </c>
      <c r="AO3" t="s">
        <v>91</v>
      </c>
      <c r="AP3" t="s">
        <v>91</v>
      </c>
      <c r="AQ3" t="s">
        <v>92</v>
      </c>
      <c r="AR3" t="s">
        <v>92</v>
      </c>
      <c r="AS3" t="s">
        <v>92</v>
      </c>
      <c r="AT3" t="s">
        <v>92</v>
      </c>
      <c r="AU3" t="s">
        <v>92</v>
      </c>
      <c r="AV3" t="s">
        <v>92</v>
      </c>
      <c r="AW3" t="s">
        <v>92</v>
      </c>
      <c r="AX3" t="s">
        <v>92</v>
      </c>
      <c r="AY3" t="s">
        <v>92</v>
      </c>
      <c r="AZ3" t="s">
        <v>92</v>
      </c>
      <c r="BA3" t="s">
        <v>92</v>
      </c>
      <c r="BB3" t="s">
        <v>92</v>
      </c>
      <c r="BC3" t="s">
        <v>92</v>
      </c>
      <c r="BD3" t="s">
        <v>274</v>
      </c>
      <c r="BE3" t="s">
        <v>274</v>
      </c>
      <c r="BF3" t="s">
        <v>274</v>
      </c>
      <c r="BG3" t="s">
        <v>274</v>
      </c>
      <c r="BH3" t="s">
        <v>274</v>
      </c>
      <c r="BI3" t="s">
        <v>274</v>
      </c>
      <c r="BJ3" t="s">
        <v>274</v>
      </c>
      <c r="BK3" t="s">
        <v>274</v>
      </c>
      <c r="BL3" t="s">
        <v>274</v>
      </c>
      <c r="BM3" t="s">
        <v>274</v>
      </c>
      <c r="BN3" t="s">
        <v>274</v>
      </c>
      <c r="BO3" t="s">
        <v>274</v>
      </c>
      <c r="BP3" t="s">
        <v>274</v>
      </c>
      <c r="BQ3" t="s">
        <v>89</v>
      </c>
      <c r="BR3" t="s">
        <v>89</v>
      </c>
      <c r="BS3" t="s">
        <v>89</v>
      </c>
      <c r="BT3" t="s">
        <v>89</v>
      </c>
      <c r="BU3" t="s">
        <v>89</v>
      </c>
      <c r="BV3" t="s">
        <v>89</v>
      </c>
      <c r="BW3" t="s">
        <v>89</v>
      </c>
      <c r="BX3" t="s">
        <v>89</v>
      </c>
      <c r="BY3" t="s">
        <v>89</v>
      </c>
      <c r="BZ3" t="s">
        <v>89</v>
      </c>
      <c r="CA3" t="s">
        <v>90</v>
      </c>
      <c r="CB3" t="s">
        <v>90</v>
      </c>
      <c r="CC3" t="s">
        <v>90</v>
      </c>
      <c r="CD3" t="s">
        <v>90</v>
      </c>
      <c r="CE3" t="s">
        <v>90</v>
      </c>
      <c r="CF3" t="s">
        <v>90</v>
      </c>
      <c r="CG3" t="s">
        <v>90</v>
      </c>
      <c r="CH3" t="s">
        <v>90</v>
      </c>
      <c r="CI3" t="s">
        <v>90</v>
      </c>
      <c r="CJ3" t="s">
        <v>90</v>
      </c>
      <c r="CK3" t="s">
        <v>91</v>
      </c>
      <c r="CL3" t="s">
        <v>91</v>
      </c>
      <c r="CM3" t="s">
        <v>91</v>
      </c>
      <c r="CN3" t="s">
        <v>91</v>
      </c>
      <c r="CO3" t="s">
        <v>91</v>
      </c>
      <c r="CP3" t="s">
        <v>91</v>
      </c>
      <c r="CQ3" t="s">
        <v>91</v>
      </c>
      <c r="CR3" t="s">
        <v>91</v>
      </c>
      <c r="CS3" t="s">
        <v>91</v>
      </c>
      <c r="CT3" t="s">
        <v>91</v>
      </c>
      <c r="CU3" t="s">
        <v>92</v>
      </c>
      <c r="CV3" t="s">
        <v>92</v>
      </c>
      <c r="CW3" t="s">
        <v>92</v>
      </c>
      <c r="CX3" t="s">
        <v>92</v>
      </c>
      <c r="CY3" t="s">
        <v>92</v>
      </c>
      <c r="CZ3" t="s">
        <v>92</v>
      </c>
      <c r="DA3" t="s">
        <v>92</v>
      </c>
      <c r="DB3" t="s">
        <v>92</v>
      </c>
      <c r="DC3" t="s">
        <v>92</v>
      </c>
      <c r="DD3" t="s">
        <v>92</v>
      </c>
      <c r="DE3" t="s">
        <v>92</v>
      </c>
      <c r="DF3" t="s">
        <v>274</v>
      </c>
      <c r="DG3" t="s">
        <v>274</v>
      </c>
      <c r="DH3" t="s">
        <v>274</v>
      </c>
      <c r="DI3" t="s">
        <v>274</v>
      </c>
      <c r="DJ3" t="s">
        <v>274</v>
      </c>
      <c r="DK3" t="s">
        <v>274</v>
      </c>
      <c r="DL3" t="s">
        <v>274</v>
      </c>
      <c r="DM3" t="s">
        <v>274</v>
      </c>
      <c r="DN3" t="s">
        <v>274</v>
      </c>
      <c r="DO3" t="s">
        <v>274</v>
      </c>
      <c r="DP3" t="s">
        <v>274</v>
      </c>
      <c r="DQ3" t="s">
        <v>93</v>
      </c>
      <c r="DR3" t="s">
        <v>94</v>
      </c>
      <c r="DS3" t="s">
        <v>95</v>
      </c>
      <c r="DT3" t="s">
        <v>274</v>
      </c>
      <c r="DU3" t="s">
        <v>274</v>
      </c>
      <c r="DV3" t="s">
        <v>282</v>
      </c>
      <c r="DW3" t="s">
        <v>282</v>
      </c>
      <c r="DX3" t="s">
        <v>283</v>
      </c>
      <c r="DY3" t="s">
        <v>283</v>
      </c>
      <c r="DZ3" t="s">
        <v>284</v>
      </c>
      <c r="EA3" t="s">
        <v>284</v>
      </c>
      <c r="EB3" t="s">
        <v>284</v>
      </c>
      <c r="EC3" t="s">
        <v>284</v>
      </c>
      <c r="ED3" t="s">
        <v>284</v>
      </c>
      <c r="EE3" t="s">
        <v>284</v>
      </c>
      <c r="EF3" t="s">
        <v>284</v>
      </c>
      <c r="EG3" t="s">
        <v>284</v>
      </c>
      <c r="EH3" t="s">
        <v>284</v>
      </c>
      <c r="EI3" t="s">
        <v>284</v>
      </c>
      <c r="EJ3" t="s">
        <v>284</v>
      </c>
      <c r="EK3" t="s">
        <v>284</v>
      </c>
      <c r="EL3" t="s">
        <v>284</v>
      </c>
      <c r="EM3" t="s">
        <v>284</v>
      </c>
      <c r="EN3" t="s">
        <v>89</v>
      </c>
      <c r="EO3" t="s">
        <v>89</v>
      </c>
      <c r="EP3" t="s">
        <v>89</v>
      </c>
      <c r="EQ3" t="s">
        <v>89</v>
      </c>
      <c r="ER3" t="s">
        <v>89</v>
      </c>
      <c r="ES3" t="s">
        <v>89</v>
      </c>
      <c r="ET3" t="s">
        <v>89</v>
      </c>
      <c r="EU3" t="s">
        <v>89</v>
      </c>
      <c r="EV3" t="s">
        <v>89</v>
      </c>
      <c r="EW3" t="s">
        <v>89</v>
      </c>
      <c r="EX3" t="s">
        <v>89</v>
      </c>
      <c r="EY3" t="s">
        <v>89</v>
      </c>
      <c r="EZ3" t="s">
        <v>90</v>
      </c>
      <c r="FA3" t="s">
        <v>90</v>
      </c>
      <c r="FB3" t="s">
        <v>90</v>
      </c>
      <c r="FC3" t="s">
        <v>90</v>
      </c>
      <c r="FD3" t="s">
        <v>90</v>
      </c>
      <c r="FE3" t="s">
        <v>90</v>
      </c>
      <c r="FF3" t="s">
        <v>90</v>
      </c>
      <c r="FG3" t="s">
        <v>90</v>
      </c>
      <c r="FH3" t="s">
        <v>90</v>
      </c>
      <c r="FI3" t="s">
        <v>90</v>
      </c>
      <c r="FJ3" t="s">
        <v>91</v>
      </c>
      <c r="FK3" t="s">
        <v>91</v>
      </c>
      <c r="FL3" t="s">
        <v>91</v>
      </c>
      <c r="FM3" t="s">
        <v>91</v>
      </c>
      <c r="FN3" t="s">
        <v>91</v>
      </c>
      <c r="FO3" t="s">
        <v>91</v>
      </c>
      <c r="FP3" t="s">
        <v>91</v>
      </c>
      <c r="FQ3" t="s">
        <v>91</v>
      </c>
      <c r="FR3" t="s">
        <v>91</v>
      </c>
      <c r="FS3" t="s">
        <v>91</v>
      </c>
      <c r="FT3" t="s">
        <v>92</v>
      </c>
      <c r="FU3" t="s">
        <v>92</v>
      </c>
      <c r="FV3" t="s">
        <v>92</v>
      </c>
      <c r="FW3" t="s">
        <v>92</v>
      </c>
      <c r="FX3" t="s">
        <v>92</v>
      </c>
      <c r="FY3" t="s">
        <v>92</v>
      </c>
      <c r="FZ3" t="s">
        <v>92</v>
      </c>
      <c r="GA3" t="s">
        <v>92</v>
      </c>
      <c r="GB3" t="s">
        <v>92</v>
      </c>
      <c r="GC3" t="s">
        <v>92</v>
      </c>
      <c r="GD3" t="s">
        <v>92</v>
      </c>
      <c r="GE3" t="s">
        <v>92</v>
      </c>
      <c r="GF3" t="s">
        <v>274</v>
      </c>
      <c r="GG3" t="s">
        <v>274</v>
      </c>
      <c r="GH3" t="s">
        <v>274</v>
      </c>
      <c r="GI3" t="s">
        <v>274</v>
      </c>
      <c r="GJ3" t="s">
        <v>274</v>
      </c>
      <c r="GK3" t="s">
        <v>274</v>
      </c>
      <c r="GL3" t="s">
        <v>274</v>
      </c>
      <c r="GM3" t="s">
        <v>274</v>
      </c>
      <c r="GN3" t="s">
        <v>274</v>
      </c>
      <c r="GO3" t="s">
        <v>274</v>
      </c>
      <c r="GP3" t="s">
        <v>274</v>
      </c>
      <c r="GQ3" t="s">
        <v>274</v>
      </c>
      <c r="GR3" t="s">
        <v>89</v>
      </c>
      <c r="GS3" t="s">
        <v>89</v>
      </c>
      <c r="GT3" t="s">
        <v>89</v>
      </c>
      <c r="GU3" t="s">
        <v>89</v>
      </c>
      <c r="GV3" t="s">
        <v>89</v>
      </c>
      <c r="GW3" t="s">
        <v>89</v>
      </c>
      <c r="GX3" t="s">
        <v>89</v>
      </c>
      <c r="GY3" t="s">
        <v>89</v>
      </c>
      <c r="GZ3" t="s">
        <v>89</v>
      </c>
      <c r="HA3" t="s">
        <v>89</v>
      </c>
      <c r="HB3" t="s">
        <v>90</v>
      </c>
      <c r="HC3" t="s">
        <v>90</v>
      </c>
      <c r="HD3" t="s">
        <v>90</v>
      </c>
      <c r="HE3" t="s">
        <v>90</v>
      </c>
      <c r="HF3" t="s">
        <v>90</v>
      </c>
      <c r="HG3" t="s">
        <v>90</v>
      </c>
      <c r="HH3" t="s">
        <v>90</v>
      </c>
      <c r="HI3" t="s">
        <v>90</v>
      </c>
      <c r="HJ3" t="s">
        <v>90</v>
      </c>
      <c r="HK3" t="s">
        <v>90</v>
      </c>
      <c r="HL3" t="s">
        <v>91</v>
      </c>
      <c r="HM3" t="s">
        <v>91</v>
      </c>
      <c r="HN3" t="s">
        <v>91</v>
      </c>
      <c r="HO3" t="s">
        <v>91</v>
      </c>
      <c r="HP3" t="s">
        <v>91</v>
      </c>
      <c r="HQ3" t="s">
        <v>91</v>
      </c>
      <c r="HR3" t="s">
        <v>91</v>
      </c>
      <c r="HS3" t="s">
        <v>91</v>
      </c>
      <c r="HT3" t="s">
        <v>91</v>
      </c>
      <c r="HU3" t="s">
        <v>91</v>
      </c>
      <c r="HV3" t="s">
        <v>92</v>
      </c>
      <c r="HW3" t="s">
        <v>92</v>
      </c>
      <c r="HX3" t="s">
        <v>92</v>
      </c>
      <c r="HY3" t="s">
        <v>92</v>
      </c>
      <c r="HZ3" t="s">
        <v>92</v>
      </c>
      <c r="IA3" t="s">
        <v>92</v>
      </c>
      <c r="IB3" t="s">
        <v>92</v>
      </c>
      <c r="IC3" t="s">
        <v>92</v>
      </c>
      <c r="ID3" t="s">
        <v>92</v>
      </c>
      <c r="IE3" t="s">
        <v>92</v>
      </c>
      <c r="IF3" t="s">
        <v>274</v>
      </c>
      <c r="IG3" t="s">
        <v>274</v>
      </c>
      <c r="IH3" t="s">
        <v>274</v>
      </c>
      <c r="II3" t="s">
        <v>274</v>
      </c>
      <c r="IJ3" t="s">
        <v>274</v>
      </c>
      <c r="IK3" t="s">
        <v>274</v>
      </c>
      <c r="IL3" t="s">
        <v>274</v>
      </c>
      <c r="IM3" t="s">
        <v>274</v>
      </c>
      <c r="IN3" t="s">
        <v>274</v>
      </c>
      <c r="IO3" t="s">
        <v>274</v>
      </c>
      <c r="IP3" t="s">
        <v>663</v>
      </c>
      <c r="IQ3" t="s">
        <v>664</v>
      </c>
      <c r="IR3" t="s">
        <v>665</v>
      </c>
      <c r="IS3" t="s">
        <v>666</v>
      </c>
      <c r="IT3" t="s">
        <v>667</v>
      </c>
      <c r="IU3" t="s">
        <v>367</v>
      </c>
      <c r="IV3" t="s">
        <v>368</v>
      </c>
      <c r="IW3" t="s">
        <v>367</v>
      </c>
      <c r="IX3" t="s">
        <v>368</v>
      </c>
      <c r="IY3" t="s">
        <v>367</v>
      </c>
      <c r="IZ3" t="s">
        <v>368</v>
      </c>
      <c r="JA3" t="s">
        <v>367</v>
      </c>
      <c r="JB3" t="s">
        <v>368</v>
      </c>
    </row>
    <row r="4" spans="1:262" x14ac:dyDescent="0.25">
      <c r="A4" s="10">
        <v>42977.405717592592</v>
      </c>
      <c r="B4" t="s">
        <v>383</v>
      </c>
      <c r="C4" t="s">
        <v>519</v>
      </c>
      <c r="D4">
        <v>1</v>
      </c>
      <c r="E4">
        <v>1</v>
      </c>
      <c r="F4">
        <v>2100</v>
      </c>
      <c r="G4" t="s">
        <v>96</v>
      </c>
      <c r="H4" t="s">
        <v>125</v>
      </c>
      <c r="I4">
        <v>0</v>
      </c>
      <c r="J4">
        <v>56</v>
      </c>
      <c r="K4">
        <v>256.48</v>
      </c>
      <c r="L4">
        <v>0</v>
      </c>
      <c r="M4">
        <v>161.96899999999999</v>
      </c>
      <c r="N4">
        <v>0</v>
      </c>
      <c r="O4">
        <v>80.390600000000006</v>
      </c>
      <c r="P4">
        <v>0</v>
      </c>
      <c r="Q4">
        <v>0</v>
      </c>
      <c r="R4">
        <v>505.55700000000002</v>
      </c>
      <c r="S4">
        <v>885.22699999999998</v>
      </c>
      <c r="T4">
        <v>2025.88</v>
      </c>
      <c r="U4">
        <v>119.621</v>
      </c>
      <c r="V4">
        <v>4035.13</v>
      </c>
      <c r="W4">
        <v>378.50900000000001</v>
      </c>
      <c r="X4">
        <v>0</v>
      </c>
      <c r="Y4">
        <v>0</v>
      </c>
      <c r="Z4">
        <v>0</v>
      </c>
      <c r="AA4">
        <v>121.33499999999999</v>
      </c>
      <c r="AB4">
        <v>0</v>
      </c>
      <c r="AC4">
        <v>43.669699999999999</v>
      </c>
      <c r="AD4">
        <v>0</v>
      </c>
      <c r="AE4">
        <v>0</v>
      </c>
      <c r="AF4">
        <v>543.51400000000001</v>
      </c>
      <c r="AG4">
        <v>0</v>
      </c>
      <c r="AH4">
        <v>0</v>
      </c>
      <c r="AI4">
        <v>0</v>
      </c>
      <c r="AJ4">
        <v>0</v>
      </c>
      <c r="AK4">
        <v>0</v>
      </c>
      <c r="AL4">
        <v>0</v>
      </c>
      <c r="AM4">
        <v>0</v>
      </c>
      <c r="AN4">
        <v>0</v>
      </c>
      <c r="AO4">
        <v>0</v>
      </c>
      <c r="AP4">
        <v>0</v>
      </c>
      <c r="AQ4">
        <v>41.17</v>
      </c>
      <c r="AR4">
        <v>0</v>
      </c>
      <c r="AS4">
        <v>2.16</v>
      </c>
      <c r="AT4">
        <v>0</v>
      </c>
      <c r="AU4">
        <v>12.59</v>
      </c>
      <c r="AV4">
        <v>0</v>
      </c>
      <c r="AW4">
        <v>0</v>
      </c>
      <c r="AX4">
        <v>7.96</v>
      </c>
      <c r="AY4">
        <v>16.63</v>
      </c>
      <c r="AZ4">
        <v>28.26</v>
      </c>
      <c r="BA4">
        <v>1.74</v>
      </c>
      <c r="BB4">
        <v>110.51</v>
      </c>
      <c r="BC4">
        <v>55.92</v>
      </c>
      <c r="BD4" s="24">
        <v>3.2584E-13</v>
      </c>
      <c r="BE4">
        <v>0</v>
      </c>
      <c r="BF4">
        <v>1.8495000000000001E-2</v>
      </c>
      <c r="BG4">
        <v>0</v>
      </c>
      <c r="BH4">
        <v>1.0894600000000001E-2</v>
      </c>
      <c r="BI4">
        <v>0</v>
      </c>
      <c r="BJ4">
        <v>0</v>
      </c>
      <c r="BK4">
        <v>0.134212</v>
      </c>
      <c r="BL4">
        <v>0.15870500000000001</v>
      </c>
      <c r="BM4">
        <v>0.30364400000000002</v>
      </c>
      <c r="BN4">
        <v>2.03874E-2</v>
      </c>
      <c r="BO4">
        <v>0.64633799999999997</v>
      </c>
      <c r="BP4">
        <v>2.9389599999999998E-2</v>
      </c>
      <c r="BQ4">
        <v>256.48</v>
      </c>
      <c r="BR4">
        <v>0</v>
      </c>
      <c r="BS4">
        <v>161.96899999999999</v>
      </c>
      <c r="BT4">
        <v>0</v>
      </c>
      <c r="BU4">
        <v>80.390600000000006</v>
      </c>
      <c r="BV4">
        <v>505.55700000000002</v>
      </c>
      <c r="BW4">
        <v>885.22699999999998</v>
      </c>
      <c r="BX4">
        <v>2025.88</v>
      </c>
      <c r="BY4">
        <v>119.621</v>
      </c>
      <c r="BZ4">
        <v>4035.13</v>
      </c>
      <c r="CA4">
        <v>378.50900000000001</v>
      </c>
      <c r="CB4">
        <v>0</v>
      </c>
      <c r="CC4">
        <v>0</v>
      </c>
      <c r="CD4">
        <v>0</v>
      </c>
      <c r="CE4">
        <v>121.33499999999999</v>
      </c>
      <c r="CF4">
        <v>0</v>
      </c>
      <c r="CG4">
        <v>43.669699999999999</v>
      </c>
      <c r="CH4">
        <v>0</v>
      </c>
      <c r="CI4">
        <v>0</v>
      </c>
      <c r="CJ4">
        <v>543.51400000000001</v>
      </c>
      <c r="CK4">
        <v>0</v>
      </c>
      <c r="CL4">
        <v>0</v>
      </c>
      <c r="CM4">
        <v>0</v>
      </c>
      <c r="CN4">
        <v>0</v>
      </c>
      <c r="CO4">
        <v>0</v>
      </c>
      <c r="CP4">
        <v>0</v>
      </c>
      <c r="CQ4">
        <v>0</v>
      </c>
      <c r="CR4">
        <v>0</v>
      </c>
      <c r="CS4">
        <v>0</v>
      </c>
      <c r="CT4">
        <v>0</v>
      </c>
      <c r="CU4">
        <v>41.17</v>
      </c>
      <c r="CV4">
        <v>0</v>
      </c>
      <c r="CW4">
        <v>2.16</v>
      </c>
      <c r="CX4">
        <v>0</v>
      </c>
      <c r="CY4">
        <v>12.59</v>
      </c>
      <c r="CZ4">
        <v>7.96</v>
      </c>
      <c r="DA4">
        <v>16.63</v>
      </c>
      <c r="DB4">
        <v>28.26</v>
      </c>
      <c r="DC4">
        <v>1.74</v>
      </c>
      <c r="DD4">
        <v>110.51</v>
      </c>
      <c r="DE4">
        <v>55.92</v>
      </c>
      <c r="DF4" s="24">
        <v>3.2584E-13</v>
      </c>
      <c r="DG4">
        <v>0</v>
      </c>
      <c r="DH4">
        <v>1.8495000000000001E-2</v>
      </c>
      <c r="DI4">
        <v>0</v>
      </c>
      <c r="DJ4">
        <v>1.0894600000000001E-2</v>
      </c>
      <c r="DK4">
        <v>0.134212</v>
      </c>
      <c r="DL4">
        <v>0.15870500000000001</v>
      </c>
      <c r="DM4">
        <v>0.30364400000000002</v>
      </c>
      <c r="DN4">
        <v>2.03874E-2</v>
      </c>
      <c r="DO4">
        <v>0.64633799999999997</v>
      </c>
      <c r="DP4">
        <v>2.9389599999999998E-2</v>
      </c>
      <c r="DQ4" t="s">
        <v>691</v>
      </c>
      <c r="DR4" t="s">
        <v>690</v>
      </c>
      <c r="DS4" t="s">
        <v>16</v>
      </c>
      <c r="DT4">
        <v>0</v>
      </c>
      <c r="DU4">
        <v>0</v>
      </c>
      <c r="DV4">
        <v>0</v>
      </c>
      <c r="DW4">
        <v>0</v>
      </c>
      <c r="EN4">
        <v>256.48</v>
      </c>
      <c r="EO4">
        <v>0</v>
      </c>
      <c r="EP4">
        <v>161.96899999999999</v>
      </c>
      <c r="EQ4">
        <v>0</v>
      </c>
      <c r="ER4">
        <v>80.390600000000006</v>
      </c>
      <c r="ES4">
        <v>0</v>
      </c>
      <c r="ET4">
        <v>0</v>
      </c>
      <c r="EU4">
        <v>505.55700000000002</v>
      </c>
      <c r="EV4">
        <v>885.22699999999998</v>
      </c>
      <c r="EW4">
        <v>2025.88</v>
      </c>
      <c r="EX4">
        <v>119.621</v>
      </c>
      <c r="EY4">
        <v>4035.13</v>
      </c>
      <c r="EZ4">
        <v>378.50900000000001</v>
      </c>
      <c r="FA4">
        <v>0</v>
      </c>
      <c r="FB4">
        <v>0</v>
      </c>
      <c r="FC4">
        <v>0</v>
      </c>
      <c r="FD4">
        <v>121.33499999999999</v>
      </c>
      <c r="FE4">
        <v>0</v>
      </c>
      <c r="FF4">
        <v>43.669699999999999</v>
      </c>
      <c r="FG4">
        <v>0</v>
      </c>
      <c r="FH4">
        <v>0</v>
      </c>
      <c r="FI4">
        <v>543.51400000000001</v>
      </c>
      <c r="FJ4">
        <v>0</v>
      </c>
      <c r="FK4">
        <v>0</v>
      </c>
      <c r="FL4">
        <v>0</v>
      </c>
      <c r="FM4">
        <v>0</v>
      </c>
      <c r="FN4">
        <v>0</v>
      </c>
      <c r="FO4">
        <v>0</v>
      </c>
      <c r="FP4">
        <v>0</v>
      </c>
      <c r="FQ4">
        <v>0</v>
      </c>
      <c r="FR4">
        <v>0</v>
      </c>
      <c r="FS4">
        <v>0</v>
      </c>
      <c r="FT4">
        <v>41.17</v>
      </c>
      <c r="FU4">
        <v>0</v>
      </c>
      <c r="FV4">
        <v>2.16</v>
      </c>
      <c r="FW4">
        <v>0</v>
      </c>
      <c r="FX4">
        <v>12.59</v>
      </c>
      <c r="FY4">
        <v>0</v>
      </c>
      <c r="FZ4">
        <v>0</v>
      </c>
      <c r="GA4">
        <v>7.96</v>
      </c>
      <c r="GB4">
        <v>16.63</v>
      </c>
      <c r="GC4">
        <v>28.26</v>
      </c>
      <c r="GD4">
        <v>1.74</v>
      </c>
      <c r="GE4">
        <v>110.51</v>
      </c>
      <c r="GF4" s="24">
        <v>3.2584E-13</v>
      </c>
      <c r="GG4">
        <v>0</v>
      </c>
      <c r="GH4">
        <v>1.8495000000000001E-2</v>
      </c>
      <c r="GI4">
        <v>0</v>
      </c>
      <c r="GJ4">
        <v>1.0894600000000001E-2</v>
      </c>
      <c r="GK4">
        <v>0</v>
      </c>
      <c r="GL4">
        <v>0</v>
      </c>
      <c r="GM4">
        <v>0.134212</v>
      </c>
      <c r="GN4">
        <v>0.15870500000000001</v>
      </c>
      <c r="GO4">
        <v>0.30364400000000002</v>
      </c>
      <c r="GP4">
        <v>2.03874E-2</v>
      </c>
      <c r="GQ4">
        <v>0.64633799999999997</v>
      </c>
      <c r="GR4">
        <v>462.48</v>
      </c>
      <c r="GS4">
        <v>0</v>
      </c>
      <c r="GT4">
        <v>161.96899999999999</v>
      </c>
      <c r="GU4">
        <v>0</v>
      </c>
      <c r="GV4">
        <v>0</v>
      </c>
      <c r="GW4">
        <v>2135</v>
      </c>
      <c r="GX4">
        <v>930.00099999999998</v>
      </c>
      <c r="GY4">
        <v>2637.81</v>
      </c>
      <c r="GZ4">
        <v>297.5</v>
      </c>
      <c r="HA4">
        <v>6624.76</v>
      </c>
      <c r="HB4">
        <v>384.90899999999999</v>
      </c>
      <c r="HC4">
        <v>0</v>
      </c>
      <c r="HD4">
        <v>0</v>
      </c>
      <c r="HE4">
        <v>0</v>
      </c>
      <c r="HF4">
        <v>182.03399999999999</v>
      </c>
      <c r="HG4">
        <v>0</v>
      </c>
      <c r="HH4">
        <v>65.400000000000006</v>
      </c>
      <c r="HI4">
        <v>0</v>
      </c>
      <c r="HJ4">
        <v>0</v>
      </c>
      <c r="HK4">
        <v>632.34299999999996</v>
      </c>
      <c r="HL4">
        <v>0</v>
      </c>
      <c r="HM4">
        <v>0</v>
      </c>
      <c r="HN4">
        <v>0</v>
      </c>
      <c r="HO4">
        <v>0</v>
      </c>
      <c r="HP4">
        <v>0</v>
      </c>
      <c r="HQ4">
        <v>0</v>
      </c>
      <c r="HR4">
        <v>0</v>
      </c>
      <c r="HS4">
        <v>0</v>
      </c>
      <c r="HT4">
        <v>0</v>
      </c>
      <c r="HU4">
        <v>0</v>
      </c>
      <c r="HV4">
        <v>44.64</v>
      </c>
      <c r="HW4">
        <v>0</v>
      </c>
      <c r="HX4">
        <v>2.16</v>
      </c>
      <c r="HY4">
        <v>0</v>
      </c>
      <c r="HZ4">
        <v>17.23</v>
      </c>
      <c r="IA4">
        <v>33.22</v>
      </c>
      <c r="IB4">
        <v>18.7</v>
      </c>
      <c r="IC4">
        <v>36.86</v>
      </c>
      <c r="ID4">
        <v>4.59</v>
      </c>
      <c r="IE4">
        <v>157.4</v>
      </c>
      <c r="IF4" s="24">
        <v>4.1866500000000001E-14</v>
      </c>
      <c r="IG4">
        <v>0</v>
      </c>
      <c r="IH4">
        <v>1.8495000000000001E-2</v>
      </c>
      <c r="II4">
        <v>0</v>
      </c>
      <c r="IJ4">
        <v>0</v>
      </c>
      <c r="IK4">
        <v>0.62342900000000001</v>
      </c>
      <c r="IL4">
        <v>0.118043</v>
      </c>
      <c r="IM4">
        <v>0.43196400000000001</v>
      </c>
      <c r="IN4">
        <v>6.2929700000000005E-2</v>
      </c>
      <c r="IO4">
        <v>1.2548600000000001</v>
      </c>
      <c r="IP4">
        <v>56</v>
      </c>
      <c r="IQ4">
        <v>0</v>
      </c>
      <c r="IR4">
        <v>33.9</v>
      </c>
      <c r="IS4">
        <v>56</v>
      </c>
      <c r="IT4">
        <v>22.1</v>
      </c>
      <c r="IU4">
        <v>6.7</v>
      </c>
      <c r="IV4">
        <v>49.22</v>
      </c>
      <c r="IW4">
        <v>6.7</v>
      </c>
      <c r="IX4">
        <v>49.22</v>
      </c>
      <c r="IY4">
        <v>6.7</v>
      </c>
      <c r="IZ4">
        <v>49.22</v>
      </c>
      <c r="JA4">
        <v>8.17</v>
      </c>
      <c r="JB4">
        <v>55.86</v>
      </c>
    </row>
    <row r="5" spans="1:262" x14ac:dyDescent="0.25">
      <c r="A5" s="10">
        <v>42977.405717592592</v>
      </c>
      <c r="B5" t="s">
        <v>384</v>
      </c>
      <c r="C5" t="s">
        <v>520</v>
      </c>
      <c r="D5">
        <v>2</v>
      </c>
      <c r="E5">
        <v>1</v>
      </c>
      <c r="F5">
        <v>2100</v>
      </c>
      <c r="G5" t="s">
        <v>96</v>
      </c>
      <c r="H5" t="s">
        <v>125</v>
      </c>
      <c r="I5">
        <v>0</v>
      </c>
      <c r="J5">
        <v>47.5</v>
      </c>
      <c r="K5">
        <v>155.83699999999999</v>
      </c>
      <c r="L5">
        <v>2.8655900000000001</v>
      </c>
      <c r="M5">
        <v>167.18199999999999</v>
      </c>
      <c r="N5">
        <v>0</v>
      </c>
      <c r="O5">
        <v>80.385900000000007</v>
      </c>
      <c r="P5">
        <v>0</v>
      </c>
      <c r="Q5">
        <v>0</v>
      </c>
      <c r="R5">
        <v>505.55700000000002</v>
      </c>
      <c r="S5">
        <v>924.50599999999997</v>
      </c>
      <c r="T5">
        <v>2025.88</v>
      </c>
      <c r="U5">
        <v>119.621</v>
      </c>
      <c r="V5">
        <v>3981.84</v>
      </c>
      <c r="W5">
        <v>229.97399999999999</v>
      </c>
      <c r="X5">
        <v>0</v>
      </c>
      <c r="Y5">
        <v>0</v>
      </c>
      <c r="Z5">
        <v>0</v>
      </c>
      <c r="AA5">
        <v>109.837</v>
      </c>
      <c r="AB5">
        <v>0</v>
      </c>
      <c r="AC5">
        <v>43.669699999999999</v>
      </c>
      <c r="AD5">
        <v>0</v>
      </c>
      <c r="AE5">
        <v>0</v>
      </c>
      <c r="AF5">
        <v>383.48099999999999</v>
      </c>
      <c r="AG5">
        <v>0</v>
      </c>
      <c r="AH5">
        <v>0</v>
      </c>
      <c r="AI5">
        <v>0</v>
      </c>
      <c r="AJ5">
        <v>0</v>
      </c>
      <c r="AK5">
        <v>0</v>
      </c>
      <c r="AL5">
        <v>0</v>
      </c>
      <c r="AM5">
        <v>0</v>
      </c>
      <c r="AN5">
        <v>0</v>
      </c>
      <c r="AO5">
        <v>0</v>
      </c>
      <c r="AP5">
        <v>0</v>
      </c>
      <c r="AQ5">
        <v>25.8</v>
      </c>
      <c r="AR5">
        <v>0.56000000000000005</v>
      </c>
      <c r="AS5">
        <v>2.21</v>
      </c>
      <c r="AT5">
        <v>0</v>
      </c>
      <c r="AU5">
        <v>11.54</v>
      </c>
      <c r="AV5">
        <v>0</v>
      </c>
      <c r="AW5">
        <v>0</v>
      </c>
      <c r="AX5">
        <v>7.54</v>
      </c>
      <c r="AY5">
        <v>17.25</v>
      </c>
      <c r="AZ5">
        <v>27.64</v>
      </c>
      <c r="BA5">
        <v>1.67</v>
      </c>
      <c r="BB5">
        <v>94.21</v>
      </c>
      <c r="BC5">
        <v>40.11</v>
      </c>
      <c r="BD5">
        <v>0</v>
      </c>
      <c r="BE5">
        <v>3.32164E-2</v>
      </c>
      <c r="BF5">
        <v>1.9090200000000002E-2</v>
      </c>
      <c r="BG5">
        <v>0</v>
      </c>
      <c r="BH5">
        <v>1.0894600000000001E-2</v>
      </c>
      <c r="BI5">
        <v>0</v>
      </c>
      <c r="BJ5">
        <v>0</v>
      </c>
      <c r="BK5">
        <v>0.134212</v>
      </c>
      <c r="BL5">
        <v>0.17092299999999999</v>
      </c>
      <c r="BM5">
        <v>0.30364400000000002</v>
      </c>
      <c r="BN5">
        <v>2.03874E-2</v>
      </c>
      <c r="BO5">
        <v>0.69236699999999995</v>
      </c>
      <c r="BP5">
        <v>6.3201199999999999E-2</v>
      </c>
      <c r="BQ5">
        <v>155.83699999999999</v>
      </c>
      <c r="BR5">
        <v>2.8655900000000001</v>
      </c>
      <c r="BS5">
        <v>167.18199999999999</v>
      </c>
      <c r="BT5">
        <v>0</v>
      </c>
      <c r="BU5">
        <v>80.385900000000007</v>
      </c>
      <c r="BV5">
        <v>505.55700000000002</v>
      </c>
      <c r="BW5">
        <v>924.50599999999997</v>
      </c>
      <c r="BX5">
        <v>2025.88</v>
      </c>
      <c r="BY5">
        <v>119.621</v>
      </c>
      <c r="BZ5">
        <v>3981.84</v>
      </c>
      <c r="CA5">
        <v>229.97399999999999</v>
      </c>
      <c r="CB5">
        <v>0</v>
      </c>
      <c r="CC5">
        <v>0</v>
      </c>
      <c r="CD5">
        <v>0</v>
      </c>
      <c r="CE5">
        <v>109.837</v>
      </c>
      <c r="CF5">
        <v>0</v>
      </c>
      <c r="CG5">
        <v>43.669699999999999</v>
      </c>
      <c r="CH5">
        <v>0</v>
      </c>
      <c r="CI5">
        <v>0</v>
      </c>
      <c r="CJ5">
        <v>383.48099999999999</v>
      </c>
      <c r="CK5">
        <v>0</v>
      </c>
      <c r="CL5">
        <v>0</v>
      </c>
      <c r="CM5">
        <v>0</v>
      </c>
      <c r="CN5">
        <v>0</v>
      </c>
      <c r="CO5">
        <v>0</v>
      </c>
      <c r="CP5">
        <v>0</v>
      </c>
      <c r="CQ5">
        <v>0</v>
      </c>
      <c r="CR5">
        <v>0</v>
      </c>
      <c r="CS5">
        <v>0</v>
      </c>
      <c r="CT5">
        <v>0</v>
      </c>
      <c r="CU5">
        <v>25.8</v>
      </c>
      <c r="CV5">
        <v>0.56000000000000005</v>
      </c>
      <c r="CW5">
        <v>2.21</v>
      </c>
      <c r="CX5">
        <v>0</v>
      </c>
      <c r="CY5">
        <v>11.54</v>
      </c>
      <c r="CZ5">
        <v>7.54</v>
      </c>
      <c r="DA5">
        <v>17.25</v>
      </c>
      <c r="DB5">
        <v>27.64</v>
      </c>
      <c r="DC5">
        <v>1.67</v>
      </c>
      <c r="DD5">
        <v>94.21</v>
      </c>
      <c r="DE5">
        <v>40.11</v>
      </c>
      <c r="DF5">
        <v>0</v>
      </c>
      <c r="DG5">
        <v>3.32164E-2</v>
      </c>
      <c r="DH5">
        <v>1.9090200000000002E-2</v>
      </c>
      <c r="DI5">
        <v>0</v>
      </c>
      <c r="DJ5">
        <v>1.0894600000000001E-2</v>
      </c>
      <c r="DK5">
        <v>0.134212</v>
      </c>
      <c r="DL5">
        <v>0.17092299999999999</v>
      </c>
      <c r="DM5">
        <v>0.30364400000000002</v>
      </c>
      <c r="DN5">
        <v>2.03874E-2</v>
      </c>
      <c r="DO5">
        <v>0.69236699999999995</v>
      </c>
      <c r="DP5">
        <v>6.3201199999999999E-2</v>
      </c>
      <c r="DQ5" t="s">
        <v>691</v>
      </c>
      <c r="DR5" t="s">
        <v>690</v>
      </c>
      <c r="DS5" t="s">
        <v>16</v>
      </c>
      <c r="DT5">
        <v>0</v>
      </c>
      <c r="DU5">
        <v>0</v>
      </c>
      <c r="DV5">
        <v>0</v>
      </c>
      <c r="DW5">
        <v>0</v>
      </c>
      <c r="EN5">
        <v>155.83699999999999</v>
      </c>
      <c r="EO5">
        <v>2.8655900000000001</v>
      </c>
      <c r="EP5">
        <v>167.18199999999999</v>
      </c>
      <c r="EQ5">
        <v>0</v>
      </c>
      <c r="ER5">
        <v>80.385900000000007</v>
      </c>
      <c r="ES5">
        <v>0</v>
      </c>
      <c r="ET5">
        <v>0</v>
      </c>
      <c r="EU5">
        <v>505.55700000000002</v>
      </c>
      <c r="EV5">
        <v>924.50599999999997</v>
      </c>
      <c r="EW5">
        <v>2025.88</v>
      </c>
      <c r="EX5">
        <v>119.621</v>
      </c>
      <c r="EY5">
        <v>3981.84</v>
      </c>
      <c r="EZ5">
        <v>229.97399999999999</v>
      </c>
      <c r="FA5">
        <v>0</v>
      </c>
      <c r="FB5">
        <v>0</v>
      </c>
      <c r="FC5">
        <v>0</v>
      </c>
      <c r="FD5">
        <v>109.837</v>
      </c>
      <c r="FE5">
        <v>0</v>
      </c>
      <c r="FF5">
        <v>43.669699999999999</v>
      </c>
      <c r="FG5">
        <v>0</v>
      </c>
      <c r="FH5">
        <v>0</v>
      </c>
      <c r="FI5">
        <v>383.48099999999999</v>
      </c>
      <c r="FJ5">
        <v>0</v>
      </c>
      <c r="FK5">
        <v>0</v>
      </c>
      <c r="FL5">
        <v>0</v>
      </c>
      <c r="FM5">
        <v>0</v>
      </c>
      <c r="FN5">
        <v>0</v>
      </c>
      <c r="FO5">
        <v>0</v>
      </c>
      <c r="FP5">
        <v>0</v>
      </c>
      <c r="FQ5">
        <v>0</v>
      </c>
      <c r="FR5">
        <v>0</v>
      </c>
      <c r="FS5">
        <v>0</v>
      </c>
      <c r="FT5">
        <v>25.8</v>
      </c>
      <c r="FU5">
        <v>0.56000000000000005</v>
      </c>
      <c r="FV5">
        <v>2.21</v>
      </c>
      <c r="FW5">
        <v>0</v>
      </c>
      <c r="FX5">
        <v>11.54</v>
      </c>
      <c r="FY5">
        <v>0</v>
      </c>
      <c r="FZ5">
        <v>0</v>
      </c>
      <c r="GA5">
        <v>7.54</v>
      </c>
      <c r="GB5">
        <v>17.25</v>
      </c>
      <c r="GC5">
        <v>27.64</v>
      </c>
      <c r="GD5">
        <v>1.67</v>
      </c>
      <c r="GE5">
        <v>94.21</v>
      </c>
      <c r="GF5">
        <v>0</v>
      </c>
      <c r="GG5">
        <v>3.32164E-2</v>
      </c>
      <c r="GH5">
        <v>1.9090200000000002E-2</v>
      </c>
      <c r="GI5">
        <v>0</v>
      </c>
      <c r="GJ5">
        <v>1.0894600000000001E-2</v>
      </c>
      <c r="GK5">
        <v>0</v>
      </c>
      <c r="GL5">
        <v>0</v>
      </c>
      <c r="GM5">
        <v>0.134212</v>
      </c>
      <c r="GN5">
        <v>0.17092299999999999</v>
      </c>
      <c r="GO5">
        <v>0.30364400000000002</v>
      </c>
      <c r="GP5">
        <v>2.03874E-2</v>
      </c>
      <c r="GQ5">
        <v>0.69236699999999995</v>
      </c>
      <c r="GR5">
        <v>483.24900000000002</v>
      </c>
      <c r="GS5">
        <v>70.634799999999998</v>
      </c>
      <c r="GT5">
        <v>167.18199999999999</v>
      </c>
      <c r="GU5">
        <v>0</v>
      </c>
      <c r="GV5">
        <v>0</v>
      </c>
      <c r="GW5">
        <v>2135</v>
      </c>
      <c r="GX5">
        <v>930.00099999999998</v>
      </c>
      <c r="GY5">
        <v>2637.81</v>
      </c>
      <c r="GZ5">
        <v>297.5</v>
      </c>
      <c r="HA5">
        <v>6721.38</v>
      </c>
      <c r="HB5">
        <v>402.18</v>
      </c>
      <c r="HC5">
        <v>0</v>
      </c>
      <c r="HD5">
        <v>0</v>
      </c>
      <c r="HE5">
        <v>0</v>
      </c>
      <c r="HF5">
        <v>169.505</v>
      </c>
      <c r="HG5">
        <v>0</v>
      </c>
      <c r="HH5">
        <v>65.400000000000006</v>
      </c>
      <c r="HI5">
        <v>0</v>
      </c>
      <c r="HJ5">
        <v>0</v>
      </c>
      <c r="HK5">
        <v>637.08500000000004</v>
      </c>
      <c r="HL5">
        <v>0</v>
      </c>
      <c r="HM5">
        <v>0</v>
      </c>
      <c r="HN5">
        <v>0</v>
      </c>
      <c r="HO5">
        <v>0</v>
      </c>
      <c r="HP5">
        <v>0</v>
      </c>
      <c r="HQ5">
        <v>0</v>
      </c>
      <c r="HR5">
        <v>0</v>
      </c>
      <c r="HS5">
        <v>0</v>
      </c>
      <c r="HT5">
        <v>0</v>
      </c>
      <c r="HU5">
        <v>0</v>
      </c>
      <c r="HV5">
        <v>47.53</v>
      </c>
      <c r="HW5">
        <v>8.6999999999999993</v>
      </c>
      <c r="HX5">
        <v>2.21</v>
      </c>
      <c r="HY5">
        <v>0</v>
      </c>
      <c r="HZ5">
        <v>16.11</v>
      </c>
      <c r="IA5">
        <v>32.51</v>
      </c>
      <c r="IB5">
        <v>18.579999999999998</v>
      </c>
      <c r="IC5">
        <v>36.49</v>
      </c>
      <c r="ID5">
        <v>4.4000000000000004</v>
      </c>
      <c r="IE5">
        <v>166.53</v>
      </c>
      <c r="IF5">
        <v>0</v>
      </c>
      <c r="IG5">
        <v>0.37843900000000003</v>
      </c>
      <c r="IH5">
        <v>1.9090200000000002E-2</v>
      </c>
      <c r="II5">
        <v>0</v>
      </c>
      <c r="IJ5">
        <v>0</v>
      </c>
      <c r="IK5">
        <v>0.62342900000000001</v>
      </c>
      <c r="IL5">
        <v>0.118043</v>
      </c>
      <c r="IM5">
        <v>0.43196400000000001</v>
      </c>
      <c r="IN5">
        <v>6.2929700000000005E-2</v>
      </c>
      <c r="IO5">
        <v>1.6338900000000001</v>
      </c>
      <c r="IP5">
        <v>47.5</v>
      </c>
      <c r="IQ5">
        <v>0</v>
      </c>
      <c r="IR5">
        <v>25.6</v>
      </c>
      <c r="IS5">
        <v>47.5</v>
      </c>
      <c r="IT5">
        <v>21.9</v>
      </c>
      <c r="IU5">
        <v>5.76</v>
      </c>
      <c r="IV5">
        <v>34.35</v>
      </c>
      <c r="IW5">
        <v>5.76</v>
      </c>
      <c r="IX5">
        <v>34.35</v>
      </c>
      <c r="IY5">
        <v>5.76</v>
      </c>
      <c r="IZ5">
        <v>34.35</v>
      </c>
      <c r="JA5">
        <v>16.73</v>
      </c>
      <c r="JB5">
        <v>57.82</v>
      </c>
    </row>
    <row r="6" spans="1:262" x14ac:dyDescent="0.25">
      <c r="A6" s="10">
        <v>42977.406099537038</v>
      </c>
      <c r="B6" t="s">
        <v>385</v>
      </c>
      <c r="C6" t="s">
        <v>521</v>
      </c>
      <c r="D6">
        <v>3</v>
      </c>
      <c r="E6">
        <v>1</v>
      </c>
      <c r="F6">
        <v>2100</v>
      </c>
      <c r="G6" t="s">
        <v>96</v>
      </c>
      <c r="H6" t="s">
        <v>125</v>
      </c>
      <c r="I6">
        <v>0</v>
      </c>
      <c r="J6">
        <v>47.7</v>
      </c>
      <c r="K6">
        <v>112.71299999999999</v>
      </c>
      <c r="L6">
        <v>0</v>
      </c>
      <c r="M6">
        <v>163.458</v>
      </c>
      <c r="N6">
        <v>0</v>
      </c>
      <c r="O6">
        <v>80.385900000000007</v>
      </c>
      <c r="P6">
        <v>0</v>
      </c>
      <c r="Q6">
        <v>0</v>
      </c>
      <c r="R6">
        <v>505.55700000000002</v>
      </c>
      <c r="S6">
        <v>913.87699999999995</v>
      </c>
      <c r="T6">
        <v>2025.88</v>
      </c>
      <c r="U6">
        <v>119.621</v>
      </c>
      <c r="V6">
        <v>3921.49</v>
      </c>
      <c r="W6">
        <v>166.32499999999999</v>
      </c>
      <c r="X6">
        <v>0</v>
      </c>
      <c r="Y6">
        <v>0</v>
      </c>
      <c r="Z6">
        <v>0</v>
      </c>
      <c r="AA6">
        <v>110.255</v>
      </c>
      <c r="AB6">
        <v>0</v>
      </c>
      <c r="AC6">
        <v>43.669699999999999</v>
      </c>
      <c r="AD6">
        <v>0</v>
      </c>
      <c r="AE6">
        <v>0</v>
      </c>
      <c r="AF6">
        <v>320.24900000000002</v>
      </c>
      <c r="AG6">
        <v>0</v>
      </c>
      <c r="AH6">
        <v>0</v>
      </c>
      <c r="AI6">
        <v>0</v>
      </c>
      <c r="AJ6">
        <v>0</v>
      </c>
      <c r="AK6">
        <v>0</v>
      </c>
      <c r="AL6">
        <v>0</v>
      </c>
      <c r="AM6">
        <v>0</v>
      </c>
      <c r="AN6">
        <v>0</v>
      </c>
      <c r="AO6">
        <v>0</v>
      </c>
      <c r="AP6">
        <v>0</v>
      </c>
      <c r="AQ6">
        <v>18.829999999999998</v>
      </c>
      <c r="AR6">
        <v>0</v>
      </c>
      <c r="AS6">
        <v>2.17</v>
      </c>
      <c r="AT6">
        <v>0</v>
      </c>
      <c r="AU6">
        <v>11.56</v>
      </c>
      <c r="AV6">
        <v>0</v>
      </c>
      <c r="AW6">
        <v>0</v>
      </c>
      <c r="AX6">
        <v>7.74</v>
      </c>
      <c r="AY6">
        <v>16.989999999999998</v>
      </c>
      <c r="AZ6">
        <v>27.98</v>
      </c>
      <c r="BA6">
        <v>1.72</v>
      </c>
      <c r="BB6">
        <v>86.99</v>
      </c>
      <c r="BC6">
        <v>32.56</v>
      </c>
      <c r="BD6">
        <v>0</v>
      </c>
      <c r="BE6">
        <v>0</v>
      </c>
      <c r="BF6">
        <v>1.86651E-2</v>
      </c>
      <c r="BG6">
        <v>0</v>
      </c>
      <c r="BH6">
        <v>1.0894600000000001E-2</v>
      </c>
      <c r="BI6">
        <v>0</v>
      </c>
      <c r="BJ6">
        <v>0</v>
      </c>
      <c r="BK6">
        <v>0.134212</v>
      </c>
      <c r="BL6">
        <v>0.16498199999999999</v>
      </c>
      <c r="BM6">
        <v>0.30364400000000002</v>
      </c>
      <c r="BN6">
        <v>2.03874E-2</v>
      </c>
      <c r="BO6">
        <v>0.65278499999999995</v>
      </c>
      <c r="BP6">
        <v>2.9559700000000001E-2</v>
      </c>
      <c r="BQ6">
        <v>112.71299999999999</v>
      </c>
      <c r="BR6">
        <v>0</v>
      </c>
      <c r="BS6">
        <v>163.458</v>
      </c>
      <c r="BT6">
        <v>0</v>
      </c>
      <c r="BU6">
        <v>80.385900000000007</v>
      </c>
      <c r="BV6">
        <v>505.55700000000002</v>
      </c>
      <c r="BW6">
        <v>913.87699999999995</v>
      </c>
      <c r="BX6">
        <v>2025.88</v>
      </c>
      <c r="BY6">
        <v>119.621</v>
      </c>
      <c r="BZ6">
        <v>3921.49</v>
      </c>
      <c r="CA6">
        <v>166.32499999999999</v>
      </c>
      <c r="CB6">
        <v>0</v>
      </c>
      <c r="CC6">
        <v>0</v>
      </c>
      <c r="CD6">
        <v>0</v>
      </c>
      <c r="CE6">
        <v>110.255</v>
      </c>
      <c r="CF6">
        <v>0</v>
      </c>
      <c r="CG6">
        <v>43.669699999999999</v>
      </c>
      <c r="CH6">
        <v>0</v>
      </c>
      <c r="CI6">
        <v>0</v>
      </c>
      <c r="CJ6">
        <v>320.24900000000002</v>
      </c>
      <c r="CK6">
        <v>0</v>
      </c>
      <c r="CL6">
        <v>0</v>
      </c>
      <c r="CM6">
        <v>0</v>
      </c>
      <c r="CN6">
        <v>0</v>
      </c>
      <c r="CO6">
        <v>0</v>
      </c>
      <c r="CP6">
        <v>0</v>
      </c>
      <c r="CQ6">
        <v>0</v>
      </c>
      <c r="CR6">
        <v>0</v>
      </c>
      <c r="CS6">
        <v>0</v>
      </c>
      <c r="CT6">
        <v>0</v>
      </c>
      <c r="CU6">
        <v>18.829999999999998</v>
      </c>
      <c r="CV6">
        <v>0</v>
      </c>
      <c r="CW6">
        <v>2.17</v>
      </c>
      <c r="CX6">
        <v>0</v>
      </c>
      <c r="CY6">
        <v>11.56</v>
      </c>
      <c r="CZ6">
        <v>7.74</v>
      </c>
      <c r="DA6">
        <v>16.989999999999998</v>
      </c>
      <c r="DB6">
        <v>27.98</v>
      </c>
      <c r="DC6">
        <v>1.72</v>
      </c>
      <c r="DD6">
        <v>86.99</v>
      </c>
      <c r="DE6">
        <v>32.56</v>
      </c>
      <c r="DF6">
        <v>0</v>
      </c>
      <c r="DG6">
        <v>0</v>
      </c>
      <c r="DH6">
        <v>1.86651E-2</v>
      </c>
      <c r="DI6">
        <v>0</v>
      </c>
      <c r="DJ6">
        <v>1.0894600000000001E-2</v>
      </c>
      <c r="DK6">
        <v>0.134212</v>
      </c>
      <c r="DL6">
        <v>0.16498199999999999</v>
      </c>
      <c r="DM6">
        <v>0.30364400000000002</v>
      </c>
      <c r="DN6">
        <v>2.03874E-2</v>
      </c>
      <c r="DO6">
        <v>0.65278499999999995</v>
      </c>
      <c r="DP6">
        <v>2.9559700000000001E-2</v>
      </c>
      <c r="DQ6" t="s">
        <v>691</v>
      </c>
      <c r="DR6" t="s">
        <v>690</v>
      </c>
      <c r="DS6" t="s">
        <v>16</v>
      </c>
      <c r="DT6">
        <v>0</v>
      </c>
      <c r="DU6">
        <v>0</v>
      </c>
      <c r="DV6">
        <v>0</v>
      </c>
      <c r="DW6">
        <v>0</v>
      </c>
      <c r="EN6">
        <v>112.71299999999999</v>
      </c>
      <c r="EO6">
        <v>0</v>
      </c>
      <c r="EP6">
        <v>163.458</v>
      </c>
      <c r="EQ6">
        <v>0</v>
      </c>
      <c r="ER6">
        <v>80.385900000000007</v>
      </c>
      <c r="ES6">
        <v>0</v>
      </c>
      <c r="ET6">
        <v>0</v>
      </c>
      <c r="EU6">
        <v>505.55700000000002</v>
      </c>
      <c r="EV6">
        <v>913.87699999999995</v>
      </c>
      <c r="EW6">
        <v>2025.88</v>
      </c>
      <c r="EX6">
        <v>119.621</v>
      </c>
      <c r="EY6">
        <v>3921.49</v>
      </c>
      <c r="EZ6">
        <v>166.32499999999999</v>
      </c>
      <c r="FA6">
        <v>0</v>
      </c>
      <c r="FB6">
        <v>0</v>
      </c>
      <c r="FC6">
        <v>0</v>
      </c>
      <c r="FD6">
        <v>110.255</v>
      </c>
      <c r="FE6">
        <v>0</v>
      </c>
      <c r="FF6">
        <v>43.669699999999999</v>
      </c>
      <c r="FG6">
        <v>0</v>
      </c>
      <c r="FH6">
        <v>0</v>
      </c>
      <c r="FI6">
        <v>320.24900000000002</v>
      </c>
      <c r="FJ6">
        <v>0</v>
      </c>
      <c r="FK6">
        <v>0</v>
      </c>
      <c r="FL6">
        <v>0</v>
      </c>
      <c r="FM6">
        <v>0</v>
      </c>
      <c r="FN6">
        <v>0</v>
      </c>
      <c r="FO6">
        <v>0</v>
      </c>
      <c r="FP6">
        <v>0</v>
      </c>
      <c r="FQ6">
        <v>0</v>
      </c>
      <c r="FR6">
        <v>0</v>
      </c>
      <c r="FS6">
        <v>0</v>
      </c>
      <c r="FT6">
        <v>18.829999999999998</v>
      </c>
      <c r="FU6">
        <v>0</v>
      </c>
      <c r="FV6">
        <v>2.17</v>
      </c>
      <c r="FW6">
        <v>0</v>
      </c>
      <c r="FX6">
        <v>11.56</v>
      </c>
      <c r="FY6">
        <v>0</v>
      </c>
      <c r="FZ6">
        <v>0</v>
      </c>
      <c r="GA6">
        <v>7.74</v>
      </c>
      <c r="GB6">
        <v>16.989999999999998</v>
      </c>
      <c r="GC6">
        <v>27.98</v>
      </c>
      <c r="GD6">
        <v>1.72</v>
      </c>
      <c r="GE6">
        <v>86.99</v>
      </c>
      <c r="GF6">
        <v>0</v>
      </c>
      <c r="GG6">
        <v>0</v>
      </c>
      <c r="GH6">
        <v>1.86651E-2</v>
      </c>
      <c r="GI6">
        <v>0</v>
      </c>
      <c r="GJ6">
        <v>1.0894600000000001E-2</v>
      </c>
      <c r="GK6">
        <v>0</v>
      </c>
      <c r="GL6">
        <v>0</v>
      </c>
      <c r="GM6">
        <v>0.134212</v>
      </c>
      <c r="GN6">
        <v>0.16498199999999999</v>
      </c>
      <c r="GO6">
        <v>0.30364400000000002</v>
      </c>
      <c r="GP6">
        <v>2.03874E-2</v>
      </c>
      <c r="GQ6">
        <v>0.65278499999999995</v>
      </c>
      <c r="GR6">
        <v>414.56099999999998</v>
      </c>
      <c r="GS6">
        <v>0</v>
      </c>
      <c r="GT6">
        <v>163.458</v>
      </c>
      <c r="GU6">
        <v>0</v>
      </c>
      <c r="GV6">
        <v>0</v>
      </c>
      <c r="GW6">
        <v>2135</v>
      </c>
      <c r="GX6">
        <v>930.00099999999998</v>
      </c>
      <c r="GY6">
        <v>2637.81</v>
      </c>
      <c r="GZ6">
        <v>297.5</v>
      </c>
      <c r="HA6">
        <v>6578.33</v>
      </c>
      <c r="HB6">
        <v>344.99599999999998</v>
      </c>
      <c r="HC6">
        <v>0</v>
      </c>
      <c r="HD6">
        <v>0</v>
      </c>
      <c r="HE6">
        <v>0</v>
      </c>
      <c r="HF6">
        <v>170.06899999999999</v>
      </c>
      <c r="HG6">
        <v>0</v>
      </c>
      <c r="HH6">
        <v>65.400000000000006</v>
      </c>
      <c r="HI6">
        <v>0</v>
      </c>
      <c r="HJ6">
        <v>0</v>
      </c>
      <c r="HK6">
        <v>580.46500000000003</v>
      </c>
      <c r="HL6">
        <v>0</v>
      </c>
      <c r="HM6">
        <v>0</v>
      </c>
      <c r="HN6">
        <v>0</v>
      </c>
      <c r="HO6">
        <v>0</v>
      </c>
      <c r="HP6">
        <v>0</v>
      </c>
      <c r="HQ6">
        <v>0</v>
      </c>
      <c r="HR6">
        <v>0</v>
      </c>
      <c r="HS6">
        <v>0</v>
      </c>
      <c r="HT6">
        <v>0</v>
      </c>
      <c r="HU6">
        <v>0</v>
      </c>
      <c r="HV6">
        <v>40.86</v>
      </c>
      <c r="HW6">
        <v>0</v>
      </c>
      <c r="HX6">
        <v>2.17</v>
      </c>
      <c r="HY6">
        <v>0</v>
      </c>
      <c r="HZ6">
        <v>16.13</v>
      </c>
      <c r="IA6">
        <v>33.020000000000003</v>
      </c>
      <c r="IB6">
        <v>18.670000000000002</v>
      </c>
      <c r="IC6">
        <v>36.76</v>
      </c>
      <c r="ID6">
        <v>4.8099999999999996</v>
      </c>
      <c r="IE6">
        <v>152.41999999999999</v>
      </c>
      <c r="IF6">
        <v>0</v>
      </c>
      <c r="IG6">
        <v>0</v>
      </c>
      <c r="IH6">
        <v>1.86651E-2</v>
      </c>
      <c r="II6">
        <v>0</v>
      </c>
      <c r="IJ6">
        <v>0</v>
      </c>
      <c r="IK6">
        <v>0.62342900000000001</v>
      </c>
      <c r="IL6">
        <v>0.118043</v>
      </c>
      <c r="IM6">
        <v>0.43196400000000001</v>
      </c>
      <c r="IN6">
        <v>6.2929700000000005E-2</v>
      </c>
      <c r="IO6">
        <v>1.2550300000000001</v>
      </c>
      <c r="IP6">
        <v>47.7</v>
      </c>
      <c r="IQ6">
        <v>0</v>
      </c>
      <c r="IR6">
        <v>24.6</v>
      </c>
      <c r="IS6">
        <v>47.7</v>
      </c>
      <c r="IT6">
        <v>23.1</v>
      </c>
      <c r="IU6">
        <v>4.72</v>
      </c>
      <c r="IV6">
        <v>27.84</v>
      </c>
      <c r="IW6">
        <v>4.72</v>
      </c>
      <c r="IX6">
        <v>27.84</v>
      </c>
      <c r="IY6">
        <v>4.72</v>
      </c>
      <c r="IZ6">
        <v>27.84</v>
      </c>
      <c r="JA6">
        <v>7.35</v>
      </c>
      <c r="JB6">
        <v>51.81</v>
      </c>
    </row>
    <row r="7" spans="1:262" x14ac:dyDescent="0.25">
      <c r="A7" s="10">
        <v>42977.405717592592</v>
      </c>
      <c r="B7" t="s">
        <v>386</v>
      </c>
      <c r="C7" t="s">
        <v>522</v>
      </c>
      <c r="D7">
        <v>4</v>
      </c>
      <c r="E7">
        <v>1</v>
      </c>
      <c r="F7">
        <v>2100</v>
      </c>
      <c r="G7" t="s">
        <v>96</v>
      </c>
      <c r="H7" t="s">
        <v>125</v>
      </c>
      <c r="I7">
        <v>0</v>
      </c>
      <c r="J7">
        <v>44.6</v>
      </c>
      <c r="K7">
        <v>109.61199999999999</v>
      </c>
      <c r="L7">
        <v>3.8979599999999999</v>
      </c>
      <c r="M7">
        <v>167.92599999999999</v>
      </c>
      <c r="N7">
        <v>0</v>
      </c>
      <c r="O7">
        <v>80.384699999999995</v>
      </c>
      <c r="P7">
        <v>0</v>
      </c>
      <c r="Q7">
        <v>0</v>
      </c>
      <c r="R7">
        <v>505.55700000000002</v>
      </c>
      <c r="S7">
        <v>936.50699999999995</v>
      </c>
      <c r="T7">
        <v>2025.88</v>
      </c>
      <c r="U7">
        <v>119.621</v>
      </c>
      <c r="V7">
        <v>3949.39</v>
      </c>
      <c r="W7">
        <v>161.75899999999999</v>
      </c>
      <c r="X7">
        <v>0</v>
      </c>
      <c r="Y7">
        <v>0</v>
      </c>
      <c r="Z7">
        <v>0</v>
      </c>
      <c r="AA7">
        <v>105.467</v>
      </c>
      <c r="AB7">
        <v>0</v>
      </c>
      <c r="AC7">
        <v>43.669699999999999</v>
      </c>
      <c r="AD7">
        <v>0</v>
      </c>
      <c r="AE7">
        <v>0</v>
      </c>
      <c r="AF7">
        <v>310.89600000000002</v>
      </c>
      <c r="AG7">
        <v>0</v>
      </c>
      <c r="AH7">
        <v>0</v>
      </c>
      <c r="AI7">
        <v>0</v>
      </c>
      <c r="AJ7">
        <v>0</v>
      </c>
      <c r="AK7">
        <v>0</v>
      </c>
      <c r="AL7">
        <v>0</v>
      </c>
      <c r="AM7">
        <v>0</v>
      </c>
      <c r="AN7">
        <v>0</v>
      </c>
      <c r="AO7">
        <v>0</v>
      </c>
      <c r="AP7">
        <v>0</v>
      </c>
      <c r="AQ7">
        <v>18.190000000000001</v>
      </c>
      <c r="AR7">
        <v>0.49</v>
      </c>
      <c r="AS7">
        <v>2.2200000000000002</v>
      </c>
      <c r="AT7">
        <v>0</v>
      </c>
      <c r="AU7">
        <v>11.12</v>
      </c>
      <c r="AV7">
        <v>0</v>
      </c>
      <c r="AW7">
        <v>0</v>
      </c>
      <c r="AX7">
        <v>7.54</v>
      </c>
      <c r="AY7">
        <v>17.2</v>
      </c>
      <c r="AZ7">
        <v>27.7</v>
      </c>
      <c r="BA7">
        <v>1.66</v>
      </c>
      <c r="BB7">
        <v>86.12</v>
      </c>
      <c r="BC7">
        <v>32.020000000000003</v>
      </c>
      <c r="BD7">
        <v>0</v>
      </c>
      <c r="BE7">
        <v>2.4064599999999998E-2</v>
      </c>
      <c r="BF7">
        <v>1.9175299999999999E-2</v>
      </c>
      <c r="BG7">
        <v>0</v>
      </c>
      <c r="BH7">
        <v>1.0894600000000001E-2</v>
      </c>
      <c r="BI7">
        <v>0</v>
      </c>
      <c r="BJ7">
        <v>0</v>
      </c>
      <c r="BK7">
        <v>0.134212</v>
      </c>
      <c r="BL7">
        <v>0.17305499999999999</v>
      </c>
      <c r="BM7">
        <v>0.30364400000000002</v>
      </c>
      <c r="BN7">
        <v>2.03874E-2</v>
      </c>
      <c r="BO7">
        <v>0.68543299999999996</v>
      </c>
      <c r="BP7">
        <v>5.4134500000000002E-2</v>
      </c>
      <c r="BQ7">
        <v>109.61199999999999</v>
      </c>
      <c r="BR7">
        <v>3.8979599999999999</v>
      </c>
      <c r="BS7">
        <v>167.92599999999999</v>
      </c>
      <c r="BT7">
        <v>0</v>
      </c>
      <c r="BU7">
        <v>80.384699999999995</v>
      </c>
      <c r="BV7">
        <v>505.55700000000002</v>
      </c>
      <c r="BW7">
        <v>936.50699999999995</v>
      </c>
      <c r="BX7">
        <v>2025.88</v>
      </c>
      <c r="BY7">
        <v>119.621</v>
      </c>
      <c r="BZ7">
        <v>3949.39</v>
      </c>
      <c r="CA7">
        <v>161.75899999999999</v>
      </c>
      <c r="CB7">
        <v>0</v>
      </c>
      <c r="CC7">
        <v>0</v>
      </c>
      <c r="CD7">
        <v>0</v>
      </c>
      <c r="CE7">
        <v>105.467</v>
      </c>
      <c r="CF7">
        <v>0</v>
      </c>
      <c r="CG7">
        <v>43.669699999999999</v>
      </c>
      <c r="CH7">
        <v>0</v>
      </c>
      <c r="CI7">
        <v>0</v>
      </c>
      <c r="CJ7">
        <v>310.89600000000002</v>
      </c>
      <c r="CK7">
        <v>0</v>
      </c>
      <c r="CL7">
        <v>0</v>
      </c>
      <c r="CM7">
        <v>0</v>
      </c>
      <c r="CN7">
        <v>0</v>
      </c>
      <c r="CO7">
        <v>0</v>
      </c>
      <c r="CP7">
        <v>0</v>
      </c>
      <c r="CQ7">
        <v>0</v>
      </c>
      <c r="CR7">
        <v>0</v>
      </c>
      <c r="CS7">
        <v>0</v>
      </c>
      <c r="CT7">
        <v>0</v>
      </c>
      <c r="CU7">
        <v>18.190000000000001</v>
      </c>
      <c r="CV7">
        <v>0.49</v>
      </c>
      <c r="CW7">
        <v>2.2200000000000002</v>
      </c>
      <c r="CX7">
        <v>0</v>
      </c>
      <c r="CY7">
        <v>11.12</v>
      </c>
      <c r="CZ7">
        <v>7.54</v>
      </c>
      <c r="DA7">
        <v>17.2</v>
      </c>
      <c r="DB7">
        <v>27.7</v>
      </c>
      <c r="DC7">
        <v>1.66</v>
      </c>
      <c r="DD7">
        <v>86.12</v>
      </c>
      <c r="DE7">
        <v>32.020000000000003</v>
      </c>
      <c r="DF7">
        <v>0</v>
      </c>
      <c r="DG7">
        <v>2.4064599999999998E-2</v>
      </c>
      <c r="DH7">
        <v>1.9175299999999999E-2</v>
      </c>
      <c r="DI7">
        <v>0</v>
      </c>
      <c r="DJ7">
        <v>1.0894600000000001E-2</v>
      </c>
      <c r="DK7">
        <v>0.134212</v>
      </c>
      <c r="DL7">
        <v>0.17305499999999999</v>
      </c>
      <c r="DM7">
        <v>0.30364400000000002</v>
      </c>
      <c r="DN7">
        <v>2.03874E-2</v>
      </c>
      <c r="DO7">
        <v>0.68543299999999996</v>
      </c>
      <c r="DP7">
        <v>5.4134500000000002E-2</v>
      </c>
      <c r="DQ7" t="s">
        <v>691</v>
      </c>
      <c r="DR7" t="s">
        <v>690</v>
      </c>
      <c r="DS7" t="s">
        <v>16</v>
      </c>
      <c r="DT7">
        <v>0</v>
      </c>
      <c r="DU7">
        <v>0</v>
      </c>
      <c r="DV7">
        <v>0</v>
      </c>
      <c r="DW7">
        <v>0</v>
      </c>
      <c r="EN7">
        <v>109.61199999999999</v>
      </c>
      <c r="EO7">
        <v>3.8979599999999999</v>
      </c>
      <c r="EP7">
        <v>167.92599999999999</v>
      </c>
      <c r="EQ7">
        <v>0</v>
      </c>
      <c r="ER7">
        <v>80.384699999999995</v>
      </c>
      <c r="ES7">
        <v>0</v>
      </c>
      <c r="ET7">
        <v>0</v>
      </c>
      <c r="EU7">
        <v>505.55700000000002</v>
      </c>
      <c r="EV7">
        <v>936.50699999999995</v>
      </c>
      <c r="EW7">
        <v>2025.88</v>
      </c>
      <c r="EX7">
        <v>119.621</v>
      </c>
      <c r="EY7">
        <v>3949.39</v>
      </c>
      <c r="EZ7">
        <v>161.75899999999999</v>
      </c>
      <c r="FA7">
        <v>0</v>
      </c>
      <c r="FB7">
        <v>0</v>
      </c>
      <c r="FC7">
        <v>0</v>
      </c>
      <c r="FD7">
        <v>105.467</v>
      </c>
      <c r="FE7">
        <v>0</v>
      </c>
      <c r="FF7">
        <v>43.669699999999999</v>
      </c>
      <c r="FG7">
        <v>0</v>
      </c>
      <c r="FH7">
        <v>0</v>
      </c>
      <c r="FI7">
        <v>310.89600000000002</v>
      </c>
      <c r="FJ7">
        <v>0</v>
      </c>
      <c r="FK7">
        <v>0</v>
      </c>
      <c r="FL7">
        <v>0</v>
      </c>
      <c r="FM7">
        <v>0</v>
      </c>
      <c r="FN7">
        <v>0</v>
      </c>
      <c r="FO7">
        <v>0</v>
      </c>
      <c r="FP7">
        <v>0</v>
      </c>
      <c r="FQ7">
        <v>0</v>
      </c>
      <c r="FR7">
        <v>0</v>
      </c>
      <c r="FS7">
        <v>0</v>
      </c>
      <c r="FT7">
        <v>18.190000000000001</v>
      </c>
      <c r="FU7">
        <v>0.49</v>
      </c>
      <c r="FV7">
        <v>2.2200000000000002</v>
      </c>
      <c r="FW7">
        <v>0</v>
      </c>
      <c r="FX7">
        <v>11.12</v>
      </c>
      <c r="FY7">
        <v>0</v>
      </c>
      <c r="FZ7">
        <v>0</v>
      </c>
      <c r="GA7">
        <v>7.54</v>
      </c>
      <c r="GB7">
        <v>17.2</v>
      </c>
      <c r="GC7">
        <v>27.7</v>
      </c>
      <c r="GD7">
        <v>1.66</v>
      </c>
      <c r="GE7">
        <v>86.12</v>
      </c>
      <c r="GF7">
        <v>0</v>
      </c>
      <c r="GG7">
        <v>2.4064599999999998E-2</v>
      </c>
      <c r="GH7">
        <v>1.9175299999999999E-2</v>
      </c>
      <c r="GI7">
        <v>0</v>
      </c>
      <c r="GJ7">
        <v>1.0894600000000001E-2</v>
      </c>
      <c r="GK7">
        <v>0</v>
      </c>
      <c r="GL7">
        <v>0</v>
      </c>
      <c r="GM7">
        <v>0.134212</v>
      </c>
      <c r="GN7">
        <v>0.17305499999999999</v>
      </c>
      <c r="GO7">
        <v>0.30364400000000002</v>
      </c>
      <c r="GP7">
        <v>2.03874E-2</v>
      </c>
      <c r="GQ7">
        <v>0.68543299999999996</v>
      </c>
      <c r="GR7">
        <v>376.04</v>
      </c>
      <c r="GS7">
        <v>158.87899999999999</v>
      </c>
      <c r="GT7">
        <v>167.92599999999999</v>
      </c>
      <c r="GU7">
        <v>0</v>
      </c>
      <c r="GV7">
        <v>0</v>
      </c>
      <c r="GW7">
        <v>2135</v>
      </c>
      <c r="GX7">
        <v>930.00099999999998</v>
      </c>
      <c r="GY7">
        <v>2637.81</v>
      </c>
      <c r="GZ7">
        <v>297.5</v>
      </c>
      <c r="HA7">
        <v>6703.16</v>
      </c>
      <c r="HB7">
        <v>312.95699999999999</v>
      </c>
      <c r="HC7">
        <v>0</v>
      </c>
      <c r="HD7">
        <v>0</v>
      </c>
      <c r="HE7">
        <v>0</v>
      </c>
      <c r="HF7">
        <v>164.714</v>
      </c>
      <c r="HG7">
        <v>0</v>
      </c>
      <c r="HH7">
        <v>65.400000000000006</v>
      </c>
      <c r="HI7">
        <v>0</v>
      </c>
      <c r="HJ7">
        <v>0</v>
      </c>
      <c r="HK7">
        <v>543.07100000000003</v>
      </c>
      <c r="HL7">
        <v>0</v>
      </c>
      <c r="HM7">
        <v>0</v>
      </c>
      <c r="HN7">
        <v>0</v>
      </c>
      <c r="HO7">
        <v>0</v>
      </c>
      <c r="HP7">
        <v>0</v>
      </c>
      <c r="HQ7">
        <v>0</v>
      </c>
      <c r="HR7">
        <v>0</v>
      </c>
      <c r="HS7">
        <v>0</v>
      </c>
      <c r="HT7">
        <v>0</v>
      </c>
      <c r="HU7">
        <v>0</v>
      </c>
      <c r="HV7">
        <v>37.18</v>
      </c>
      <c r="HW7">
        <v>16.91</v>
      </c>
      <c r="HX7">
        <v>2.2200000000000002</v>
      </c>
      <c r="HY7">
        <v>0</v>
      </c>
      <c r="HZ7">
        <v>15.67</v>
      </c>
      <c r="IA7">
        <v>32.299999999999997</v>
      </c>
      <c r="IB7">
        <v>18.59</v>
      </c>
      <c r="IC7">
        <v>36.479999999999997</v>
      </c>
      <c r="ID7">
        <v>4.18</v>
      </c>
      <c r="IE7">
        <v>163.53</v>
      </c>
      <c r="IF7">
        <v>0</v>
      </c>
      <c r="IG7">
        <v>0.85812699999999997</v>
      </c>
      <c r="IH7">
        <v>1.9175299999999999E-2</v>
      </c>
      <c r="II7">
        <v>0</v>
      </c>
      <c r="IJ7">
        <v>0</v>
      </c>
      <c r="IK7">
        <v>0.62342900000000001</v>
      </c>
      <c r="IL7">
        <v>0.118043</v>
      </c>
      <c r="IM7">
        <v>0.43196400000000001</v>
      </c>
      <c r="IN7">
        <v>6.2929700000000005E-2</v>
      </c>
      <c r="IO7">
        <v>2.1136699999999999</v>
      </c>
      <c r="IP7">
        <v>44.6</v>
      </c>
      <c r="IQ7">
        <v>0</v>
      </c>
      <c r="IR7">
        <v>22.3</v>
      </c>
      <c r="IS7">
        <v>44.6</v>
      </c>
      <c r="IT7">
        <v>22.3</v>
      </c>
      <c r="IU7">
        <v>5.13</v>
      </c>
      <c r="IV7">
        <v>26.89</v>
      </c>
      <c r="IW7">
        <v>5.13</v>
      </c>
      <c r="IX7">
        <v>26.89</v>
      </c>
      <c r="IY7">
        <v>5.13</v>
      </c>
      <c r="IZ7">
        <v>26.89</v>
      </c>
      <c r="JA7">
        <v>23.64</v>
      </c>
      <c r="JB7">
        <v>48.34</v>
      </c>
    </row>
    <row r="8" spans="1:262" x14ac:dyDescent="0.25">
      <c r="A8" s="10">
        <v>42977.405717592592</v>
      </c>
      <c r="B8" t="s">
        <v>387</v>
      </c>
      <c r="C8" t="s">
        <v>523</v>
      </c>
      <c r="D8">
        <v>5</v>
      </c>
      <c r="E8">
        <v>1</v>
      </c>
      <c r="F8">
        <v>2100</v>
      </c>
      <c r="G8" t="s">
        <v>96</v>
      </c>
      <c r="H8" t="s">
        <v>125</v>
      </c>
      <c r="I8">
        <v>0</v>
      </c>
      <c r="J8">
        <v>45.9</v>
      </c>
      <c r="K8">
        <v>103.249</v>
      </c>
      <c r="L8">
        <v>0</v>
      </c>
      <c r="M8">
        <v>164.947</v>
      </c>
      <c r="N8">
        <v>0</v>
      </c>
      <c r="O8">
        <v>80.385900000000007</v>
      </c>
      <c r="P8">
        <v>0</v>
      </c>
      <c r="Q8">
        <v>0</v>
      </c>
      <c r="R8">
        <v>505.55700000000002</v>
      </c>
      <c r="S8">
        <v>912.35400000000004</v>
      </c>
      <c r="T8">
        <v>2025.88</v>
      </c>
      <c r="U8">
        <v>119.621</v>
      </c>
      <c r="V8">
        <v>3912</v>
      </c>
      <c r="W8">
        <v>152.37700000000001</v>
      </c>
      <c r="X8">
        <v>0</v>
      </c>
      <c r="Y8">
        <v>0</v>
      </c>
      <c r="Z8">
        <v>0</v>
      </c>
      <c r="AA8">
        <v>112.655</v>
      </c>
      <c r="AB8">
        <v>0</v>
      </c>
      <c r="AC8">
        <v>43.669699999999999</v>
      </c>
      <c r="AD8">
        <v>0</v>
      </c>
      <c r="AE8">
        <v>0</v>
      </c>
      <c r="AF8">
        <v>308.70299999999997</v>
      </c>
      <c r="AG8">
        <v>0</v>
      </c>
      <c r="AH8">
        <v>0</v>
      </c>
      <c r="AI8">
        <v>0</v>
      </c>
      <c r="AJ8">
        <v>0</v>
      </c>
      <c r="AK8">
        <v>0</v>
      </c>
      <c r="AL8">
        <v>0</v>
      </c>
      <c r="AM8">
        <v>0</v>
      </c>
      <c r="AN8">
        <v>0</v>
      </c>
      <c r="AO8">
        <v>0</v>
      </c>
      <c r="AP8">
        <v>0</v>
      </c>
      <c r="AQ8">
        <v>16.97</v>
      </c>
      <c r="AR8">
        <v>0</v>
      </c>
      <c r="AS8">
        <v>2.19</v>
      </c>
      <c r="AT8">
        <v>0</v>
      </c>
      <c r="AU8">
        <v>11.76</v>
      </c>
      <c r="AV8">
        <v>0</v>
      </c>
      <c r="AW8">
        <v>0</v>
      </c>
      <c r="AX8">
        <v>7.75</v>
      </c>
      <c r="AY8">
        <v>17.059999999999999</v>
      </c>
      <c r="AZ8">
        <v>28</v>
      </c>
      <c r="BA8">
        <v>1.71</v>
      </c>
      <c r="BB8">
        <v>85.44</v>
      </c>
      <c r="BC8">
        <v>30.92</v>
      </c>
      <c r="BD8">
        <v>0</v>
      </c>
      <c r="BE8">
        <v>0</v>
      </c>
      <c r="BF8">
        <v>1.88351E-2</v>
      </c>
      <c r="BG8">
        <v>0</v>
      </c>
      <c r="BH8">
        <v>1.0894600000000001E-2</v>
      </c>
      <c r="BI8">
        <v>0</v>
      </c>
      <c r="BJ8">
        <v>0</v>
      </c>
      <c r="BK8">
        <v>0.134212</v>
      </c>
      <c r="BL8">
        <v>0.16434099999999999</v>
      </c>
      <c r="BM8">
        <v>0.30364400000000002</v>
      </c>
      <c r="BN8">
        <v>2.03874E-2</v>
      </c>
      <c r="BO8">
        <v>0.65231399999999995</v>
      </c>
      <c r="BP8">
        <v>2.9729700000000001E-2</v>
      </c>
      <c r="BQ8">
        <v>103.249</v>
      </c>
      <c r="BR8">
        <v>0</v>
      </c>
      <c r="BS8">
        <v>164.947</v>
      </c>
      <c r="BT8">
        <v>0</v>
      </c>
      <c r="BU8">
        <v>80.385900000000007</v>
      </c>
      <c r="BV8">
        <v>505.55700000000002</v>
      </c>
      <c r="BW8">
        <v>912.35400000000004</v>
      </c>
      <c r="BX8">
        <v>2025.88</v>
      </c>
      <c r="BY8">
        <v>119.621</v>
      </c>
      <c r="BZ8">
        <v>3912</v>
      </c>
      <c r="CA8">
        <v>152.37700000000001</v>
      </c>
      <c r="CB8">
        <v>0</v>
      </c>
      <c r="CC8">
        <v>0</v>
      </c>
      <c r="CD8">
        <v>0</v>
      </c>
      <c r="CE8">
        <v>112.655</v>
      </c>
      <c r="CF8">
        <v>0</v>
      </c>
      <c r="CG8">
        <v>43.669699999999999</v>
      </c>
      <c r="CH8">
        <v>0</v>
      </c>
      <c r="CI8">
        <v>0</v>
      </c>
      <c r="CJ8">
        <v>308.70299999999997</v>
      </c>
      <c r="CK8">
        <v>0</v>
      </c>
      <c r="CL8">
        <v>0</v>
      </c>
      <c r="CM8">
        <v>0</v>
      </c>
      <c r="CN8">
        <v>0</v>
      </c>
      <c r="CO8">
        <v>0</v>
      </c>
      <c r="CP8">
        <v>0</v>
      </c>
      <c r="CQ8">
        <v>0</v>
      </c>
      <c r="CR8">
        <v>0</v>
      </c>
      <c r="CS8">
        <v>0</v>
      </c>
      <c r="CT8">
        <v>0</v>
      </c>
      <c r="CU8">
        <v>16.97</v>
      </c>
      <c r="CV8">
        <v>0</v>
      </c>
      <c r="CW8">
        <v>2.19</v>
      </c>
      <c r="CX8">
        <v>0</v>
      </c>
      <c r="CY8">
        <v>11.76</v>
      </c>
      <c r="CZ8">
        <v>7.75</v>
      </c>
      <c r="DA8">
        <v>17.059999999999999</v>
      </c>
      <c r="DB8">
        <v>28</v>
      </c>
      <c r="DC8">
        <v>1.71</v>
      </c>
      <c r="DD8">
        <v>85.44</v>
      </c>
      <c r="DE8">
        <v>30.92</v>
      </c>
      <c r="DF8">
        <v>0</v>
      </c>
      <c r="DG8">
        <v>0</v>
      </c>
      <c r="DH8">
        <v>1.88351E-2</v>
      </c>
      <c r="DI8">
        <v>0</v>
      </c>
      <c r="DJ8">
        <v>1.0894600000000001E-2</v>
      </c>
      <c r="DK8">
        <v>0.134212</v>
      </c>
      <c r="DL8">
        <v>0.16434099999999999</v>
      </c>
      <c r="DM8">
        <v>0.30364400000000002</v>
      </c>
      <c r="DN8">
        <v>2.03874E-2</v>
      </c>
      <c r="DO8">
        <v>0.65231399999999995</v>
      </c>
      <c r="DP8">
        <v>2.9729700000000001E-2</v>
      </c>
      <c r="DQ8" t="s">
        <v>691</v>
      </c>
      <c r="DR8" t="s">
        <v>690</v>
      </c>
      <c r="DS8" t="s">
        <v>16</v>
      </c>
      <c r="DT8">
        <v>0</v>
      </c>
      <c r="DU8">
        <v>0</v>
      </c>
      <c r="DV8">
        <v>0</v>
      </c>
      <c r="DW8">
        <v>0</v>
      </c>
      <c r="EN8">
        <v>103.249</v>
      </c>
      <c r="EO8">
        <v>0</v>
      </c>
      <c r="EP8">
        <v>164.947</v>
      </c>
      <c r="EQ8">
        <v>0</v>
      </c>
      <c r="ER8">
        <v>80.385900000000007</v>
      </c>
      <c r="ES8">
        <v>0</v>
      </c>
      <c r="ET8">
        <v>0</v>
      </c>
      <c r="EU8">
        <v>505.55700000000002</v>
      </c>
      <c r="EV8">
        <v>912.35400000000004</v>
      </c>
      <c r="EW8">
        <v>2025.88</v>
      </c>
      <c r="EX8">
        <v>119.621</v>
      </c>
      <c r="EY8">
        <v>3912</v>
      </c>
      <c r="EZ8">
        <v>152.37700000000001</v>
      </c>
      <c r="FA8">
        <v>0</v>
      </c>
      <c r="FB8">
        <v>0</v>
      </c>
      <c r="FC8">
        <v>0</v>
      </c>
      <c r="FD8">
        <v>112.655</v>
      </c>
      <c r="FE8">
        <v>0</v>
      </c>
      <c r="FF8">
        <v>43.669699999999999</v>
      </c>
      <c r="FG8">
        <v>0</v>
      </c>
      <c r="FH8">
        <v>0</v>
      </c>
      <c r="FI8">
        <v>308.70299999999997</v>
      </c>
      <c r="FJ8">
        <v>0</v>
      </c>
      <c r="FK8">
        <v>0</v>
      </c>
      <c r="FL8">
        <v>0</v>
      </c>
      <c r="FM8">
        <v>0</v>
      </c>
      <c r="FN8">
        <v>0</v>
      </c>
      <c r="FO8">
        <v>0</v>
      </c>
      <c r="FP8">
        <v>0</v>
      </c>
      <c r="FQ8">
        <v>0</v>
      </c>
      <c r="FR8">
        <v>0</v>
      </c>
      <c r="FS8">
        <v>0</v>
      </c>
      <c r="FT8">
        <v>16.97</v>
      </c>
      <c r="FU8">
        <v>0</v>
      </c>
      <c r="FV8">
        <v>2.19</v>
      </c>
      <c r="FW8">
        <v>0</v>
      </c>
      <c r="FX8">
        <v>11.76</v>
      </c>
      <c r="FY8">
        <v>0</v>
      </c>
      <c r="FZ8">
        <v>0</v>
      </c>
      <c r="GA8">
        <v>7.75</v>
      </c>
      <c r="GB8">
        <v>17.059999999999999</v>
      </c>
      <c r="GC8">
        <v>28</v>
      </c>
      <c r="GD8">
        <v>1.71</v>
      </c>
      <c r="GE8">
        <v>85.44</v>
      </c>
      <c r="GF8">
        <v>0</v>
      </c>
      <c r="GG8">
        <v>0</v>
      </c>
      <c r="GH8">
        <v>1.88351E-2</v>
      </c>
      <c r="GI8">
        <v>0</v>
      </c>
      <c r="GJ8">
        <v>1.0894600000000001E-2</v>
      </c>
      <c r="GK8">
        <v>0</v>
      </c>
      <c r="GL8">
        <v>0</v>
      </c>
      <c r="GM8">
        <v>0.134212</v>
      </c>
      <c r="GN8">
        <v>0.16434099999999999</v>
      </c>
      <c r="GO8">
        <v>0.30364400000000002</v>
      </c>
      <c r="GP8">
        <v>2.03874E-2</v>
      </c>
      <c r="GQ8">
        <v>0.65231399999999995</v>
      </c>
      <c r="GR8">
        <v>431.685</v>
      </c>
      <c r="GS8">
        <v>0</v>
      </c>
      <c r="GT8">
        <v>164.947</v>
      </c>
      <c r="GU8">
        <v>0</v>
      </c>
      <c r="GV8">
        <v>0</v>
      </c>
      <c r="GW8">
        <v>2135</v>
      </c>
      <c r="GX8">
        <v>930.00099999999998</v>
      </c>
      <c r="GY8">
        <v>2637.81</v>
      </c>
      <c r="GZ8">
        <v>297.5</v>
      </c>
      <c r="HA8">
        <v>6596.95</v>
      </c>
      <c r="HB8">
        <v>359.28800000000001</v>
      </c>
      <c r="HC8">
        <v>0</v>
      </c>
      <c r="HD8">
        <v>0</v>
      </c>
      <c r="HE8">
        <v>0</v>
      </c>
      <c r="HF8">
        <v>172.69200000000001</v>
      </c>
      <c r="HG8">
        <v>0</v>
      </c>
      <c r="HH8">
        <v>65.400000000000006</v>
      </c>
      <c r="HI8">
        <v>0</v>
      </c>
      <c r="HJ8">
        <v>0</v>
      </c>
      <c r="HK8">
        <v>597.38</v>
      </c>
      <c r="HL8">
        <v>0</v>
      </c>
      <c r="HM8">
        <v>0</v>
      </c>
      <c r="HN8">
        <v>0</v>
      </c>
      <c r="HO8">
        <v>0</v>
      </c>
      <c r="HP8">
        <v>0</v>
      </c>
      <c r="HQ8">
        <v>0</v>
      </c>
      <c r="HR8">
        <v>0</v>
      </c>
      <c r="HS8">
        <v>0</v>
      </c>
      <c r="HT8">
        <v>0</v>
      </c>
      <c r="HU8">
        <v>0</v>
      </c>
      <c r="HV8">
        <v>41.85</v>
      </c>
      <c r="HW8">
        <v>0</v>
      </c>
      <c r="HX8">
        <v>2.19</v>
      </c>
      <c r="HY8">
        <v>0</v>
      </c>
      <c r="HZ8">
        <v>16.36</v>
      </c>
      <c r="IA8">
        <v>32.869999999999997</v>
      </c>
      <c r="IB8">
        <v>18.66</v>
      </c>
      <c r="IC8">
        <v>36.72</v>
      </c>
      <c r="ID8">
        <v>4.54</v>
      </c>
      <c r="IE8">
        <v>153.19</v>
      </c>
      <c r="IF8" s="24">
        <v>4.5836999999999999E-16</v>
      </c>
      <c r="IG8">
        <v>0</v>
      </c>
      <c r="IH8">
        <v>1.88351E-2</v>
      </c>
      <c r="II8">
        <v>0</v>
      </c>
      <c r="IJ8">
        <v>0</v>
      </c>
      <c r="IK8">
        <v>0.62342900000000001</v>
      </c>
      <c r="IL8">
        <v>0.118043</v>
      </c>
      <c r="IM8">
        <v>0.43196400000000001</v>
      </c>
      <c r="IN8">
        <v>6.2929700000000005E-2</v>
      </c>
      <c r="IO8">
        <v>1.2552000000000001</v>
      </c>
      <c r="IP8">
        <v>45.9</v>
      </c>
      <c r="IQ8">
        <v>0</v>
      </c>
      <c r="IR8">
        <v>23.2</v>
      </c>
      <c r="IS8">
        <v>45.9</v>
      </c>
      <c r="IT8">
        <v>22.7</v>
      </c>
      <c r="IU8">
        <v>4.59</v>
      </c>
      <c r="IV8">
        <v>26.33</v>
      </c>
      <c r="IW8">
        <v>4.59</v>
      </c>
      <c r="IX8">
        <v>26.33</v>
      </c>
      <c r="IY8">
        <v>4.59</v>
      </c>
      <c r="IZ8">
        <v>26.33</v>
      </c>
      <c r="JA8">
        <v>7.54</v>
      </c>
      <c r="JB8">
        <v>52.86</v>
      </c>
    </row>
    <row r="9" spans="1:262" x14ac:dyDescent="0.25">
      <c r="A9" s="10">
        <v>42977.406099537038</v>
      </c>
      <c r="B9" t="s">
        <v>388</v>
      </c>
      <c r="C9" t="s">
        <v>524</v>
      </c>
      <c r="D9">
        <v>6</v>
      </c>
      <c r="E9">
        <v>1</v>
      </c>
      <c r="F9">
        <v>2100</v>
      </c>
      <c r="G9" t="s">
        <v>96</v>
      </c>
      <c r="H9" t="s">
        <v>125</v>
      </c>
      <c r="I9">
        <v>0</v>
      </c>
      <c r="J9">
        <v>50.3</v>
      </c>
      <c r="K9">
        <v>49.392400000000002</v>
      </c>
      <c r="L9">
        <v>23.011299999999999</v>
      </c>
      <c r="M9">
        <v>170.16</v>
      </c>
      <c r="N9">
        <v>0</v>
      </c>
      <c r="O9">
        <v>80.38</v>
      </c>
      <c r="P9">
        <v>0</v>
      </c>
      <c r="Q9">
        <v>0</v>
      </c>
      <c r="R9">
        <v>505.55700000000002</v>
      </c>
      <c r="S9">
        <v>952.13</v>
      </c>
      <c r="T9">
        <v>2025.88</v>
      </c>
      <c r="U9">
        <v>119.621</v>
      </c>
      <c r="V9">
        <v>3926.13</v>
      </c>
      <c r="W9">
        <v>72.888800000000003</v>
      </c>
      <c r="X9">
        <v>0</v>
      </c>
      <c r="Y9">
        <v>0</v>
      </c>
      <c r="Z9">
        <v>0</v>
      </c>
      <c r="AA9">
        <v>101.044</v>
      </c>
      <c r="AB9">
        <v>0</v>
      </c>
      <c r="AC9">
        <v>43.669699999999999</v>
      </c>
      <c r="AD9">
        <v>0</v>
      </c>
      <c r="AE9">
        <v>0</v>
      </c>
      <c r="AF9">
        <v>217.60300000000001</v>
      </c>
      <c r="AG9">
        <v>0</v>
      </c>
      <c r="AH9">
        <v>0</v>
      </c>
      <c r="AI9">
        <v>0</v>
      </c>
      <c r="AJ9">
        <v>0</v>
      </c>
      <c r="AK9">
        <v>0</v>
      </c>
      <c r="AL9">
        <v>0</v>
      </c>
      <c r="AM9">
        <v>0</v>
      </c>
      <c r="AN9">
        <v>0</v>
      </c>
      <c r="AO9">
        <v>0</v>
      </c>
      <c r="AP9">
        <v>0</v>
      </c>
      <c r="AQ9">
        <v>8.31</v>
      </c>
      <c r="AR9">
        <v>2.61</v>
      </c>
      <c r="AS9">
        <v>2.19</v>
      </c>
      <c r="AT9">
        <v>0</v>
      </c>
      <c r="AU9">
        <v>10.69</v>
      </c>
      <c r="AV9">
        <v>0</v>
      </c>
      <c r="AW9">
        <v>0</v>
      </c>
      <c r="AX9">
        <v>7.31</v>
      </c>
      <c r="AY9">
        <v>17.2</v>
      </c>
      <c r="AZ9">
        <v>27.03</v>
      </c>
      <c r="BA9">
        <v>1.63</v>
      </c>
      <c r="BB9">
        <v>76.97</v>
      </c>
      <c r="BC9">
        <v>23.8</v>
      </c>
      <c r="BD9">
        <v>0</v>
      </c>
      <c r="BE9">
        <v>0.17070299999999999</v>
      </c>
      <c r="BF9">
        <v>1.94304E-2</v>
      </c>
      <c r="BG9">
        <v>0</v>
      </c>
      <c r="BH9">
        <v>1.0894600000000001E-2</v>
      </c>
      <c r="BI9">
        <v>0</v>
      </c>
      <c r="BJ9">
        <v>0</v>
      </c>
      <c r="BK9">
        <v>0.134212</v>
      </c>
      <c r="BL9">
        <v>0.17075599999999999</v>
      </c>
      <c r="BM9">
        <v>0.30364400000000002</v>
      </c>
      <c r="BN9">
        <v>2.03874E-2</v>
      </c>
      <c r="BO9">
        <v>0.83002699999999996</v>
      </c>
      <c r="BP9">
        <v>0.20102800000000001</v>
      </c>
      <c r="BQ9">
        <v>49.392400000000002</v>
      </c>
      <c r="BR9">
        <v>23.011299999999999</v>
      </c>
      <c r="BS9">
        <v>170.16</v>
      </c>
      <c r="BT9">
        <v>0</v>
      </c>
      <c r="BU9">
        <v>80.38</v>
      </c>
      <c r="BV9">
        <v>505.55700000000002</v>
      </c>
      <c r="BW9">
        <v>952.13</v>
      </c>
      <c r="BX9">
        <v>2025.88</v>
      </c>
      <c r="BY9">
        <v>119.621</v>
      </c>
      <c r="BZ9">
        <v>3926.13</v>
      </c>
      <c r="CA9">
        <v>72.888800000000003</v>
      </c>
      <c r="CB9">
        <v>0</v>
      </c>
      <c r="CC9">
        <v>0</v>
      </c>
      <c r="CD9">
        <v>0</v>
      </c>
      <c r="CE9">
        <v>101.044</v>
      </c>
      <c r="CF9">
        <v>0</v>
      </c>
      <c r="CG9">
        <v>43.669699999999999</v>
      </c>
      <c r="CH9">
        <v>0</v>
      </c>
      <c r="CI9">
        <v>0</v>
      </c>
      <c r="CJ9">
        <v>217.60300000000001</v>
      </c>
      <c r="CK9">
        <v>0</v>
      </c>
      <c r="CL9">
        <v>0</v>
      </c>
      <c r="CM9">
        <v>0</v>
      </c>
      <c r="CN9">
        <v>0</v>
      </c>
      <c r="CO9">
        <v>0</v>
      </c>
      <c r="CP9">
        <v>0</v>
      </c>
      <c r="CQ9">
        <v>0</v>
      </c>
      <c r="CR9">
        <v>0</v>
      </c>
      <c r="CS9">
        <v>0</v>
      </c>
      <c r="CT9">
        <v>0</v>
      </c>
      <c r="CU9">
        <v>8.31</v>
      </c>
      <c r="CV9">
        <v>2.61</v>
      </c>
      <c r="CW9">
        <v>2.19</v>
      </c>
      <c r="CX9">
        <v>0</v>
      </c>
      <c r="CY9">
        <v>10.69</v>
      </c>
      <c r="CZ9">
        <v>7.31</v>
      </c>
      <c r="DA9">
        <v>17.2</v>
      </c>
      <c r="DB9">
        <v>27.03</v>
      </c>
      <c r="DC9">
        <v>1.63</v>
      </c>
      <c r="DD9">
        <v>76.97</v>
      </c>
      <c r="DE9">
        <v>23.8</v>
      </c>
      <c r="DF9">
        <v>0</v>
      </c>
      <c r="DG9">
        <v>0.17070299999999999</v>
      </c>
      <c r="DH9">
        <v>1.94304E-2</v>
      </c>
      <c r="DI9">
        <v>0</v>
      </c>
      <c r="DJ9">
        <v>1.0894600000000001E-2</v>
      </c>
      <c r="DK9">
        <v>0.134212</v>
      </c>
      <c r="DL9">
        <v>0.17075599999999999</v>
      </c>
      <c r="DM9">
        <v>0.30364400000000002</v>
      </c>
      <c r="DN9">
        <v>2.03874E-2</v>
      </c>
      <c r="DO9">
        <v>0.83002699999999996</v>
      </c>
      <c r="DP9">
        <v>0.20102800000000001</v>
      </c>
      <c r="DQ9" t="s">
        <v>691</v>
      </c>
      <c r="DR9" t="s">
        <v>690</v>
      </c>
      <c r="DS9" t="s">
        <v>16</v>
      </c>
      <c r="DT9">
        <v>0</v>
      </c>
      <c r="DU9">
        <v>0</v>
      </c>
      <c r="DV9">
        <v>0</v>
      </c>
      <c r="DW9">
        <v>0</v>
      </c>
      <c r="EN9">
        <v>49.392400000000002</v>
      </c>
      <c r="EO9">
        <v>23.011299999999999</v>
      </c>
      <c r="EP9">
        <v>170.16</v>
      </c>
      <c r="EQ9">
        <v>0</v>
      </c>
      <c r="ER9">
        <v>80.38</v>
      </c>
      <c r="ES9">
        <v>0</v>
      </c>
      <c r="ET9">
        <v>0</v>
      </c>
      <c r="EU9">
        <v>505.55700000000002</v>
      </c>
      <c r="EV9">
        <v>952.13</v>
      </c>
      <c r="EW9">
        <v>2025.88</v>
      </c>
      <c r="EX9">
        <v>119.621</v>
      </c>
      <c r="EY9">
        <v>3926.13</v>
      </c>
      <c r="EZ9">
        <v>72.888800000000003</v>
      </c>
      <c r="FA9">
        <v>0</v>
      </c>
      <c r="FB9">
        <v>0</v>
      </c>
      <c r="FC9">
        <v>0</v>
      </c>
      <c r="FD9">
        <v>101.044</v>
      </c>
      <c r="FE9">
        <v>0</v>
      </c>
      <c r="FF9">
        <v>43.669699999999999</v>
      </c>
      <c r="FG9">
        <v>0</v>
      </c>
      <c r="FH9">
        <v>0</v>
      </c>
      <c r="FI9">
        <v>217.60300000000001</v>
      </c>
      <c r="FJ9">
        <v>0</v>
      </c>
      <c r="FK9">
        <v>0</v>
      </c>
      <c r="FL9">
        <v>0</v>
      </c>
      <c r="FM9">
        <v>0</v>
      </c>
      <c r="FN9">
        <v>0</v>
      </c>
      <c r="FO9">
        <v>0</v>
      </c>
      <c r="FP9">
        <v>0</v>
      </c>
      <c r="FQ9">
        <v>0</v>
      </c>
      <c r="FR9">
        <v>0</v>
      </c>
      <c r="FS9">
        <v>0</v>
      </c>
      <c r="FT9">
        <v>8.31</v>
      </c>
      <c r="FU9">
        <v>2.61</v>
      </c>
      <c r="FV9">
        <v>2.19</v>
      </c>
      <c r="FW9">
        <v>0</v>
      </c>
      <c r="FX9">
        <v>10.69</v>
      </c>
      <c r="FY9">
        <v>0</v>
      </c>
      <c r="FZ9">
        <v>0</v>
      </c>
      <c r="GA9">
        <v>7.31</v>
      </c>
      <c r="GB9">
        <v>17.2</v>
      </c>
      <c r="GC9">
        <v>27.03</v>
      </c>
      <c r="GD9">
        <v>1.63</v>
      </c>
      <c r="GE9">
        <v>76.97</v>
      </c>
      <c r="GF9">
        <v>0</v>
      </c>
      <c r="GG9">
        <v>0.17070299999999999</v>
      </c>
      <c r="GH9">
        <v>1.94304E-2</v>
      </c>
      <c r="GI9">
        <v>0</v>
      </c>
      <c r="GJ9">
        <v>1.0894600000000001E-2</v>
      </c>
      <c r="GK9">
        <v>0</v>
      </c>
      <c r="GL9">
        <v>0</v>
      </c>
      <c r="GM9">
        <v>0.134212</v>
      </c>
      <c r="GN9">
        <v>0.17075599999999999</v>
      </c>
      <c r="GO9">
        <v>0.30364400000000002</v>
      </c>
      <c r="GP9">
        <v>2.03874E-2</v>
      </c>
      <c r="GQ9">
        <v>0.83002699999999996</v>
      </c>
      <c r="GR9">
        <v>166.79900000000001</v>
      </c>
      <c r="GS9">
        <v>92.286100000000005</v>
      </c>
      <c r="GT9">
        <v>170.16</v>
      </c>
      <c r="GU9">
        <v>0</v>
      </c>
      <c r="GV9">
        <v>0</v>
      </c>
      <c r="GW9">
        <v>2135</v>
      </c>
      <c r="GX9">
        <v>930.00099999999998</v>
      </c>
      <c r="GY9">
        <v>2637.81</v>
      </c>
      <c r="GZ9">
        <v>297.5</v>
      </c>
      <c r="HA9">
        <v>6429.56</v>
      </c>
      <c r="HB9">
        <v>138.815</v>
      </c>
      <c r="HC9">
        <v>0</v>
      </c>
      <c r="HD9">
        <v>0</v>
      </c>
      <c r="HE9">
        <v>0</v>
      </c>
      <c r="HF9">
        <v>159.96299999999999</v>
      </c>
      <c r="HG9">
        <v>0</v>
      </c>
      <c r="HH9">
        <v>65.400000000000006</v>
      </c>
      <c r="HI9">
        <v>0</v>
      </c>
      <c r="HJ9">
        <v>0</v>
      </c>
      <c r="HK9">
        <v>364.178</v>
      </c>
      <c r="HL9">
        <v>0</v>
      </c>
      <c r="HM9">
        <v>0</v>
      </c>
      <c r="HN9">
        <v>0</v>
      </c>
      <c r="HO9">
        <v>0</v>
      </c>
      <c r="HP9">
        <v>0</v>
      </c>
      <c r="HQ9">
        <v>0</v>
      </c>
      <c r="HR9">
        <v>0</v>
      </c>
      <c r="HS9">
        <v>0</v>
      </c>
      <c r="HT9">
        <v>0</v>
      </c>
      <c r="HU9">
        <v>0</v>
      </c>
      <c r="HV9">
        <v>16.64</v>
      </c>
      <c r="HW9">
        <v>6.62</v>
      </c>
      <c r="HX9">
        <v>2.19</v>
      </c>
      <c r="HY9">
        <v>0</v>
      </c>
      <c r="HZ9">
        <v>15.27</v>
      </c>
      <c r="IA9">
        <v>31.2</v>
      </c>
      <c r="IB9">
        <v>18.3</v>
      </c>
      <c r="IC9">
        <v>35.53</v>
      </c>
      <c r="ID9">
        <v>4.33</v>
      </c>
      <c r="IE9">
        <v>130.08000000000001</v>
      </c>
      <c r="IF9">
        <v>0</v>
      </c>
      <c r="IG9">
        <v>0.30630400000000002</v>
      </c>
      <c r="IH9">
        <v>1.94304E-2</v>
      </c>
      <c r="II9">
        <v>0</v>
      </c>
      <c r="IJ9">
        <v>0</v>
      </c>
      <c r="IK9">
        <v>0.62342900000000001</v>
      </c>
      <c r="IL9">
        <v>0.118043</v>
      </c>
      <c r="IM9">
        <v>0.43196400000000001</v>
      </c>
      <c r="IN9">
        <v>6.2929700000000005E-2</v>
      </c>
      <c r="IO9">
        <v>1.5621</v>
      </c>
      <c r="IP9">
        <v>50.3</v>
      </c>
      <c r="IQ9">
        <v>0</v>
      </c>
      <c r="IR9">
        <v>23.1</v>
      </c>
      <c r="IS9">
        <v>50.3</v>
      </c>
      <c r="IT9">
        <v>27.2</v>
      </c>
      <c r="IU9">
        <v>6.44</v>
      </c>
      <c r="IV9">
        <v>17.36</v>
      </c>
      <c r="IW9">
        <v>6.44</v>
      </c>
      <c r="IX9">
        <v>17.36</v>
      </c>
      <c r="IY9">
        <v>6.44</v>
      </c>
      <c r="IZ9">
        <v>17.36</v>
      </c>
      <c r="JA9">
        <v>10.76</v>
      </c>
      <c r="JB9">
        <v>29.96</v>
      </c>
    </row>
    <row r="10" spans="1:262" x14ac:dyDescent="0.25">
      <c r="A10" s="10">
        <v>42977.405810185184</v>
      </c>
      <c r="B10" t="s">
        <v>389</v>
      </c>
      <c r="C10" t="s">
        <v>525</v>
      </c>
      <c r="D10">
        <v>7</v>
      </c>
      <c r="E10">
        <v>1</v>
      </c>
      <c r="F10">
        <v>2100</v>
      </c>
      <c r="G10" t="s">
        <v>96</v>
      </c>
      <c r="H10" t="s">
        <v>125</v>
      </c>
      <c r="I10">
        <v>0</v>
      </c>
      <c r="J10">
        <v>49.5</v>
      </c>
      <c r="K10">
        <v>18.393699999999999</v>
      </c>
      <c r="L10">
        <v>1.4524699999999999</v>
      </c>
      <c r="M10">
        <v>173.88399999999999</v>
      </c>
      <c r="N10">
        <v>0</v>
      </c>
      <c r="O10">
        <v>80.38</v>
      </c>
      <c r="P10">
        <v>0</v>
      </c>
      <c r="Q10">
        <v>0</v>
      </c>
      <c r="R10">
        <v>505.55700000000002</v>
      </c>
      <c r="S10">
        <v>953.37599999999998</v>
      </c>
      <c r="T10">
        <v>2025.88</v>
      </c>
      <c r="U10">
        <v>119.621</v>
      </c>
      <c r="V10">
        <v>3878.55</v>
      </c>
      <c r="W10">
        <v>27.142800000000001</v>
      </c>
      <c r="X10">
        <v>0</v>
      </c>
      <c r="Y10">
        <v>0</v>
      </c>
      <c r="Z10">
        <v>0</v>
      </c>
      <c r="AA10">
        <v>99.543000000000006</v>
      </c>
      <c r="AB10">
        <v>0</v>
      </c>
      <c r="AC10">
        <v>43.669699999999999</v>
      </c>
      <c r="AD10">
        <v>0</v>
      </c>
      <c r="AE10">
        <v>0</v>
      </c>
      <c r="AF10">
        <v>170.35599999999999</v>
      </c>
      <c r="AG10">
        <v>0</v>
      </c>
      <c r="AH10">
        <v>0</v>
      </c>
      <c r="AI10">
        <v>0</v>
      </c>
      <c r="AJ10">
        <v>0</v>
      </c>
      <c r="AK10">
        <v>0</v>
      </c>
      <c r="AL10">
        <v>0</v>
      </c>
      <c r="AM10">
        <v>0</v>
      </c>
      <c r="AN10">
        <v>0</v>
      </c>
      <c r="AO10">
        <v>0</v>
      </c>
      <c r="AP10">
        <v>0</v>
      </c>
      <c r="AQ10">
        <v>3</v>
      </c>
      <c r="AR10">
        <v>0.22</v>
      </c>
      <c r="AS10">
        <v>2.2799999999999998</v>
      </c>
      <c r="AT10">
        <v>0</v>
      </c>
      <c r="AU10">
        <v>10.4</v>
      </c>
      <c r="AV10">
        <v>0</v>
      </c>
      <c r="AW10">
        <v>0</v>
      </c>
      <c r="AX10">
        <v>7.45</v>
      </c>
      <c r="AY10">
        <v>17.25</v>
      </c>
      <c r="AZ10">
        <v>27.54</v>
      </c>
      <c r="BA10">
        <v>1.66</v>
      </c>
      <c r="BB10">
        <v>69.8</v>
      </c>
      <c r="BC10">
        <v>15.9</v>
      </c>
      <c r="BD10">
        <v>0</v>
      </c>
      <c r="BE10">
        <v>5.6133299999999997E-3</v>
      </c>
      <c r="BF10">
        <v>1.9855500000000002E-2</v>
      </c>
      <c r="BG10">
        <v>0</v>
      </c>
      <c r="BH10">
        <v>1.0894600000000001E-2</v>
      </c>
      <c r="BI10">
        <v>0</v>
      </c>
      <c r="BJ10">
        <v>0</v>
      </c>
      <c r="BK10">
        <v>0.134212</v>
      </c>
      <c r="BL10">
        <v>0.169986</v>
      </c>
      <c r="BM10">
        <v>0.30364400000000002</v>
      </c>
      <c r="BN10">
        <v>2.03874E-2</v>
      </c>
      <c r="BO10">
        <v>0.66459299999999999</v>
      </c>
      <c r="BP10">
        <v>3.6363399999999997E-2</v>
      </c>
      <c r="BQ10">
        <v>18.393699999999999</v>
      </c>
      <c r="BR10">
        <v>1.4524699999999999</v>
      </c>
      <c r="BS10">
        <v>173.88399999999999</v>
      </c>
      <c r="BT10">
        <v>0</v>
      </c>
      <c r="BU10">
        <v>80.38</v>
      </c>
      <c r="BV10">
        <v>505.55700000000002</v>
      </c>
      <c r="BW10">
        <v>953.37599999999998</v>
      </c>
      <c r="BX10">
        <v>2025.88</v>
      </c>
      <c r="BY10">
        <v>119.621</v>
      </c>
      <c r="BZ10">
        <v>3878.55</v>
      </c>
      <c r="CA10">
        <v>27.142800000000001</v>
      </c>
      <c r="CB10">
        <v>0</v>
      </c>
      <c r="CC10">
        <v>0</v>
      </c>
      <c r="CD10">
        <v>0</v>
      </c>
      <c r="CE10">
        <v>99.543000000000006</v>
      </c>
      <c r="CF10">
        <v>0</v>
      </c>
      <c r="CG10">
        <v>43.669699999999999</v>
      </c>
      <c r="CH10">
        <v>0</v>
      </c>
      <c r="CI10">
        <v>0</v>
      </c>
      <c r="CJ10">
        <v>170.35599999999999</v>
      </c>
      <c r="CK10">
        <v>0</v>
      </c>
      <c r="CL10">
        <v>0</v>
      </c>
      <c r="CM10">
        <v>0</v>
      </c>
      <c r="CN10">
        <v>0</v>
      </c>
      <c r="CO10">
        <v>0</v>
      </c>
      <c r="CP10">
        <v>0</v>
      </c>
      <c r="CQ10">
        <v>0</v>
      </c>
      <c r="CR10">
        <v>0</v>
      </c>
      <c r="CS10">
        <v>0</v>
      </c>
      <c r="CT10">
        <v>0</v>
      </c>
      <c r="CU10">
        <v>3</v>
      </c>
      <c r="CV10">
        <v>0.22</v>
      </c>
      <c r="CW10">
        <v>2.2799999999999998</v>
      </c>
      <c r="CX10">
        <v>0</v>
      </c>
      <c r="CY10">
        <v>10.4</v>
      </c>
      <c r="CZ10">
        <v>7.45</v>
      </c>
      <c r="DA10">
        <v>17.25</v>
      </c>
      <c r="DB10">
        <v>27.54</v>
      </c>
      <c r="DC10">
        <v>1.66</v>
      </c>
      <c r="DD10">
        <v>69.8</v>
      </c>
      <c r="DE10">
        <v>15.9</v>
      </c>
      <c r="DF10">
        <v>0</v>
      </c>
      <c r="DG10">
        <v>5.6133299999999997E-3</v>
      </c>
      <c r="DH10">
        <v>1.9855500000000002E-2</v>
      </c>
      <c r="DI10">
        <v>0</v>
      </c>
      <c r="DJ10">
        <v>1.0894600000000001E-2</v>
      </c>
      <c r="DK10">
        <v>0.134212</v>
      </c>
      <c r="DL10">
        <v>0.169986</v>
      </c>
      <c r="DM10">
        <v>0.30364400000000002</v>
      </c>
      <c r="DN10">
        <v>2.03874E-2</v>
      </c>
      <c r="DO10">
        <v>0.66459299999999999</v>
      </c>
      <c r="DP10">
        <v>3.6363399999999997E-2</v>
      </c>
      <c r="DQ10" t="s">
        <v>691</v>
      </c>
      <c r="DR10" t="s">
        <v>690</v>
      </c>
      <c r="DS10" t="s">
        <v>16</v>
      </c>
      <c r="DT10">
        <v>0</v>
      </c>
      <c r="DU10">
        <v>0</v>
      </c>
      <c r="DV10">
        <v>0</v>
      </c>
      <c r="DW10">
        <v>0</v>
      </c>
      <c r="EN10">
        <v>18.393699999999999</v>
      </c>
      <c r="EO10">
        <v>1.4524699999999999</v>
      </c>
      <c r="EP10">
        <v>173.88399999999999</v>
      </c>
      <c r="EQ10">
        <v>0</v>
      </c>
      <c r="ER10">
        <v>80.38</v>
      </c>
      <c r="ES10">
        <v>0</v>
      </c>
      <c r="ET10">
        <v>0</v>
      </c>
      <c r="EU10">
        <v>505.55700000000002</v>
      </c>
      <c r="EV10">
        <v>953.37599999999998</v>
      </c>
      <c r="EW10">
        <v>2025.88</v>
      </c>
      <c r="EX10">
        <v>119.621</v>
      </c>
      <c r="EY10">
        <v>3878.55</v>
      </c>
      <c r="EZ10">
        <v>27.142800000000001</v>
      </c>
      <c r="FA10">
        <v>0</v>
      </c>
      <c r="FB10">
        <v>0</v>
      </c>
      <c r="FC10">
        <v>0</v>
      </c>
      <c r="FD10">
        <v>99.543000000000006</v>
      </c>
      <c r="FE10">
        <v>0</v>
      </c>
      <c r="FF10">
        <v>43.669699999999999</v>
      </c>
      <c r="FG10">
        <v>0</v>
      </c>
      <c r="FH10">
        <v>0</v>
      </c>
      <c r="FI10">
        <v>170.35599999999999</v>
      </c>
      <c r="FJ10">
        <v>0</v>
      </c>
      <c r="FK10">
        <v>0</v>
      </c>
      <c r="FL10">
        <v>0</v>
      </c>
      <c r="FM10">
        <v>0</v>
      </c>
      <c r="FN10">
        <v>0</v>
      </c>
      <c r="FO10">
        <v>0</v>
      </c>
      <c r="FP10">
        <v>0</v>
      </c>
      <c r="FQ10">
        <v>0</v>
      </c>
      <c r="FR10">
        <v>0</v>
      </c>
      <c r="FS10">
        <v>0</v>
      </c>
      <c r="FT10">
        <v>3</v>
      </c>
      <c r="FU10">
        <v>0.22</v>
      </c>
      <c r="FV10">
        <v>2.2799999999999998</v>
      </c>
      <c r="FW10">
        <v>0</v>
      </c>
      <c r="FX10">
        <v>10.4</v>
      </c>
      <c r="FY10">
        <v>0</v>
      </c>
      <c r="FZ10">
        <v>0</v>
      </c>
      <c r="GA10">
        <v>7.45</v>
      </c>
      <c r="GB10">
        <v>17.25</v>
      </c>
      <c r="GC10">
        <v>27.54</v>
      </c>
      <c r="GD10">
        <v>1.66</v>
      </c>
      <c r="GE10">
        <v>69.8</v>
      </c>
      <c r="GF10">
        <v>0</v>
      </c>
      <c r="GG10">
        <v>5.6133299999999997E-3</v>
      </c>
      <c r="GH10">
        <v>1.9855500000000002E-2</v>
      </c>
      <c r="GI10">
        <v>0</v>
      </c>
      <c r="GJ10">
        <v>1.0894600000000001E-2</v>
      </c>
      <c r="GK10">
        <v>0</v>
      </c>
      <c r="GL10">
        <v>0</v>
      </c>
      <c r="GM10">
        <v>0.134212</v>
      </c>
      <c r="GN10">
        <v>0.169986</v>
      </c>
      <c r="GO10">
        <v>0.30364400000000002</v>
      </c>
      <c r="GP10">
        <v>2.03874E-2</v>
      </c>
      <c r="GQ10">
        <v>0.66459299999999999</v>
      </c>
      <c r="GR10">
        <v>74.026799999999994</v>
      </c>
      <c r="GS10">
        <v>28.126999999999999</v>
      </c>
      <c r="GT10">
        <v>173.88399999999999</v>
      </c>
      <c r="GU10">
        <v>0</v>
      </c>
      <c r="GV10">
        <v>0</v>
      </c>
      <c r="GW10">
        <v>2135</v>
      </c>
      <c r="GX10">
        <v>930.00099999999998</v>
      </c>
      <c r="GY10">
        <v>2637.81</v>
      </c>
      <c r="GZ10">
        <v>297.5</v>
      </c>
      <c r="HA10">
        <v>6276.35</v>
      </c>
      <c r="HB10">
        <v>61.604900000000001</v>
      </c>
      <c r="HC10">
        <v>0</v>
      </c>
      <c r="HD10">
        <v>0</v>
      </c>
      <c r="HE10">
        <v>0</v>
      </c>
      <c r="HF10">
        <v>158.42400000000001</v>
      </c>
      <c r="HG10">
        <v>0</v>
      </c>
      <c r="HH10">
        <v>65.400000000000006</v>
      </c>
      <c r="HI10">
        <v>0</v>
      </c>
      <c r="HJ10">
        <v>0</v>
      </c>
      <c r="HK10">
        <v>285.42899999999997</v>
      </c>
      <c r="HL10">
        <v>0</v>
      </c>
      <c r="HM10">
        <v>0</v>
      </c>
      <c r="HN10">
        <v>0</v>
      </c>
      <c r="HO10">
        <v>0</v>
      </c>
      <c r="HP10">
        <v>0</v>
      </c>
      <c r="HQ10">
        <v>0</v>
      </c>
      <c r="HR10">
        <v>0</v>
      </c>
      <c r="HS10">
        <v>0</v>
      </c>
      <c r="HT10">
        <v>0</v>
      </c>
      <c r="HU10">
        <v>0</v>
      </c>
      <c r="HV10">
        <v>7.18</v>
      </c>
      <c r="HW10">
        <v>2.71</v>
      </c>
      <c r="HX10">
        <v>2.2799999999999998</v>
      </c>
      <c r="HY10">
        <v>0</v>
      </c>
      <c r="HZ10">
        <v>14.86</v>
      </c>
      <c r="IA10">
        <v>31.8</v>
      </c>
      <c r="IB10">
        <v>18.43</v>
      </c>
      <c r="IC10">
        <v>36.19</v>
      </c>
      <c r="ID10">
        <v>4.42</v>
      </c>
      <c r="IE10">
        <v>117.87</v>
      </c>
      <c r="IF10">
        <v>0</v>
      </c>
      <c r="IG10">
        <v>0.15639400000000001</v>
      </c>
      <c r="IH10">
        <v>1.9855500000000002E-2</v>
      </c>
      <c r="II10">
        <v>0</v>
      </c>
      <c r="IJ10">
        <v>0</v>
      </c>
      <c r="IK10">
        <v>0.62342900000000001</v>
      </c>
      <c r="IL10">
        <v>0.118043</v>
      </c>
      <c r="IM10">
        <v>0.43196400000000001</v>
      </c>
      <c r="IN10">
        <v>6.2929700000000005E-2</v>
      </c>
      <c r="IO10">
        <v>1.4126099999999999</v>
      </c>
      <c r="IP10">
        <v>49.5</v>
      </c>
      <c r="IQ10">
        <v>0</v>
      </c>
      <c r="IR10">
        <v>20.100000000000001</v>
      </c>
      <c r="IS10">
        <v>49.5</v>
      </c>
      <c r="IT10">
        <v>29.4</v>
      </c>
      <c r="IU10">
        <v>3.79</v>
      </c>
      <c r="IV10">
        <v>12.11</v>
      </c>
      <c r="IW10">
        <v>3.79</v>
      </c>
      <c r="IX10">
        <v>12.11</v>
      </c>
      <c r="IY10">
        <v>3.79</v>
      </c>
      <c r="IZ10">
        <v>12.11</v>
      </c>
      <c r="JA10">
        <v>5.87</v>
      </c>
      <c r="JB10">
        <v>21.16</v>
      </c>
    </row>
    <row r="11" spans="1:262" x14ac:dyDescent="0.25">
      <c r="A11" s="10">
        <v>42977.405763888892</v>
      </c>
      <c r="B11" t="s">
        <v>390</v>
      </c>
      <c r="C11" t="s">
        <v>526</v>
      </c>
      <c r="D11">
        <v>8</v>
      </c>
      <c r="E11">
        <v>1</v>
      </c>
      <c r="F11">
        <v>2100</v>
      </c>
      <c r="G11" t="s">
        <v>96</v>
      </c>
      <c r="H11" t="s">
        <v>125</v>
      </c>
      <c r="I11">
        <v>0</v>
      </c>
      <c r="J11">
        <v>46</v>
      </c>
      <c r="K11">
        <v>26.060500000000001</v>
      </c>
      <c r="L11">
        <v>166.05199999999999</v>
      </c>
      <c r="M11">
        <v>176.86199999999999</v>
      </c>
      <c r="N11">
        <v>0</v>
      </c>
      <c r="O11">
        <v>80.38</v>
      </c>
      <c r="P11">
        <v>0</v>
      </c>
      <c r="Q11">
        <v>0</v>
      </c>
      <c r="R11">
        <v>505.55700000000002</v>
      </c>
      <c r="S11">
        <v>967.09199999999998</v>
      </c>
      <c r="T11">
        <v>2025.88</v>
      </c>
      <c r="U11">
        <v>119.621</v>
      </c>
      <c r="V11">
        <v>4067.51</v>
      </c>
      <c r="W11">
        <v>38.457799999999999</v>
      </c>
      <c r="X11">
        <v>0</v>
      </c>
      <c r="Y11">
        <v>0</v>
      </c>
      <c r="Z11">
        <v>0</v>
      </c>
      <c r="AA11">
        <v>97.195300000000003</v>
      </c>
      <c r="AB11">
        <v>0</v>
      </c>
      <c r="AC11">
        <v>43.669699999999999</v>
      </c>
      <c r="AD11">
        <v>0</v>
      </c>
      <c r="AE11">
        <v>0</v>
      </c>
      <c r="AF11">
        <v>179.32300000000001</v>
      </c>
      <c r="AG11">
        <v>0</v>
      </c>
      <c r="AH11">
        <v>0</v>
      </c>
      <c r="AI11">
        <v>0</v>
      </c>
      <c r="AJ11">
        <v>0</v>
      </c>
      <c r="AK11">
        <v>0</v>
      </c>
      <c r="AL11">
        <v>0</v>
      </c>
      <c r="AM11">
        <v>0</v>
      </c>
      <c r="AN11">
        <v>0</v>
      </c>
      <c r="AO11">
        <v>0</v>
      </c>
      <c r="AP11">
        <v>0</v>
      </c>
      <c r="AQ11">
        <v>4.38</v>
      </c>
      <c r="AR11">
        <v>7.67</v>
      </c>
      <c r="AS11">
        <v>2.25</v>
      </c>
      <c r="AT11">
        <v>0</v>
      </c>
      <c r="AU11">
        <v>10.32</v>
      </c>
      <c r="AV11">
        <v>0</v>
      </c>
      <c r="AW11">
        <v>0</v>
      </c>
      <c r="AX11">
        <v>7.04</v>
      </c>
      <c r="AY11">
        <v>17.57</v>
      </c>
      <c r="AZ11">
        <v>26.6</v>
      </c>
      <c r="BA11">
        <v>1.57</v>
      </c>
      <c r="BB11">
        <v>77.400000000000006</v>
      </c>
      <c r="BC11">
        <v>24.62</v>
      </c>
      <c r="BD11">
        <v>0</v>
      </c>
      <c r="BE11">
        <v>0.33222400000000002</v>
      </c>
      <c r="BF11">
        <v>2.01957E-2</v>
      </c>
      <c r="BG11">
        <v>0</v>
      </c>
      <c r="BH11">
        <v>1.0894600000000001E-2</v>
      </c>
      <c r="BI11">
        <v>0</v>
      </c>
      <c r="BJ11">
        <v>0</v>
      </c>
      <c r="BK11">
        <v>0.134212</v>
      </c>
      <c r="BL11">
        <v>0.17455599999999999</v>
      </c>
      <c r="BM11">
        <v>0.30364400000000002</v>
      </c>
      <c r="BN11">
        <v>2.03874E-2</v>
      </c>
      <c r="BO11">
        <v>0.99611300000000003</v>
      </c>
      <c r="BP11">
        <v>0.36331400000000003</v>
      </c>
      <c r="BQ11">
        <v>26.060500000000001</v>
      </c>
      <c r="BR11">
        <v>166.05199999999999</v>
      </c>
      <c r="BS11">
        <v>176.86199999999999</v>
      </c>
      <c r="BT11">
        <v>0</v>
      </c>
      <c r="BU11">
        <v>80.38</v>
      </c>
      <c r="BV11">
        <v>505.55700000000002</v>
      </c>
      <c r="BW11">
        <v>967.09199999999998</v>
      </c>
      <c r="BX11">
        <v>2025.88</v>
      </c>
      <c r="BY11">
        <v>119.621</v>
      </c>
      <c r="BZ11">
        <v>4067.51</v>
      </c>
      <c r="CA11">
        <v>38.457799999999999</v>
      </c>
      <c r="CB11">
        <v>0</v>
      </c>
      <c r="CC11">
        <v>0</v>
      </c>
      <c r="CD11">
        <v>0</v>
      </c>
      <c r="CE11">
        <v>97.195300000000003</v>
      </c>
      <c r="CF11">
        <v>0</v>
      </c>
      <c r="CG11">
        <v>43.669699999999999</v>
      </c>
      <c r="CH11">
        <v>0</v>
      </c>
      <c r="CI11">
        <v>0</v>
      </c>
      <c r="CJ11">
        <v>179.32300000000001</v>
      </c>
      <c r="CK11">
        <v>0</v>
      </c>
      <c r="CL11">
        <v>0</v>
      </c>
      <c r="CM11">
        <v>0</v>
      </c>
      <c r="CN11">
        <v>0</v>
      </c>
      <c r="CO11">
        <v>0</v>
      </c>
      <c r="CP11">
        <v>0</v>
      </c>
      <c r="CQ11">
        <v>0</v>
      </c>
      <c r="CR11">
        <v>0</v>
      </c>
      <c r="CS11">
        <v>0</v>
      </c>
      <c r="CT11">
        <v>0</v>
      </c>
      <c r="CU11">
        <v>4.38</v>
      </c>
      <c r="CV11">
        <v>7.67</v>
      </c>
      <c r="CW11">
        <v>2.25</v>
      </c>
      <c r="CX11">
        <v>0</v>
      </c>
      <c r="CY11">
        <v>10.32</v>
      </c>
      <c r="CZ11">
        <v>7.04</v>
      </c>
      <c r="DA11">
        <v>17.57</v>
      </c>
      <c r="DB11">
        <v>26.6</v>
      </c>
      <c r="DC11">
        <v>1.57</v>
      </c>
      <c r="DD11">
        <v>77.400000000000006</v>
      </c>
      <c r="DE11">
        <v>24.62</v>
      </c>
      <c r="DF11">
        <v>0</v>
      </c>
      <c r="DG11">
        <v>0.33222400000000002</v>
      </c>
      <c r="DH11">
        <v>2.01957E-2</v>
      </c>
      <c r="DI11">
        <v>0</v>
      </c>
      <c r="DJ11">
        <v>1.0894600000000001E-2</v>
      </c>
      <c r="DK11">
        <v>0.134212</v>
      </c>
      <c r="DL11">
        <v>0.17455599999999999</v>
      </c>
      <c r="DM11">
        <v>0.30364400000000002</v>
      </c>
      <c r="DN11">
        <v>2.03874E-2</v>
      </c>
      <c r="DO11">
        <v>0.99611300000000003</v>
      </c>
      <c r="DP11">
        <v>0.36331400000000003</v>
      </c>
      <c r="DQ11" t="s">
        <v>691</v>
      </c>
      <c r="DR11" t="s">
        <v>690</v>
      </c>
      <c r="DS11" t="s">
        <v>16</v>
      </c>
      <c r="DT11">
        <v>0</v>
      </c>
      <c r="DU11">
        <v>0</v>
      </c>
      <c r="DV11">
        <v>0</v>
      </c>
      <c r="DW11">
        <v>0</v>
      </c>
      <c r="EN11">
        <v>26.060500000000001</v>
      </c>
      <c r="EO11">
        <v>166.05199999999999</v>
      </c>
      <c r="EP11">
        <v>176.86199999999999</v>
      </c>
      <c r="EQ11">
        <v>0</v>
      </c>
      <c r="ER11">
        <v>80.38</v>
      </c>
      <c r="ES11">
        <v>0</v>
      </c>
      <c r="ET11">
        <v>0</v>
      </c>
      <c r="EU11">
        <v>505.55700000000002</v>
      </c>
      <c r="EV11">
        <v>967.09199999999998</v>
      </c>
      <c r="EW11">
        <v>2025.88</v>
      </c>
      <c r="EX11">
        <v>119.621</v>
      </c>
      <c r="EY11">
        <v>4067.51</v>
      </c>
      <c r="EZ11">
        <v>38.457799999999999</v>
      </c>
      <c r="FA11">
        <v>0</v>
      </c>
      <c r="FB11">
        <v>0</v>
      </c>
      <c r="FC11">
        <v>0</v>
      </c>
      <c r="FD11">
        <v>97.195300000000003</v>
      </c>
      <c r="FE11">
        <v>0</v>
      </c>
      <c r="FF11">
        <v>43.669699999999999</v>
      </c>
      <c r="FG11">
        <v>0</v>
      </c>
      <c r="FH11">
        <v>0</v>
      </c>
      <c r="FI11">
        <v>179.32300000000001</v>
      </c>
      <c r="FJ11">
        <v>0</v>
      </c>
      <c r="FK11">
        <v>0</v>
      </c>
      <c r="FL11">
        <v>0</v>
      </c>
      <c r="FM11">
        <v>0</v>
      </c>
      <c r="FN11">
        <v>0</v>
      </c>
      <c r="FO11">
        <v>0</v>
      </c>
      <c r="FP11">
        <v>0</v>
      </c>
      <c r="FQ11">
        <v>0</v>
      </c>
      <c r="FR11">
        <v>0</v>
      </c>
      <c r="FS11">
        <v>0</v>
      </c>
      <c r="FT11">
        <v>4.38</v>
      </c>
      <c r="FU11">
        <v>7.67</v>
      </c>
      <c r="FV11">
        <v>2.25</v>
      </c>
      <c r="FW11">
        <v>0</v>
      </c>
      <c r="FX11">
        <v>10.32</v>
      </c>
      <c r="FY11">
        <v>0</v>
      </c>
      <c r="FZ11">
        <v>0</v>
      </c>
      <c r="GA11">
        <v>7.04</v>
      </c>
      <c r="GB11">
        <v>17.57</v>
      </c>
      <c r="GC11">
        <v>26.6</v>
      </c>
      <c r="GD11">
        <v>1.57</v>
      </c>
      <c r="GE11">
        <v>77.400000000000006</v>
      </c>
      <c r="GF11">
        <v>0</v>
      </c>
      <c r="GG11">
        <v>0.33222400000000002</v>
      </c>
      <c r="GH11">
        <v>2.01957E-2</v>
      </c>
      <c r="GI11">
        <v>0</v>
      </c>
      <c r="GJ11">
        <v>1.0894600000000001E-2</v>
      </c>
      <c r="GK11">
        <v>0</v>
      </c>
      <c r="GL11">
        <v>0</v>
      </c>
      <c r="GM11">
        <v>0.134212</v>
      </c>
      <c r="GN11">
        <v>0.17455599999999999</v>
      </c>
      <c r="GO11">
        <v>0.30364400000000002</v>
      </c>
      <c r="GP11">
        <v>2.03874E-2</v>
      </c>
      <c r="GQ11">
        <v>0.99611300000000003</v>
      </c>
      <c r="GR11">
        <v>125.29900000000001</v>
      </c>
      <c r="GS11">
        <v>677.85799999999995</v>
      </c>
      <c r="GT11">
        <v>176.86199999999999</v>
      </c>
      <c r="GU11">
        <v>0</v>
      </c>
      <c r="GV11">
        <v>0</v>
      </c>
      <c r="GW11">
        <v>2135</v>
      </c>
      <c r="GX11">
        <v>930.00099999999998</v>
      </c>
      <c r="GY11">
        <v>2637.81</v>
      </c>
      <c r="GZ11">
        <v>297.5</v>
      </c>
      <c r="HA11">
        <v>6980.33</v>
      </c>
      <c r="HB11">
        <v>104.277</v>
      </c>
      <c r="HC11">
        <v>0</v>
      </c>
      <c r="HD11">
        <v>0</v>
      </c>
      <c r="HE11">
        <v>0</v>
      </c>
      <c r="HF11">
        <v>155.691</v>
      </c>
      <c r="HG11">
        <v>0</v>
      </c>
      <c r="HH11">
        <v>65.400000000000006</v>
      </c>
      <c r="HI11">
        <v>0</v>
      </c>
      <c r="HJ11">
        <v>0</v>
      </c>
      <c r="HK11">
        <v>325.36799999999999</v>
      </c>
      <c r="HL11">
        <v>0</v>
      </c>
      <c r="HM11">
        <v>0</v>
      </c>
      <c r="HN11">
        <v>0</v>
      </c>
      <c r="HO11">
        <v>0</v>
      </c>
      <c r="HP11">
        <v>0</v>
      </c>
      <c r="HQ11">
        <v>0</v>
      </c>
      <c r="HR11">
        <v>0</v>
      </c>
      <c r="HS11">
        <v>0</v>
      </c>
      <c r="HT11">
        <v>0</v>
      </c>
      <c r="HU11">
        <v>0</v>
      </c>
      <c r="HV11">
        <v>12.52</v>
      </c>
      <c r="HW11">
        <v>30.21</v>
      </c>
      <c r="HX11">
        <v>2.25</v>
      </c>
      <c r="HY11">
        <v>0</v>
      </c>
      <c r="HZ11">
        <v>14.87</v>
      </c>
      <c r="IA11">
        <v>30.04</v>
      </c>
      <c r="IB11">
        <v>18.14</v>
      </c>
      <c r="IC11">
        <v>34.93</v>
      </c>
      <c r="ID11">
        <v>4</v>
      </c>
      <c r="IE11">
        <v>146.96</v>
      </c>
      <c r="IF11">
        <v>0</v>
      </c>
      <c r="IG11">
        <v>1.2204699999999999</v>
      </c>
      <c r="IH11">
        <v>2.01957E-2</v>
      </c>
      <c r="II11">
        <v>0</v>
      </c>
      <c r="IJ11">
        <v>0</v>
      </c>
      <c r="IK11">
        <v>0.62342900000000001</v>
      </c>
      <c r="IL11">
        <v>0.118043</v>
      </c>
      <c r="IM11">
        <v>0.43196400000000001</v>
      </c>
      <c r="IN11">
        <v>6.2929700000000005E-2</v>
      </c>
      <c r="IO11">
        <v>2.4770300000000001</v>
      </c>
      <c r="IP11">
        <v>46</v>
      </c>
      <c r="IQ11">
        <v>0</v>
      </c>
      <c r="IR11">
        <v>19.899999999999999</v>
      </c>
      <c r="IS11">
        <v>46</v>
      </c>
      <c r="IT11">
        <v>26.1</v>
      </c>
      <c r="IU11">
        <v>11.27</v>
      </c>
      <c r="IV11">
        <v>13.35</v>
      </c>
      <c r="IW11">
        <v>11.27</v>
      </c>
      <c r="IX11">
        <v>13.35</v>
      </c>
      <c r="IY11">
        <v>11.27</v>
      </c>
      <c r="IZ11">
        <v>13.35</v>
      </c>
      <c r="JA11">
        <v>33.909999999999997</v>
      </c>
      <c r="JB11">
        <v>25.94</v>
      </c>
    </row>
    <row r="12" spans="1:262" x14ac:dyDescent="0.25">
      <c r="A12" s="10">
        <v>42977.405717592592</v>
      </c>
      <c r="B12" t="s">
        <v>391</v>
      </c>
      <c r="C12" t="s">
        <v>527</v>
      </c>
      <c r="D12">
        <v>9</v>
      </c>
      <c r="E12">
        <v>1</v>
      </c>
      <c r="F12">
        <v>2100</v>
      </c>
      <c r="G12" t="s">
        <v>96</v>
      </c>
      <c r="H12" t="s">
        <v>125</v>
      </c>
      <c r="I12">
        <v>0</v>
      </c>
      <c r="J12">
        <v>47.6</v>
      </c>
      <c r="K12">
        <v>39.347000000000001</v>
      </c>
      <c r="L12">
        <v>348.64100000000002</v>
      </c>
      <c r="M12">
        <v>174.62799999999999</v>
      </c>
      <c r="N12">
        <v>0</v>
      </c>
      <c r="O12">
        <v>80.38</v>
      </c>
      <c r="P12">
        <v>0</v>
      </c>
      <c r="Q12">
        <v>0</v>
      </c>
      <c r="R12">
        <v>505.55700000000002</v>
      </c>
      <c r="S12">
        <v>967.28</v>
      </c>
      <c r="T12">
        <v>2025.88</v>
      </c>
      <c r="U12">
        <v>119.621</v>
      </c>
      <c r="V12">
        <v>4261.34</v>
      </c>
      <c r="W12">
        <v>58.0822</v>
      </c>
      <c r="X12">
        <v>0</v>
      </c>
      <c r="Y12">
        <v>0</v>
      </c>
      <c r="Z12">
        <v>0</v>
      </c>
      <c r="AA12">
        <v>97.052000000000007</v>
      </c>
      <c r="AB12">
        <v>0</v>
      </c>
      <c r="AC12">
        <v>43.669699999999999</v>
      </c>
      <c r="AD12">
        <v>0</v>
      </c>
      <c r="AE12">
        <v>0</v>
      </c>
      <c r="AF12">
        <v>198.804</v>
      </c>
      <c r="AG12">
        <v>0</v>
      </c>
      <c r="AH12">
        <v>0</v>
      </c>
      <c r="AI12">
        <v>0</v>
      </c>
      <c r="AJ12">
        <v>0</v>
      </c>
      <c r="AK12">
        <v>0</v>
      </c>
      <c r="AL12">
        <v>0</v>
      </c>
      <c r="AM12">
        <v>0</v>
      </c>
      <c r="AN12">
        <v>0</v>
      </c>
      <c r="AO12">
        <v>0</v>
      </c>
      <c r="AP12">
        <v>0</v>
      </c>
      <c r="AQ12">
        <v>6.58</v>
      </c>
      <c r="AR12">
        <v>19.73</v>
      </c>
      <c r="AS12">
        <v>2.21</v>
      </c>
      <c r="AT12">
        <v>0</v>
      </c>
      <c r="AU12">
        <v>10.33</v>
      </c>
      <c r="AV12">
        <v>0</v>
      </c>
      <c r="AW12">
        <v>0</v>
      </c>
      <c r="AX12">
        <v>7.06</v>
      </c>
      <c r="AY12">
        <v>17.3</v>
      </c>
      <c r="AZ12">
        <v>26.52</v>
      </c>
      <c r="BA12">
        <v>1.57</v>
      </c>
      <c r="BB12">
        <v>91.3</v>
      </c>
      <c r="BC12">
        <v>38.85</v>
      </c>
      <c r="BD12">
        <v>0</v>
      </c>
      <c r="BE12">
        <v>1.0404599999999999</v>
      </c>
      <c r="BF12">
        <v>1.9940599999999999E-2</v>
      </c>
      <c r="BG12">
        <v>0</v>
      </c>
      <c r="BH12">
        <v>1.0894600000000001E-2</v>
      </c>
      <c r="BI12">
        <v>0</v>
      </c>
      <c r="BJ12">
        <v>0</v>
      </c>
      <c r="BK12">
        <v>0.134212</v>
      </c>
      <c r="BL12">
        <v>0.176956</v>
      </c>
      <c r="BM12">
        <v>0.30364400000000002</v>
      </c>
      <c r="BN12">
        <v>2.03874E-2</v>
      </c>
      <c r="BO12">
        <v>1.7064999999999999</v>
      </c>
      <c r="BP12">
        <v>1.0712999999999999</v>
      </c>
      <c r="BQ12">
        <v>39.347000000000001</v>
      </c>
      <c r="BR12">
        <v>348.64100000000002</v>
      </c>
      <c r="BS12">
        <v>174.62799999999999</v>
      </c>
      <c r="BT12">
        <v>0</v>
      </c>
      <c r="BU12">
        <v>80.38</v>
      </c>
      <c r="BV12">
        <v>505.55700000000002</v>
      </c>
      <c r="BW12">
        <v>967.28</v>
      </c>
      <c r="BX12">
        <v>2025.88</v>
      </c>
      <c r="BY12">
        <v>119.621</v>
      </c>
      <c r="BZ12">
        <v>4261.34</v>
      </c>
      <c r="CA12">
        <v>58.0822</v>
      </c>
      <c r="CB12">
        <v>0</v>
      </c>
      <c r="CC12">
        <v>0</v>
      </c>
      <c r="CD12">
        <v>0</v>
      </c>
      <c r="CE12">
        <v>97.052000000000007</v>
      </c>
      <c r="CF12">
        <v>0</v>
      </c>
      <c r="CG12">
        <v>43.669699999999999</v>
      </c>
      <c r="CH12">
        <v>0</v>
      </c>
      <c r="CI12">
        <v>0</v>
      </c>
      <c r="CJ12">
        <v>198.804</v>
      </c>
      <c r="CK12">
        <v>0</v>
      </c>
      <c r="CL12">
        <v>0</v>
      </c>
      <c r="CM12">
        <v>0</v>
      </c>
      <c r="CN12">
        <v>0</v>
      </c>
      <c r="CO12">
        <v>0</v>
      </c>
      <c r="CP12">
        <v>0</v>
      </c>
      <c r="CQ12">
        <v>0</v>
      </c>
      <c r="CR12">
        <v>0</v>
      </c>
      <c r="CS12">
        <v>0</v>
      </c>
      <c r="CT12">
        <v>0</v>
      </c>
      <c r="CU12">
        <v>6.58</v>
      </c>
      <c r="CV12">
        <v>19.73</v>
      </c>
      <c r="CW12">
        <v>2.21</v>
      </c>
      <c r="CX12">
        <v>0</v>
      </c>
      <c r="CY12">
        <v>10.33</v>
      </c>
      <c r="CZ12">
        <v>7.06</v>
      </c>
      <c r="DA12">
        <v>17.3</v>
      </c>
      <c r="DB12">
        <v>26.52</v>
      </c>
      <c r="DC12">
        <v>1.57</v>
      </c>
      <c r="DD12">
        <v>91.3</v>
      </c>
      <c r="DE12">
        <v>38.85</v>
      </c>
      <c r="DF12">
        <v>0</v>
      </c>
      <c r="DG12">
        <v>1.0404599999999999</v>
      </c>
      <c r="DH12">
        <v>1.9940599999999999E-2</v>
      </c>
      <c r="DI12">
        <v>0</v>
      </c>
      <c r="DJ12">
        <v>1.0894600000000001E-2</v>
      </c>
      <c r="DK12">
        <v>0.134212</v>
      </c>
      <c r="DL12">
        <v>0.176956</v>
      </c>
      <c r="DM12">
        <v>0.30364400000000002</v>
      </c>
      <c r="DN12">
        <v>2.03874E-2</v>
      </c>
      <c r="DO12">
        <v>1.7064999999999999</v>
      </c>
      <c r="DP12">
        <v>1.0712999999999999</v>
      </c>
      <c r="DQ12" t="s">
        <v>691</v>
      </c>
      <c r="DR12" t="s">
        <v>690</v>
      </c>
      <c r="DS12" t="s">
        <v>16</v>
      </c>
      <c r="DT12">
        <v>0</v>
      </c>
      <c r="DU12">
        <v>0</v>
      </c>
      <c r="DV12">
        <v>0</v>
      </c>
      <c r="DW12">
        <v>0</v>
      </c>
      <c r="EN12">
        <v>39.347000000000001</v>
      </c>
      <c r="EO12">
        <v>348.64100000000002</v>
      </c>
      <c r="EP12">
        <v>174.62799999999999</v>
      </c>
      <c r="EQ12">
        <v>0</v>
      </c>
      <c r="ER12">
        <v>80.38</v>
      </c>
      <c r="ES12">
        <v>0</v>
      </c>
      <c r="ET12">
        <v>0</v>
      </c>
      <c r="EU12">
        <v>505.55700000000002</v>
      </c>
      <c r="EV12">
        <v>967.28</v>
      </c>
      <c r="EW12">
        <v>2025.88</v>
      </c>
      <c r="EX12">
        <v>119.621</v>
      </c>
      <c r="EY12">
        <v>4261.34</v>
      </c>
      <c r="EZ12">
        <v>58.0822</v>
      </c>
      <c r="FA12">
        <v>0</v>
      </c>
      <c r="FB12">
        <v>0</v>
      </c>
      <c r="FC12">
        <v>0</v>
      </c>
      <c r="FD12">
        <v>97.052000000000007</v>
      </c>
      <c r="FE12">
        <v>0</v>
      </c>
      <c r="FF12">
        <v>43.669699999999999</v>
      </c>
      <c r="FG12">
        <v>0</v>
      </c>
      <c r="FH12">
        <v>0</v>
      </c>
      <c r="FI12">
        <v>198.804</v>
      </c>
      <c r="FJ12">
        <v>0</v>
      </c>
      <c r="FK12">
        <v>0</v>
      </c>
      <c r="FL12">
        <v>0</v>
      </c>
      <c r="FM12">
        <v>0</v>
      </c>
      <c r="FN12">
        <v>0</v>
      </c>
      <c r="FO12">
        <v>0</v>
      </c>
      <c r="FP12">
        <v>0</v>
      </c>
      <c r="FQ12">
        <v>0</v>
      </c>
      <c r="FR12">
        <v>0</v>
      </c>
      <c r="FS12">
        <v>0</v>
      </c>
      <c r="FT12">
        <v>6.58</v>
      </c>
      <c r="FU12">
        <v>19.73</v>
      </c>
      <c r="FV12">
        <v>2.21</v>
      </c>
      <c r="FW12">
        <v>0</v>
      </c>
      <c r="FX12">
        <v>10.33</v>
      </c>
      <c r="FY12">
        <v>0</v>
      </c>
      <c r="FZ12">
        <v>0</v>
      </c>
      <c r="GA12">
        <v>7.06</v>
      </c>
      <c r="GB12">
        <v>17.3</v>
      </c>
      <c r="GC12">
        <v>26.52</v>
      </c>
      <c r="GD12">
        <v>1.57</v>
      </c>
      <c r="GE12">
        <v>91.3</v>
      </c>
      <c r="GF12">
        <v>0</v>
      </c>
      <c r="GG12">
        <v>1.0404599999999999</v>
      </c>
      <c r="GH12">
        <v>1.9940599999999999E-2</v>
      </c>
      <c r="GI12">
        <v>0</v>
      </c>
      <c r="GJ12">
        <v>1.0894600000000001E-2</v>
      </c>
      <c r="GK12">
        <v>0</v>
      </c>
      <c r="GL12">
        <v>0</v>
      </c>
      <c r="GM12">
        <v>0.134212</v>
      </c>
      <c r="GN12">
        <v>0.176956</v>
      </c>
      <c r="GO12">
        <v>0.30364400000000002</v>
      </c>
      <c r="GP12">
        <v>2.03874E-2</v>
      </c>
      <c r="GQ12">
        <v>1.7064999999999999</v>
      </c>
      <c r="GR12">
        <v>171.33199999999999</v>
      </c>
      <c r="GS12">
        <v>1255.1199999999999</v>
      </c>
      <c r="GT12">
        <v>174.62799999999999</v>
      </c>
      <c r="GU12">
        <v>0</v>
      </c>
      <c r="GV12">
        <v>0</v>
      </c>
      <c r="GW12">
        <v>2135</v>
      </c>
      <c r="GX12">
        <v>930.00099999999998</v>
      </c>
      <c r="GY12">
        <v>2637.81</v>
      </c>
      <c r="GZ12">
        <v>297.5</v>
      </c>
      <c r="HA12">
        <v>7601.4</v>
      </c>
      <c r="HB12">
        <v>142.631</v>
      </c>
      <c r="HC12">
        <v>0</v>
      </c>
      <c r="HD12">
        <v>0</v>
      </c>
      <c r="HE12">
        <v>0</v>
      </c>
      <c r="HF12">
        <v>155.49</v>
      </c>
      <c r="HG12">
        <v>0</v>
      </c>
      <c r="HH12">
        <v>65.400000000000006</v>
      </c>
      <c r="HI12">
        <v>0</v>
      </c>
      <c r="HJ12">
        <v>0</v>
      </c>
      <c r="HK12">
        <v>363.52100000000002</v>
      </c>
      <c r="HL12">
        <v>0</v>
      </c>
      <c r="HM12">
        <v>0</v>
      </c>
      <c r="HN12">
        <v>0</v>
      </c>
      <c r="HO12">
        <v>0</v>
      </c>
      <c r="HP12">
        <v>0</v>
      </c>
      <c r="HQ12">
        <v>0</v>
      </c>
      <c r="HR12">
        <v>0</v>
      </c>
      <c r="HS12">
        <v>0</v>
      </c>
      <c r="HT12">
        <v>0</v>
      </c>
      <c r="HU12">
        <v>0</v>
      </c>
      <c r="HV12">
        <v>17.010000000000002</v>
      </c>
      <c r="HW12">
        <v>49.18</v>
      </c>
      <c r="HX12">
        <v>2.21</v>
      </c>
      <c r="HY12">
        <v>0</v>
      </c>
      <c r="HZ12">
        <v>14.88</v>
      </c>
      <c r="IA12">
        <v>30.1</v>
      </c>
      <c r="IB12">
        <v>18.100000000000001</v>
      </c>
      <c r="IC12">
        <v>34.86</v>
      </c>
      <c r="ID12">
        <v>3.98</v>
      </c>
      <c r="IE12">
        <v>170.32</v>
      </c>
      <c r="IF12">
        <v>0</v>
      </c>
      <c r="IG12">
        <v>2.1058599999999998</v>
      </c>
      <c r="IH12">
        <v>1.9940599999999999E-2</v>
      </c>
      <c r="II12">
        <v>0</v>
      </c>
      <c r="IJ12">
        <v>0</v>
      </c>
      <c r="IK12">
        <v>0.62342900000000001</v>
      </c>
      <c r="IL12">
        <v>0.118043</v>
      </c>
      <c r="IM12">
        <v>0.43196400000000001</v>
      </c>
      <c r="IN12">
        <v>6.2929700000000005E-2</v>
      </c>
      <c r="IO12">
        <v>3.3621599999999998</v>
      </c>
      <c r="IP12">
        <v>47.6</v>
      </c>
      <c r="IQ12">
        <v>0</v>
      </c>
      <c r="IR12">
        <v>24</v>
      </c>
      <c r="IS12">
        <v>47.6</v>
      </c>
      <c r="IT12">
        <v>23.6</v>
      </c>
      <c r="IU12">
        <v>23.44</v>
      </c>
      <c r="IV12">
        <v>15.41</v>
      </c>
      <c r="IW12">
        <v>23.44</v>
      </c>
      <c r="IX12">
        <v>15.41</v>
      </c>
      <c r="IY12">
        <v>23.44</v>
      </c>
      <c r="IZ12">
        <v>15.41</v>
      </c>
      <c r="JA12">
        <v>53.35</v>
      </c>
      <c r="JB12">
        <v>29.93</v>
      </c>
    </row>
    <row r="13" spans="1:262" x14ac:dyDescent="0.25">
      <c r="A13" s="10">
        <v>42977.406111111108</v>
      </c>
      <c r="B13" t="s">
        <v>392</v>
      </c>
      <c r="C13" t="s">
        <v>528</v>
      </c>
      <c r="D13">
        <v>10</v>
      </c>
      <c r="E13">
        <v>1</v>
      </c>
      <c r="F13">
        <v>2100</v>
      </c>
      <c r="G13" t="s">
        <v>96</v>
      </c>
      <c r="H13" t="s">
        <v>125</v>
      </c>
      <c r="I13">
        <v>0</v>
      </c>
      <c r="J13">
        <v>46.6</v>
      </c>
      <c r="K13">
        <v>45.775599999999997</v>
      </c>
      <c r="L13">
        <v>438.27600000000001</v>
      </c>
      <c r="M13">
        <v>172.39400000000001</v>
      </c>
      <c r="N13">
        <v>0</v>
      </c>
      <c r="O13">
        <v>80.38</v>
      </c>
      <c r="P13">
        <v>0</v>
      </c>
      <c r="Q13">
        <v>0</v>
      </c>
      <c r="R13">
        <v>505.55700000000002</v>
      </c>
      <c r="S13">
        <v>969.47900000000004</v>
      </c>
      <c r="T13">
        <v>2025.88</v>
      </c>
      <c r="U13">
        <v>119.621</v>
      </c>
      <c r="V13">
        <v>4357.37</v>
      </c>
      <c r="W13">
        <v>67.574799999999996</v>
      </c>
      <c r="X13">
        <v>0</v>
      </c>
      <c r="Y13">
        <v>0</v>
      </c>
      <c r="Z13">
        <v>0</v>
      </c>
      <c r="AA13">
        <v>96.388999999999996</v>
      </c>
      <c r="AB13">
        <v>0</v>
      </c>
      <c r="AC13">
        <v>43.669699999999999</v>
      </c>
      <c r="AD13">
        <v>0</v>
      </c>
      <c r="AE13">
        <v>0</v>
      </c>
      <c r="AF13">
        <v>207.63399999999999</v>
      </c>
      <c r="AG13">
        <v>0</v>
      </c>
      <c r="AH13">
        <v>0</v>
      </c>
      <c r="AI13">
        <v>0</v>
      </c>
      <c r="AJ13">
        <v>0</v>
      </c>
      <c r="AK13">
        <v>0</v>
      </c>
      <c r="AL13">
        <v>0</v>
      </c>
      <c r="AM13">
        <v>0</v>
      </c>
      <c r="AN13">
        <v>0</v>
      </c>
      <c r="AO13">
        <v>0</v>
      </c>
      <c r="AP13">
        <v>0</v>
      </c>
      <c r="AQ13">
        <v>7.64</v>
      </c>
      <c r="AR13">
        <v>20.420000000000002</v>
      </c>
      <c r="AS13">
        <v>2.19</v>
      </c>
      <c r="AT13">
        <v>0</v>
      </c>
      <c r="AU13">
        <v>10.27</v>
      </c>
      <c r="AV13">
        <v>0</v>
      </c>
      <c r="AW13">
        <v>0</v>
      </c>
      <c r="AX13">
        <v>7.16</v>
      </c>
      <c r="AY13">
        <v>17.16</v>
      </c>
      <c r="AZ13">
        <v>26.62</v>
      </c>
      <c r="BA13">
        <v>1.59</v>
      </c>
      <c r="BB13">
        <v>93.05</v>
      </c>
      <c r="BC13">
        <v>40.520000000000003</v>
      </c>
      <c r="BD13">
        <v>0</v>
      </c>
      <c r="BE13">
        <v>1.1241000000000001</v>
      </c>
      <c r="BF13">
        <v>1.9685500000000002E-2</v>
      </c>
      <c r="BG13">
        <v>0</v>
      </c>
      <c r="BH13">
        <v>1.0894600000000001E-2</v>
      </c>
      <c r="BI13">
        <v>0</v>
      </c>
      <c r="BJ13">
        <v>0</v>
      </c>
      <c r="BK13">
        <v>0.134212</v>
      </c>
      <c r="BL13">
        <v>0.17749100000000001</v>
      </c>
      <c r="BM13">
        <v>0.30364400000000002</v>
      </c>
      <c r="BN13">
        <v>2.03874E-2</v>
      </c>
      <c r="BO13">
        <v>1.7904100000000001</v>
      </c>
      <c r="BP13">
        <v>1.1546799999999999</v>
      </c>
      <c r="BQ13">
        <v>45.775599999999997</v>
      </c>
      <c r="BR13">
        <v>438.27600000000001</v>
      </c>
      <c r="BS13">
        <v>172.39400000000001</v>
      </c>
      <c r="BT13">
        <v>0</v>
      </c>
      <c r="BU13">
        <v>80.38</v>
      </c>
      <c r="BV13">
        <v>505.55700000000002</v>
      </c>
      <c r="BW13">
        <v>969.47900000000004</v>
      </c>
      <c r="BX13">
        <v>2025.88</v>
      </c>
      <c r="BY13">
        <v>119.621</v>
      </c>
      <c r="BZ13">
        <v>4357.37</v>
      </c>
      <c r="CA13">
        <v>67.574799999999996</v>
      </c>
      <c r="CB13">
        <v>0</v>
      </c>
      <c r="CC13">
        <v>0</v>
      </c>
      <c r="CD13">
        <v>0</v>
      </c>
      <c r="CE13">
        <v>96.388999999999996</v>
      </c>
      <c r="CF13">
        <v>0</v>
      </c>
      <c r="CG13">
        <v>43.669699999999999</v>
      </c>
      <c r="CH13">
        <v>0</v>
      </c>
      <c r="CI13">
        <v>0</v>
      </c>
      <c r="CJ13">
        <v>207.63399999999999</v>
      </c>
      <c r="CK13">
        <v>0</v>
      </c>
      <c r="CL13">
        <v>0</v>
      </c>
      <c r="CM13">
        <v>0</v>
      </c>
      <c r="CN13">
        <v>0</v>
      </c>
      <c r="CO13">
        <v>0</v>
      </c>
      <c r="CP13">
        <v>0</v>
      </c>
      <c r="CQ13">
        <v>0</v>
      </c>
      <c r="CR13">
        <v>0</v>
      </c>
      <c r="CS13">
        <v>0</v>
      </c>
      <c r="CT13">
        <v>0</v>
      </c>
      <c r="CU13">
        <v>7.64</v>
      </c>
      <c r="CV13">
        <v>20.420000000000002</v>
      </c>
      <c r="CW13">
        <v>2.19</v>
      </c>
      <c r="CX13">
        <v>0</v>
      </c>
      <c r="CY13">
        <v>10.27</v>
      </c>
      <c r="CZ13">
        <v>7.16</v>
      </c>
      <c r="DA13">
        <v>17.16</v>
      </c>
      <c r="DB13">
        <v>26.62</v>
      </c>
      <c r="DC13">
        <v>1.59</v>
      </c>
      <c r="DD13">
        <v>93.05</v>
      </c>
      <c r="DE13">
        <v>40.520000000000003</v>
      </c>
      <c r="DF13">
        <v>0</v>
      </c>
      <c r="DG13">
        <v>1.1241000000000001</v>
      </c>
      <c r="DH13">
        <v>1.9685500000000002E-2</v>
      </c>
      <c r="DI13">
        <v>0</v>
      </c>
      <c r="DJ13">
        <v>1.0894600000000001E-2</v>
      </c>
      <c r="DK13">
        <v>0.134212</v>
      </c>
      <c r="DL13">
        <v>0.17749100000000001</v>
      </c>
      <c r="DM13">
        <v>0.30364400000000002</v>
      </c>
      <c r="DN13">
        <v>2.03874E-2</v>
      </c>
      <c r="DO13">
        <v>1.7904100000000001</v>
      </c>
      <c r="DP13">
        <v>1.1546799999999999</v>
      </c>
      <c r="DQ13" t="s">
        <v>691</v>
      </c>
      <c r="DR13" t="s">
        <v>690</v>
      </c>
      <c r="DS13" t="s">
        <v>16</v>
      </c>
      <c r="DT13">
        <v>0</v>
      </c>
      <c r="DU13">
        <v>0</v>
      </c>
      <c r="DV13">
        <v>0</v>
      </c>
      <c r="DW13">
        <v>0</v>
      </c>
      <c r="EN13">
        <v>45.775599999999997</v>
      </c>
      <c r="EO13">
        <v>438.27600000000001</v>
      </c>
      <c r="EP13">
        <v>172.39400000000001</v>
      </c>
      <c r="EQ13">
        <v>0</v>
      </c>
      <c r="ER13">
        <v>80.38</v>
      </c>
      <c r="ES13">
        <v>0</v>
      </c>
      <c r="ET13">
        <v>0</v>
      </c>
      <c r="EU13">
        <v>505.55700000000002</v>
      </c>
      <c r="EV13">
        <v>969.47900000000004</v>
      </c>
      <c r="EW13">
        <v>2025.88</v>
      </c>
      <c r="EX13">
        <v>119.621</v>
      </c>
      <c r="EY13">
        <v>4357.37</v>
      </c>
      <c r="EZ13">
        <v>67.574799999999996</v>
      </c>
      <c r="FA13">
        <v>0</v>
      </c>
      <c r="FB13">
        <v>0</v>
      </c>
      <c r="FC13">
        <v>0</v>
      </c>
      <c r="FD13">
        <v>96.388999999999996</v>
      </c>
      <c r="FE13">
        <v>0</v>
      </c>
      <c r="FF13">
        <v>43.669699999999999</v>
      </c>
      <c r="FG13">
        <v>0</v>
      </c>
      <c r="FH13">
        <v>0</v>
      </c>
      <c r="FI13">
        <v>207.63399999999999</v>
      </c>
      <c r="FJ13">
        <v>0</v>
      </c>
      <c r="FK13">
        <v>0</v>
      </c>
      <c r="FL13">
        <v>0</v>
      </c>
      <c r="FM13">
        <v>0</v>
      </c>
      <c r="FN13">
        <v>0</v>
      </c>
      <c r="FO13">
        <v>0</v>
      </c>
      <c r="FP13">
        <v>0</v>
      </c>
      <c r="FQ13">
        <v>0</v>
      </c>
      <c r="FR13">
        <v>0</v>
      </c>
      <c r="FS13">
        <v>0</v>
      </c>
      <c r="FT13">
        <v>7.64</v>
      </c>
      <c r="FU13">
        <v>20.420000000000002</v>
      </c>
      <c r="FV13">
        <v>2.19</v>
      </c>
      <c r="FW13">
        <v>0</v>
      </c>
      <c r="FX13">
        <v>10.27</v>
      </c>
      <c r="FY13">
        <v>0</v>
      </c>
      <c r="FZ13">
        <v>0</v>
      </c>
      <c r="GA13">
        <v>7.16</v>
      </c>
      <c r="GB13">
        <v>17.16</v>
      </c>
      <c r="GC13">
        <v>26.62</v>
      </c>
      <c r="GD13">
        <v>1.59</v>
      </c>
      <c r="GE13">
        <v>93.05</v>
      </c>
      <c r="GF13">
        <v>0</v>
      </c>
      <c r="GG13">
        <v>1.1241000000000001</v>
      </c>
      <c r="GH13">
        <v>1.9685500000000002E-2</v>
      </c>
      <c r="GI13">
        <v>0</v>
      </c>
      <c r="GJ13">
        <v>1.0894600000000001E-2</v>
      </c>
      <c r="GK13">
        <v>0</v>
      </c>
      <c r="GL13">
        <v>0</v>
      </c>
      <c r="GM13">
        <v>0.134212</v>
      </c>
      <c r="GN13">
        <v>0.17749100000000001</v>
      </c>
      <c r="GO13">
        <v>0.30364400000000002</v>
      </c>
      <c r="GP13">
        <v>2.03874E-2</v>
      </c>
      <c r="GQ13">
        <v>1.7904100000000001</v>
      </c>
      <c r="GR13">
        <v>189.80699999999999</v>
      </c>
      <c r="GS13">
        <v>1745.16</v>
      </c>
      <c r="GT13">
        <v>172.39400000000001</v>
      </c>
      <c r="GU13">
        <v>0</v>
      </c>
      <c r="GV13">
        <v>0</v>
      </c>
      <c r="GW13">
        <v>2135</v>
      </c>
      <c r="GX13">
        <v>930.00099999999998</v>
      </c>
      <c r="GY13">
        <v>2637.81</v>
      </c>
      <c r="GZ13">
        <v>297.5</v>
      </c>
      <c r="HA13">
        <v>8107.68</v>
      </c>
      <c r="HB13">
        <v>158.018</v>
      </c>
      <c r="HC13">
        <v>0</v>
      </c>
      <c r="HD13">
        <v>0</v>
      </c>
      <c r="HE13">
        <v>0</v>
      </c>
      <c r="HF13">
        <v>154.66999999999999</v>
      </c>
      <c r="HG13">
        <v>0</v>
      </c>
      <c r="HH13">
        <v>65.400000000000006</v>
      </c>
      <c r="HI13">
        <v>0</v>
      </c>
      <c r="HJ13">
        <v>0</v>
      </c>
      <c r="HK13">
        <v>378.089</v>
      </c>
      <c r="HL13">
        <v>0</v>
      </c>
      <c r="HM13">
        <v>0</v>
      </c>
      <c r="HN13">
        <v>0</v>
      </c>
      <c r="HO13">
        <v>0</v>
      </c>
      <c r="HP13">
        <v>0</v>
      </c>
      <c r="HQ13">
        <v>0</v>
      </c>
      <c r="HR13">
        <v>0</v>
      </c>
      <c r="HS13">
        <v>0</v>
      </c>
      <c r="HT13">
        <v>0</v>
      </c>
      <c r="HU13">
        <v>0</v>
      </c>
      <c r="HV13">
        <v>18.829999999999998</v>
      </c>
      <c r="HW13">
        <v>54.78</v>
      </c>
      <c r="HX13">
        <v>2.19</v>
      </c>
      <c r="HY13">
        <v>0</v>
      </c>
      <c r="HZ13">
        <v>14.82</v>
      </c>
      <c r="IA13">
        <v>30.55</v>
      </c>
      <c r="IB13">
        <v>18.12</v>
      </c>
      <c r="IC13">
        <v>35.020000000000003</v>
      </c>
      <c r="ID13">
        <v>4.0199999999999996</v>
      </c>
      <c r="IE13">
        <v>178.33</v>
      </c>
      <c r="IF13">
        <v>0</v>
      </c>
      <c r="IG13">
        <v>2.3292199999999998</v>
      </c>
      <c r="IH13">
        <v>1.9685500000000002E-2</v>
      </c>
      <c r="II13">
        <v>0</v>
      </c>
      <c r="IJ13">
        <v>0</v>
      </c>
      <c r="IK13">
        <v>0.62342900000000001</v>
      </c>
      <c r="IL13">
        <v>0.118043</v>
      </c>
      <c r="IM13">
        <v>0.43196400000000001</v>
      </c>
      <c r="IN13">
        <v>6.2929700000000005E-2</v>
      </c>
      <c r="IO13">
        <v>3.58527</v>
      </c>
      <c r="IP13">
        <v>46.6</v>
      </c>
      <c r="IQ13">
        <v>0</v>
      </c>
      <c r="IR13">
        <v>24.2</v>
      </c>
      <c r="IS13">
        <v>46.6</v>
      </c>
      <c r="IT13">
        <v>22.4</v>
      </c>
      <c r="IU13">
        <v>24.18</v>
      </c>
      <c r="IV13">
        <v>16.34</v>
      </c>
      <c r="IW13">
        <v>24.18</v>
      </c>
      <c r="IX13">
        <v>16.34</v>
      </c>
      <c r="IY13">
        <v>24.18</v>
      </c>
      <c r="IZ13">
        <v>16.34</v>
      </c>
      <c r="JA13">
        <v>59.15</v>
      </c>
      <c r="JB13">
        <v>31.47</v>
      </c>
    </row>
    <row r="14" spans="1:262" x14ac:dyDescent="0.25">
      <c r="A14" s="10">
        <v>42977.405717592592</v>
      </c>
      <c r="B14" t="s">
        <v>393</v>
      </c>
      <c r="C14" t="s">
        <v>529</v>
      </c>
      <c r="D14">
        <v>11</v>
      </c>
      <c r="E14">
        <v>1</v>
      </c>
      <c r="F14">
        <v>2100</v>
      </c>
      <c r="G14" t="s">
        <v>96</v>
      </c>
      <c r="H14" t="s">
        <v>125</v>
      </c>
      <c r="I14">
        <v>0</v>
      </c>
      <c r="J14">
        <v>45.2</v>
      </c>
      <c r="K14">
        <v>123.741</v>
      </c>
      <c r="L14">
        <v>1024.46</v>
      </c>
      <c r="M14">
        <v>166.43700000000001</v>
      </c>
      <c r="N14">
        <v>0</v>
      </c>
      <c r="O14">
        <v>80.384699999999995</v>
      </c>
      <c r="P14">
        <v>0</v>
      </c>
      <c r="Q14">
        <v>0</v>
      </c>
      <c r="R14">
        <v>505.55700000000002</v>
      </c>
      <c r="S14">
        <v>965.41600000000005</v>
      </c>
      <c r="T14">
        <v>2025.88</v>
      </c>
      <c r="U14">
        <v>119.621</v>
      </c>
      <c r="V14">
        <v>5011.5</v>
      </c>
      <c r="W14">
        <v>182.62799999999999</v>
      </c>
      <c r="X14">
        <v>0</v>
      </c>
      <c r="Y14">
        <v>0</v>
      </c>
      <c r="Z14">
        <v>0</v>
      </c>
      <c r="AA14">
        <v>98.203100000000006</v>
      </c>
      <c r="AB14">
        <v>0</v>
      </c>
      <c r="AC14">
        <v>43.669699999999999</v>
      </c>
      <c r="AD14">
        <v>0</v>
      </c>
      <c r="AE14">
        <v>0</v>
      </c>
      <c r="AF14">
        <v>324.5</v>
      </c>
      <c r="AG14">
        <v>0</v>
      </c>
      <c r="AH14">
        <v>0</v>
      </c>
      <c r="AI14">
        <v>0</v>
      </c>
      <c r="AJ14">
        <v>0</v>
      </c>
      <c r="AK14">
        <v>0</v>
      </c>
      <c r="AL14">
        <v>0</v>
      </c>
      <c r="AM14">
        <v>0</v>
      </c>
      <c r="AN14">
        <v>0</v>
      </c>
      <c r="AO14">
        <v>0</v>
      </c>
      <c r="AP14">
        <v>0</v>
      </c>
      <c r="AQ14">
        <v>20.61</v>
      </c>
      <c r="AR14">
        <v>33.880000000000003</v>
      </c>
      <c r="AS14">
        <v>2.19</v>
      </c>
      <c r="AT14">
        <v>0</v>
      </c>
      <c r="AU14">
        <v>10.51</v>
      </c>
      <c r="AV14">
        <v>0</v>
      </c>
      <c r="AW14">
        <v>0</v>
      </c>
      <c r="AX14">
        <v>7.35</v>
      </c>
      <c r="AY14">
        <v>18.07</v>
      </c>
      <c r="AZ14">
        <v>27.48</v>
      </c>
      <c r="BA14">
        <v>1.63</v>
      </c>
      <c r="BB14">
        <v>121.72</v>
      </c>
      <c r="BC14">
        <v>67.19</v>
      </c>
      <c r="BD14">
        <v>0</v>
      </c>
      <c r="BE14">
        <v>1.55152</v>
      </c>
      <c r="BF14">
        <v>1.90052E-2</v>
      </c>
      <c r="BG14">
        <v>0</v>
      </c>
      <c r="BH14">
        <v>1.0894600000000001E-2</v>
      </c>
      <c r="BI14">
        <v>0</v>
      </c>
      <c r="BJ14">
        <v>0</v>
      </c>
      <c r="BK14">
        <v>0.134212</v>
      </c>
      <c r="BL14">
        <v>0.17868999999999999</v>
      </c>
      <c r="BM14">
        <v>0.30364400000000002</v>
      </c>
      <c r="BN14">
        <v>2.03874E-2</v>
      </c>
      <c r="BO14">
        <v>2.21835</v>
      </c>
      <c r="BP14">
        <v>1.58142</v>
      </c>
      <c r="BQ14">
        <v>123.741</v>
      </c>
      <c r="BR14">
        <v>1024.46</v>
      </c>
      <c r="BS14">
        <v>166.43700000000001</v>
      </c>
      <c r="BT14">
        <v>0</v>
      </c>
      <c r="BU14">
        <v>80.384699999999995</v>
      </c>
      <c r="BV14">
        <v>505.55700000000002</v>
      </c>
      <c r="BW14">
        <v>965.41600000000005</v>
      </c>
      <c r="BX14">
        <v>2025.88</v>
      </c>
      <c r="BY14">
        <v>119.621</v>
      </c>
      <c r="BZ14">
        <v>5011.5</v>
      </c>
      <c r="CA14">
        <v>182.62799999999999</v>
      </c>
      <c r="CB14">
        <v>0</v>
      </c>
      <c r="CC14">
        <v>0</v>
      </c>
      <c r="CD14">
        <v>0</v>
      </c>
      <c r="CE14">
        <v>98.203100000000006</v>
      </c>
      <c r="CF14">
        <v>0</v>
      </c>
      <c r="CG14">
        <v>43.669699999999999</v>
      </c>
      <c r="CH14">
        <v>0</v>
      </c>
      <c r="CI14">
        <v>0</v>
      </c>
      <c r="CJ14">
        <v>324.5</v>
      </c>
      <c r="CK14">
        <v>0</v>
      </c>
      <c r="CL14">
        <v>0</v>
      </c>
      <c r="CM14">
        <v>0</v>
      </c>
      <c r="CN14">
        <v>0</v>
      </c>
      <c r="CO14">
        <v>0</v>
      </c>
      <c r="CP14">
        <v>0</v>
      </c>
      <c r="CQ14">
        <v>0</v>
      </c>
      <c r="CR14">
        <v>0</v>
      </c>
      <c r="CS14">
        <v>0</v>
      </c>
      <c r="CT14">
        <v>0</v>
      </c>
      <c r="CU14">
        <v>20.61</v>
      </c>
      <c r="CV14">
        <v>33.880000000000003</v>
      </c>
      <c r="CW14">
        <v>2.19</v>
      </c>
      <c r="CX14">
        <v>0</v>
      </c>
      <c r="CY14">
        <v>10.51</v>
      </c>
      <c r="CZ14">
        <v>7.35</v>
      </c>
      <c r="DA14">
        <v>18.07</v>
      </c>
      <c r="DB14">
        <v>27.48</v>
      </c>
      <c r="DC14">
        <v>1.63</v>
      </c>
      <c r="DD14">
        <v>121.72</v>
      </c>
      <c r="DE14">
        <v>67.19</v>
      </c>
      <c r="DF14">
        <v>0</v>
      </c>
      <c r="DG14">
        <v>1.55152</v>
      </c>
      <c r="DH14">
        <v>1.90052E-2</v>
      </c>
      <c r="DI14">
        <v>0</v>
      </c>
      <c r="DJ14">
        <v>1.0894600000000001E-2</v>
      </c>
      <c r="DK14">
        <v>0.134212</v>
      </c>
      <c r="DL14">
        <v>0.17868999999999999</v>
      </c>
      <c r="DM14">
        <v>0.30364400000000002</v>
      </c>
      <c r="DN14">
        <v>2.03874E-2</v>
      </c>
      <c r="DO14">
        <v>2.21835</v>
      </c>
      <c r="DP14">
        <v>1.58142</v>
      </c>
      <c r="DQ14" t="s">
        <v>691</v>
      </c>
      <c r="DR14" t="s">
        <v>690</v>
      </c>
      <c r="DS14" t="s">
        <v>16</v>
      </c>
      <c r="DT14">
        <v>0</v>
      </c>
      <c r="DU14">
        <v>0</v>
      </c>
      <c r="DV14">
        <v>0</v>
      </c>
      <c r="DW14">
        <v>0</v>
      </c>
      <c r="EN14">
        <v>123.741</v>
      </c>
      <c r="EO14">
        <v>1024.46</v>
      </c>
      <c r="EP14">
        <v>166.43700000000001</v>
      </c>
      <c r="EQ14">
        <v>0</v>
      </c>
      <c r="ER14">
        <v>80.384699999999995</v>
      </c>
      <c r="ES14">
        <v>0</v>
      </c>
      <c r="ET14">
        <v>0</v>
      </c>
      <c r="EU14">
        <v>505.55700000000002</v>
      </c>
      <c r="EV14">
        <v>965.41600000000005</v>
      </c>
      <c r="EW14">
        <v>2025.88</v>
      </c>
      <c r="EX14">
        <v>119.621</v>
      </c>
      <c r="EY14">
        <v>5011.5</v>
      </c>
      <c r="EZ14">
        <v>182.62799999999999</v>
      </c>
      <c r="FA14">
        <v>0</v>
      </c>
      <c r="FB14">
        <v>0</v>
      </c>
      <c r="FC14">
        <v>0</v>
      </c>
      <c r="FD14">
        <v>98.203100000000006</v>
      </c>
      <c r="FE14">
        <v>0</v>
      </c>
      <c r="FF14">
        <v>43.669699999999999</v>
      </c>
      <c r="FG14">
        <v>0</v>
      </c>
      <c r="FH14">
        <v>0</v>
      </c>
      <c r="FI14">
        <v>324.5</v>
      </c>
      <c r="FJ14">
        <v>0</v>
      </c>
      <c r="FK14">
        <v>0</v>
      </c>
      <c r="FL14">
        <v>0</v>
      </c>
      <c r="FM14">
        <v>0</v>
      </c>
      <c r="FN14">
        <v>0</v>
      </c>
      <c r="FO14">
        <v>0</v>
      </c>
      <c r="FP14">
        <v>0</v>
      </c>
      <c r="FQ14">
        <v>0</v>
      </c>
      <c r="FR14">
        <v>0</v>
      </c>
      <c r="FS14">
        <v>0</v>
      </c>
      <c r="FT14">
        <v>20.61</v>
      </c>
      <c r="FU14">
        <v>33.880000000000003</v>
      </c>
      <c r="FV14">
        <v>2.19</v>
      </c>
      <c r="FW14">
        <v>0</v>
      </c>
      <c r="FX14">
        <v>10.51</v>
      </c>
      <c r="FY14">
        <v>0</v>
      </c>
      <c r="FZ14">
        <v>0</v>
      </c>
      <c r="GA14">
        <v>7.35</v>
      </c>
      <c r="GB14">
        <v>18.07</v>
      </c>
      <c r="GC14">
        <v>27.48</v>
      </c>
      <c r="GD14">
        <v>1.63</v>
      </c>
      <c r="GE14">
        <v>121.72</v>
      </c>
      <c r="GF14">
        <v>0</v>
      </c>
      <c r="GG14">
        <v>1.55152</v>
      </c>
      <c r="GH14">
        <v>1.90052E-2</v>
      </c>
      <c r="GI14">
        <v>0</v>
      </c>
      <c r="GJ14">
        <v>1.0894600000000001E-2</v>
      </c>
      <c r="GK14">
        <v>0</v>
      </c>
      <c r="GL14">
        <v>0</v>
      </c>
      <c r="GM14">
        <v>0.134212</v>
      </c>
      <c r="GN14">
        <v>0.17868999999999999</v>
      </c>
      <c r="GO14">
        <v>0.30364400000000002</v>
      </c>
      <c r="GP14">
        <v>2.03874E-2</v>
      </c>
      <c r="GQ14">
        <v>2.21835</v>
      </c>
      <c r="GR14">
        <v>440.32600000000002</v>
      </c>
      <c r="GS14">
        <v>3204.32</v>
      </c>
      <c r="GT14">
        <v>166.43700000000001</v>
      </c>
      <c r="GU14">
        <v>0</v>
      </c>
      <c r="GV14">
        <v>0</v>
      </c>
      <c r="GW14">
        <v>2135</v>
      </c>
      <c r="GX14">
        <v>930.00099999999998</v>
      </c>
      <c r="GY14">
        <v>2637.81</v>
      </c>
      <c r="GZ14">
        <v>297.5</v>
      </c>
      <c r="HA14">
        <v>9811.4</v>
      </c>
      <c r="HB14">
        <v>366.49599999999998</v>
      </c>
      <c r="HC14">
        <v>0</v>
      </c>
      <c r="HD14">
        <v>0</v>
      </c>
      <c r="HE14">
        <v>0</v>
      </c>
      <c r="HF14">
        <v>156.47999999999999</v>
      </c>
      <c r="HG14">
        <v>0</v>
      </c>
      <c r="HH14">
        <v>65.400000000000006</v>
      </c>
      <c r="HI14">
        <v>0</v>
      </c>
      <c r="HJ14">
        <v>0</v>
      </c>
      <c r="HK14">
        <v>588.375</v>
      </c>
      <c r="HL14">
        <v>0</v>
      </c>
      <c r="HM14">
        <v>0</v>
      </c>
      <c r="HN14">
        <v>0</v>
      </c>
      <c r="HO14">
        <v>0</v>
      </c>
      <c r="HP14">
        <v>0</v>
      </c>
      <c r="HQ14">
        <v>0</v>
      </c>
      <c r="HR14">
        <v>0</v>
      </c>
      <c r="HS14">
        <v>0</v>
      </c>
      <c r="HT14">
        <v>0</v>
      </c>
      <c r="HU14">
        <v>0</v>
      </c>
      <c r="HV14">
        <v>43.64</v>
      </c>
      <c r="HW14">
        <v>89.23</v>
      </c>
      <c r="HX14">
        <v>2.19</v>
      </c>
      <c r="HY14">
        <v>0</v>
      </c>
      <c r="HZ14">
        <v>15.01</v>
      </c>
      <c r="IA14">
        <v>31.81</v>
      </c>
      <c r="IB14">
        <v>18.559999999999999</v>
      </c>
      <c r="IC14">
        <v>36.35</v>
      </c>
      <c r="ID14">
        <v>4.03</v>
      </c>
      <c r="IE14">
        <v>240.82</v>
      </c>
      <c r="IF14">
        <v>0</v>
      </c>
      <c r="IG14">
        <v>3.1754500000000001</v>
      </c>
      <c r="IH14">
        <v>1.90052E-2</v>
      </c>
      <c r="II14">
        <v>0</v>
      </c>
      <c r="IJ14">
        <v>0</v>
      </c>
      <c r="IK14">
        <v>0.62342900000000001</v>
      </c>
      <c r="IL14">
        <v>0.118043</v>
      </c>
      <c r="IM14">
        <v>0.43196400000000001</v>
      </c>
      <c r="IN14">
        <v>6.2929700000000005E-2</v>
      </c>
      <c r="IO14">
        <v>4.4308199999999998</v>
      </c>
      <c r="IP14">
        <v>45.2</v>
      </c>
      <c r="IQ14">
        <v>0</v>
      </c>
      <c r="IR14">
        <v>24.5</v>
      </c>
      <c r="IS14">
        <v>45.2</v>
      </c>
      <c r="IT14">
        <v>20.7</v>
      </c>
      <c r="IU14">
        <v>38.67</v>
      </c>
      <c r="IV14">
        <v>28.52</v>
      </c>
      <c r="IW14">
        <v>38.67</v>
      </c>
      <c r="IX14">
        <v>28.52</v>
      </c>
      <c r="IY14">
        <v>38.67</v>
      </c>
      <c r="IZ14">
        <v>28.52</v>
      </c>
      <c r="JA14">
        <v>96.7</v>
      </c>
      <c r="JB14">
        <v>53.37</v>
      </c>
    </row>
    <row r="15" spans="1:262" x14ac:dyDescent="0.25">
      <c r="A15" s="10">
        <v>42977.405752314815</v>
      </c>
      <c r="B15" t="s">
        <v>394</v>
      </c>
      <c r="C15" t="s">
        <v>530</v>
      </c>
      <c r="D15">
        <v>12</v>
      </c>
      <c r="E15">
        <v>1</v>
      </c>
      <c r="F15">
        <v>2100</v>
      </c>
      <c r="G15" t="s">
        <v>96</v>
      </c>
      <c r="H15" t="s">
        <v>125</v>
      </c>
      <c r="I15">
        <v>0</v>
      </c>
      <c r="J15">
        <v>45</v>
      </c>
      <c r="K15">
        <v>130.875</v>
      </c>
      <c r="L15">
        <v>180.99700000000001</v>
      </c>
      <c r="M15">
        <v>165.69200000000001</v>
      </c>
      <c r="N15">
        <v>0</v>
      </c>
      <c r="O15">
        <v>80.384699999999995</v>
      </c>
      <c r="P15">
        <v>0</v>
      </c>
      <c r="Q15">
        <v>0</v>
      </c>
      <c r="R15">
        <v>505.55700000000002</v>
      </c>
      <c r="S15">
        <v>946.44799999999998</v>
      </c>
      <c r="T15">
        <v>2025.88</v>
      </c>
      <c r="U15">
        <v>119.621</v>
      </c>
      <c r="V15">
        <v>4155.46</v>
      </c>
      <c r="W15">
        <v>193.12700000000001</v>
      </c>
      <c r="X15">
        <v>0</v>
      </c>
      <c r="Y15">
        <v>0</v>
      </c>
      <c r="Z15">
        <v>0</v>
      </c>
      <c r="AA15">
        <v>102.79300000000001</v>
      </c>
      <c r="AB15">
        <v>0</v>
      </c>
      <c r="AC15">
        <v>43.669699999999999</v>
      </c>
      <c r="AD15">
        <v>0</v>
      </c>
      <c r="AE15">
        <v>0</v>
      </c>
      <c r="AF15">
        <v>339.589</v>
      </c>
      <c r="AG15">
        <v>0</v>
      </c>
      <c r="AH15">
        <v>0</v>
      </c>
      <c r="AI15">
        <v>0</v>
      </c>
      <c r="AJ15">
        <v>0</v>
      </c>
      <c r="AK15">
        <v>0</v>
      </c>
      <c r="AL15">
        <v>0</v>
      </c>
      <c r="AM15">
        <v>0</v>
      </c>
      <c r="AN15">
        <v>0</v>
      </c>
      <c r="AO15">
        <v>0</v>
      </c>
      <c r="AP15">
        <v>0</v>
      </c>
      <c r="AQ15">
        <v>21.84</v>
      </c>
      <c r="AR15">
        <v>15.57</v>
      </c>
      <c r="AS15">
        <v>2.19</v>
      </c>
      <c r="AT15">
        <v>0</v>
      </c>
      <c r="AU15">
        <v>10.92</v>
      </c>
      <c r="AV15">
        <v>0</v>
      </c>
      <c r="AW15">
        <v>0</v>
      </c>
      <c r="AX15">
        <v>7.37</v>
      </c>
      <c r="AY15">
        <v>18.18</v>
      </c>
      <c r="AZ15">
        <v>27.51</v>
      </c>
      <c r="BA15">
        <v>1.64</v>
      </c>
      <c r="BB15">
        <v>105.22</v>
      </c>
      <c r="BC15">
        <v>50.52</v>
      </c>
      <c r="BD15">
        <v>0</v>
      </c>
      <c r="BE15">
        <v>0.55552299999999999</v>
      </c>
      <c r="BF15">
        <v>1.8920200000000002E-2</v>
      </c>
      <c r="BG15">
        <v>0</v>
      </c>
      <c r="BH15">
        <v>1.0894600000000001E-2</v>
      </c>
      <c r="BI15">
        <v>0</v>
      </c>
      <c r="BJ15">
        <v>0</v>
      </c>
      <c r="BK15">
        <v>0.134212</v>
      </c>
      <c r="BL15">
        <v>0.17653199999999999</v>
      </c>
      <c r="BM15">
        <v>0.30364400000000002</v>
      </c>
      <c r="BN15">
        <v>2.03874E-2</v>
      </c>
      <c r="BO15">
        <v>1.22011</v>
      </c>
      <c r="BP15">
        <v>0.58533800000000002</v>
      </c>
      <c r="BQ15">
        <v>130.875</v>
      </c>
      <c r="BR15">
        <v>180.99700000000001</v>
      </c>
      <c r="BS15">
        <v>165.69200000000001</v>
      </c>
      <c r="BT15">
        <v>0</v>
      </c>
      <c r="BU15">
        <v>80.384699999999995</v>
      </c>
      <c r="BV15">
        <v>505.55700000000002</v>
      </c>
      <c r="BW15">
        <v>946.44799999999998</v>
      </c>
      <c r="BX15">
        <v>2025.88</v>
      </c>
      <c r="BY15">
        <v>119.621</v>
      </c>
      <c r="BZ15">
        <v>4155.46</v>
      </c>
      <c r="CA15">
        <v>193.12700000000001</v>
      </c>
      <c r="CB15">
        <v>0</v>
      </c>
      <c r="CC15">
        <v>0</v>
      </c>
      <c r="CD15">
        <v>0</v>
      </c>
      <c r="CE15">
        <v>102.79300000000001</v>
      </c>
      <c r="CF15">
        <v>0</v>
      </c>
      <c r="CG15">
        <v>43.669699999999999</v>
      </c>
      <c r="CH15">
        <v>0</v>
      </c>
      <c r="CI15">
        <v>0</v>
      </c>
      <c r="CJ15">
        <v>339.589</v>
      </c>
      <c r="CK15">
        <v>0</v>
      </c>
      <c r="CL15">
        <v>0</v>
      </c>
      <c r="CM15">
        <v>0</v>
      </c>
      <c r="CN15">
        <v>0</v>
      </c>
      <c r="CO15">
        <v>0</v>
      </c>
      <c r="CP15">
        <v>0</v>
      </c>
      <c r="CQ15">
        <v>0</v>
      </c>
      <c r="CR15">
        <v>0</v>
      </c>
      <c r="CS15">
        <v>0</v>
      </c>
      <c r="CT15">
        <v>0</v>
      </c>
      <c r="CU15">
        <v>21.84</v>
      </c>
      <c r="CV15">
        <v>15.57</v>
      </c>
      <c r="CW15">
        <v>2.19</v>
      </c>
      <c r="CX15">
        <v>0</v>
      </c>
      <c r="CY15">
        <v>10.92</v>
      </c>
      <c r="CZ15">
        <v>7.37</v>
      </c>
      <c r="DA15">
        <v>18.18</v>
      </c>
      <c r="DB15">
        <v>27.51</v>
      </c>
      <c r="DC15">
        <v>1.64</v>
      </c>
      <c r="DD15">
        <v>105.22</v>
      </c>
      <c r="DE15">
        <v>50.52</v>
      </c>
      <c r="DF15">
        <v>0</v>
      </c>
      <c r="DG15">
        <v>0.55552299999999999</v>
      </c>
      <c r="DH15">
        <v>1.8920200000000002E-2</v>
      </c>
      <c r="DI15">
        <v>0</v>
      </c>
      <c r="DJ15">
        <v>1.0894600000000001E-2</v>
      </c>
      <c r="DK15">
        <v>0.134212</v>
      </c>
      <c r="DL15">
        <v>0.17653199999999999</v>
      </c>
      <c r="DM15">
        <v>0.30364400000000002</v>
      </c>
      <c r="DN15">
        <v>2.03874E-2</v>
      </c>
      <c r="DO15">
        <v>1.22011</v>
      </c>
      <c r="DP15">
        <v>0.58533800000000002</v>
      </c>
      <c r="DQ15" t="s">
        <v>691</v>
      </c>
      <c r="DR15" t="s">
        <v>690</v>
      </c>
      <c r="DS15" t="s">
        <v>16</v>
      </c>
      <c r="DT15">
        <v>0</v>
      </c>
      <c r="DU15">
        <v>0</v>
      </c>
      <c r="DV15">
        <v>0</v>
      </c>
      <c r="DW15">
        <v>0</v>
      </c>
      <c r="EN15">
        <v>130.875</v>
      </c>
      <c r="EO15">
        <v>180.99700000000001</v>
      </c>
      <c r="EP15">
        <v>165.69200000000001</v>
      </c>
      <c r="EQ15">
        <v>0</v>
      </c>
      <c r="ER15">
        <v>80.384699999999995</v>
      </c>
      <c r="ES15">
        <v>0</v>
      </c>
      <c r="ET15">
        <v>0</v>
      </c>
      <c r="EU15">
        <v>505.55700000000002</v>
      </c>
      <c r="EV15">
        <v>946.44799999999998</v>
      </c>
      <c r="EW15">
        <v>2025.88</v>
      </c>
      <c r="EX15">
        <v>119.621</v>
      </c>
      <c r="EY15">
        <v>4155.46</v>
      </c>
      <c r="EZ15">
        <v>193.12700000000001</v>
      </c>
      <c r="FA15">
        <v>0</v>
      </c>
      <c r="FB15">
        <v>0</v>
      </c>
      <c r="FC15">
        <v>0</v>
      </c>
      <c r="FD15">
        <v>102.79300000000001</v>
      </c>
      <c r="FE15">
        <v>0</v>
      </c>
      <c r="FF15">
        <v>43.669699999999999</v>
      </c>
      <c r="FG15">
        <v>0</v>
      </c>
      <c r="FH15">
        <v>0</v>
      </c>
      <c r="FI15">
        <v>339.589</v>
      </c>
      <c r="FJ15">
        <v>0</v>
      </c>
      <c r="FK15">
        <v>0</v>
      </c>
      <c r="FL15">
        <v>0</v>
      </c>
      <c r="FM15">
        <v>0</v>
      </c>
      <c r="FN15">
        <v>0</v>
      </c>
      <c r="FO15">
        <v>0</v>
      </c>
      <c r="FP15">
        <v>0</v>
      </c>
      <c r="FQ15">
        <v>0</v>
      </c>
      <c r="FR15">
        <v>0</v>
      </c>
      <c r="FS15">
        <v>0</v>
      </c>
      <c r="FT15">
        <v>21.84</v>
      </c>
      <c r="FU15">
        <v>15.57</v>
      </c>
      <c r="FV15">
        <v>2.19</v>
      </c>
      <c r="FW15">
        <v>0</v>
      </c>
      <c r="FX15">
        <v>10.92</v>
      </c>
      <c r="FY15">
        <v>0</v>
      </c>
      <c r="FZ15">
        <v>0</v>
      </c>
      <c r="GA15">
        <v>7.37</v>
      </c>
      <c r="GB15">
        <v>18.18</v>
      </c>
      <c r="GC15">
        <v>27.51</v>
      </c>
      <c r="GD15">
        <v>1.64</v>
      </c>
      <c r="GE15">
        <v>105.22</v>
      </c>
      <c r="GF15">
        <v>0</v>
      </c>
      <c r="GG15">
        <v>0.55552299999999999</v>
      </c>
      <c r="GH15">
        <v>1.8920200000000002E-2</v>
      </c>
      <c r="GI15">
        <v>0</v>
      </c>
      <c r="GJ15">
        <v>1.0894600000000001E-2</v>
      </c>
      <c r="GK15">
        <v>0</v>
      </c>
      <c r="GL15">
        <v>0</v>
      </c>
      <c r="GM15">
        <v>0.134212</v>
      </c>
      <c r="GN15">
        <v>0.17653199999999999</v>
      </c>
      <c r="GO15">
        <v>0.30364400000000002</v>
      </c>
      <c r="GP15">
        <v>2.03874E-2</v>
      </c>
      <c r="GQ15">
        <v>1.22011</v>
      </c>
      <c r="GR15">
        <v>446.95</v>
      </c>
      <c r="GS15">
        <v>1139.18</v>
      </c>
      <c r="GT15">
        <v>165.69200000000001</v>
      </c>
      <c r="GU15">
        <v>0</v>
      </c>
      <c r="GV15">
        <v>0</v>
      </c>
      <c r="GW15">
        <v>2135</v>
      </c>
      <c r="GX15">
        <v>930.00099999999998</v>
      </c>
      <c r="GY15">
        <v>2637.81</v>
      </c>
      <c r="GZ15">
        <v>297.5</v>
      </c>
      <c r="HA15">
        <v>7752.14</v>
      </c>
      <c r="HB15">
        <v>371.952</v>
      </c>
      <c r="HC15">
        <v>0</v>
      </c>
      <c r="HD15">
        <v>0</v>
      </c>
      <c r="HE15">
        <v>0</v>
      </c>
      <c r="HF15">
        <v>161.63900000000001</v>
      </c>
      <c r="HG15">
        <v>0</v>
      </c>
      <c r="HH15">
        <v>65.400000000000006</v>
      </c>
      <c r="HI15">
        <v>0</v>
      </c>
      <c r="HJ15">
        <v>0</v>
      </c>
      <c r="HK15">
        <v>598.99</v>
      </c>
      <c r="HL15">
        <v>0</v>
      </c>
      <c r="HM15">
        <v>0</v>
      </c>
      <c r="HN15">
        <v>0</v>
      </c>
      <c r="HO15">
        <v>0</v>
      </c>
      <c r="HP15">
        <v>0</v>
      </c>
      <c r="HQ15">
        <v>0</v>
      </c>
      <c r="HR15">
        <v>0</v>
      </c>
      <c r="HS15">
        <v>0</v>
      </c>
      <c r="HT15">
        <v>0</v>
      </c>
      <c r="HU15">
        <v>0</v>
      </c>
      <c r="HV15">
        <v>44.39</v>
      </c>
      <c r="HW15">
        <v>53.25</v>
      </c>
      <c r="HX15">
        <v>2.19</v>
      </c>
      <c r="HY15">
        <v>0</v>
      </c>
      <c r="HZ15">
        <v>15.43</v>
      </c>
      <c r="IA15">
        <v>31.93</v>
      </c>
      <c r="IB15">
        <v>18.57</v>
      </c>
      <c r="IC15">
        <v>36.39</v>
      </c>
      <c r="ID15">
        <v>4.13</v>
      </c>
      <c r="IE15">
        <v>206.28</v>
      </c>
      <c r="IF15">
        <v>0</v>
      </c>
      <c r="IG15">
        <v>2.4140199999999998</v>
      </c>
      <c r="IH15">
        <v>1.8920200000000002E-2</v>
      </c>
      <c r="II15">
        <v>0</v>
      </c>
      <c r="IJ15">
        <v>0</v>
      </c>
      <c r="IK15">
        <v>0.62342900000000001</v>
      </c>
      <c r="IL15">
        <v>0.118043</v>
      </c>
      <c r="IM15">
        <v>0.43196400000000001</v>
      </c>
      <c r="IN15">
        <v>6.2929700000000005E-2</v>
      </c>
      <c r="IO15">
        <v>3.6693099999999998</v>
      </c>
      <c r="IP15">
        <v>45</v>
      </c>
      <c r="IQ15">
        <v>0</v>
      </c>
      <c r="IR15">
        <v>25.2</v>
      </c>
      <c r="IS15">
        <v>45</v>
      </c>
      <c r="IT15">
        <v>19.8</v>
      </c>
      <c r="IU15">
        <v>20.46</v>
      </c>
      <c r="IV15">
        <v>30.06</v>
      </c>
      <c r="IW15">
        <v>20.46</v>
      </c>
      <c r="IX15">
        <v>30.06</v>
      </c>
      <c r="IY15">
        <v>20.46</v>
      </c>
      <c r="IZ15">
        <v>30.06</v>
      </c>
      <c r="JA15">
        <v>60.81</v>
      </c>
      <c r="JB15">
        <v>54.45</v>
      </c>
    </row>
    <row r="16" spans="1:262" x14ac:dyDescent="0.25">
      <c r="A16" s="10">
        <v>42977.406261574077</v>
      </c>
      <c r="B16" t="s">
        <v>395</v>
      </c>
      <c r="C16" t="s">
        <v>531</v>
      </c>
      <c r="D16">
        <v>13</v>
      </c>
      <c r="E16">
        <v>1</v>
      </c>
      <c r="F16">
        <v>2100</v>
      </c>
      <c r="G16" t="s">
        <v>96</v>
      </c>
      <c r="H16" t="s">
        <v>125</v>
      </c>
      <c r="I16">
        <v>0</v>
      </c>
      <c r="J16">
        <v>46.6</v>
      </c>
      <c r="K16">
        <v>108.52200000000001</v>
      </c>
      <c r="L16">
        <v>1165.33</v>
      </c>
      <c r="M16">
        <v>170.16</v>
      </c>
      <c r="N16">
        <v>0</v>
      </c>
      <c r="O16">
        <v>80.384699999999995</v>
      </c>
      <c r="P16">
        <v>0</v>
      </c>
      <c r="Q16">
        <v>0</v>
      </c>
      <c r="R16">
        <v>505.55700000000002</v>
      </c>
      <c r="S16">
        <v>974.476</v>
      </c>
      <c r="T16">
        <v>2025.88</v>
      </c>
      <c r="U16">
        <v>119.621</v>
      </c>
      <c r="V16">
        <v>5149.9399999999996</v>
      </c>
      <c r="W16">
        <v>160.16499999999999</v>
      </c>
      <c r="X16">
        <v>0</v>
      </c>
      <c r="Y16">
        <v>0</v>
      </c>
      <c r="Z16">
        <v>0</v>
      </c>
      <c r="AA16">
        <v>96.510599999999997</v>
      </c>
      <c r="AB16">
        <v>0</v>
      </c>
      <c r="AC16">
        <v>43.669699999999999</v>
      </c>
      <c r="AD16">
        <v>0</v>
      </c>
      <c r="AE16">
        <v>0</v>
      </c>
      <c r="AF16">
        <v>300.34500000000003</v>
      </c>
      <c r="AG16">
        <v>0</v>
      </c>
      <c r="AH16">
        <v>0</v>
      </c>
      <c r="AI16">
        <v>0</v>
      </c>
      <c r="AJ16">
        <v>0</v>
      </c>
      <c r="AK16">
        <v>0</v>
      </c>
      <c r="AL16">
        <v>0</v>
      </c>
      <c r="AM16">
        <v>0</v>
      </c>
      <c r="AN16">
        <v>0</v>
      </c>
      <c r="AO16">
        <v>0</v>
      </c>
      <c r="AP16">
        <v>0</v>
      </c>
      <c r="AQ16">
        <v>18.2</v>
      </c>
      <c r="AR16">
        <v>38.26</v>
      </c>
      <c r="AS16">
        <v>2.2599999999999998</v>
      </c>
      <c r="AT16">
        <v>0</v>
      </c>
      <c r="AU16">
        <v>10.33</v>
      </c>
      <c r="AV16">
        <v>0</v>
      </c>
      <c r="AW16">
        <v>0</v>
      </c>
      <c r="AX16">
        <v>7.52</v>
      </c>
      <c r="AY16">
        <v>18.25</v>
      </c>
      <c r="AZ16">
        <v>27.67</v>
      </c>
      <c r="BA16">
        <v>1.65</v>
      </c>
      <c r="BB16">
        <v>124.14</v>
      </c>
      <c r="BC16">
        <v>69.05</v>
      </c>
      <c r="BD16">
        <v>0</v>
      </c>
      <c r="BE16">
        <v>1.84266</v>
      </c>
      <c r="BF16">
        <v>1.94304E-2</v>
      </c>
      <c r="BG16">
        <v>0</v>
      </c>
      <c r="BH16">
        <v>1.0894600000000001E-2</v>
      </c>
      <c r="BI16">
        <v>0</v>
      </c>
      <c r="BJ16">
        <v>0</v>
      </c>
      <c r="BK16">
        <v>0.134212</v>
      </c>
      <c r="BL16">
        <v>0.17929899999999999</v>
      </c>
      <c r="BM16">
        <v>0.30364400000000002</v>
      </c>
      <c r="BN16">
        <v>2.03874E-2</v>
      </c>
      <c r="BO16">
        <v>2.5105200000000001</v>
      </c>
      <c r="BP16">
        <v>1.8729800000000001</v>
      </c>
      <c r="BQ16">
        <v>108.52200000000001</v>
      </c>
      <c r="BR16">
        <v>1165.33</v>
      </c>
      <c r="BS16">
        <v>170.16</v>
      </c>
      <c r="BT16">
        <v>0</v>
      </c>
      <c r="BU16">
        <v>80.384699999999995</v>
      </c>
      <c r="BV16">
        <v>505.55700000000002</v>
      </c>
      <c r="BW16">
        <v>974.476</v>
      </c>
      <c r="BX16">
        <v>2025.88</v>
      </c>
      <c r="BY16">
        <v>119.621</v>
      </c>
      <c r="BZ16">
        <v>5149.93</v>
      </c>
      <c r="CA16">
        <v>160.16499999999999</v>
      </c>
      <c r="CB16">
        <v>0</v>
      </c>
      <c r="CC16">
        <v>0</v>
      </c>
      <c r="CD16">
        <v>0</v>
      </c>
      <c r="CE16">
        <v>96.510599999999997</v>
      </c>
      <c r="CF16">
        <v>0</v>
      </c>
      <c r="CG16">
        <v>43.669699999999999</v>
      </c>
      <c r="CH16">
        <v>0</v>
      </c>
      <c r="CI16">
        <v>0</v>
      </c>
      <c r="CJ16">
        <v>300.34500000000003</v>
      </c>
      <c r="CK16">
        <v>0</v>
      </c>
      <c r="CL16">
        <v>0</v>
      </c>
      <c r="CM16">
        <v>0</v>
      </c>
      <c r="CN16">
        <v>0</v>
      </c>
      <c r="CO16">
        <v>0</v>
      </c>
      <c r="CP16">
        <v>0</v>
      </c>
      <c r="CQ16">
        <v>0</v>
      </c>
      <c r="CR16">
        <v>0</v>
      </c>
      <c r="CS16">
        <v>0</v>
      </c>
      <c r="CT16">
        <v>0</v>
      </c>
      <c r="CU16">
        <v>18.2</v>
      </c>
      <c r="CV16">
        <v>38.26</v>
      </c>
      <c r="CW16">
        <v>2.2599999999999998</v>
      </c>
      <c r="CX16">
        <v>0</v>
      </c>
      <c r="CY16">
        <v>10.33</v>
      </c>
      <c r="CZ16">
        <v>7.52</v>
      </c>
      <c r="DA16">
        <v>18.25</v>
      </c>
      <c r="DB16">
        <v>27.67</v>
      </c>
      <c r="DC16">
        <v>1.65</v>
      </c>
      <c r="DD16">
        <v>124.14</v>
      </c>
      <c r="DE16">
        <v>69.05</v>
      </c>
      <c r="DF16">
        <v>0</v>
      </c>
      <c r="DG16">
        <v>1.84266</v>
      </c>
      <c r="DH16">
        <v>1.94304E-2</v>
      </c>
      <c r="DI16">
        <v>0</v>
      </c>
      <c r="DJ16">
        <v>1.0894600000000001E-2</v>
      </c>
      <c r="DK16">
        <v>0.134212</v>
      </c>
      <c r="DL16">
        <v>0.17929899999999999</v>
      </c>
      <c r="DM16">
        <v>0.30364400000000002</v>
      </c>
      <c r="DN16">
        <v>2.03874E-2</v>
      </c>
      <c r="DO16">
        <v>2.5105200000000001</v>
      </c>
      <c r="DP16">
        <v>1.8729800000000001</v>
      </c>
      <c r="DQ16" t="s">
        <v>691</v>
      </c>
      <c r="DR16" t="s">
        <v>690</v>
      </c>
      <c r="DS16" t="s">
        <v>16</v>
      </c>
      <c r="DT16" s="24">
        <v>3.9665199999999999E-10</v>
      </c>
      <c r="DU16" s="24">
        <v>3.9665199999999999E-10</v>
      </c>
      <c r="DV16">
        <v>0</v>
      </c>
      <c r="DW16">
        <v>0</v>
      </c>
      <c r="EN16">
        <v>108.52200000000001</v>
      </c>
      <c r="EO16">
        <v>1165.33</v>
      </c>
      <c r="EP16">
        <v>170.16</v>
      </c>
      <c r="EQ16">
        <v>0</v>
      </c>
      <c r="ER16">
        <v>80.384699999999995</v>
      </c>
      <c r="ES16">
        <v>0</v>
      </c>
      <c r="ET16">
        <v>0</v>
      </c>
      <c r="EU16">
        <v>505.55700000000002</v>
      </c>
      <c r="EV16">
        <v>974.476</v>
      </c>
      <c r="EW16">
        <v>2025.88</v>
      </c>
      <c r="EX16">
        <v>119.621</v>
      </c>
      <c r="EY16">
        <v>5149.9399999999996</v>
      </c>
      <c r="EZ16">
        <v>160.16499999999999</v>
      </c>
      <c r="FA16">
        <v>0</v>
      </c>
      <c r="FB16">
        <v>0</v>
      </c>
      <c r="FC16">
        <v>0</v>
      </c>
      <c r="FD16">
        <v>96.510599999999997</v>
      </c>
      <c r="FE16">
        <v>0</v>
      </c>
      <c r="FF16">
        <v>43.669699999999999</v>
      </c>
      <c r="FG16">
        <v>0</v>
      </c>
      <c r="FH16">
        <v>0</v>
      </c>
      <c r="FI16">
        <v>300.34500000000003</v>
      </c>
      <c r="FJ16">
        <v>0</v>
      </c>
      <c r="FK16">
        <v>0</v>
      </c>
      <c r="FL16">
        <v>0</v>
      </c>
      <c r="FM16">
        <v>0</v>
      </c>
      <c r="FN16">
        <v>0</v>
      </c>
      <c r="FO16">
        <v>0</v>
      </c>
      <c r="FP16">
        <v>0</v>
      </c>
      <c r="FQ16">
        <v>0</v>
      </c>
      <c r="FR16">
        <v>0</v>
      </c>
      <c r="FS16">
        <v>0</v>
      </c>
      <c r="FT16">
        <v>18.2</v>
      </c>
      <c r="FU16">
        <v>38.26</v>
      </c>
      <c r="FV16">
        <v>2.2599999999999998</v>
      </c>
      <c r="FW16">
        <v>0</v>
      </c>
      <c r="FX16">
        <v>10.33</v>
      </c>
      <c r="FY16">
        <v>0</v>
      </c>
      <c r="FZ16">
        <v>0</v>
      </c>
      <c r="GA16">
        <v>7.52</v>
      </c>
      <c r="GB16">
        <v>18.25</v>
      </c>
      <c r="GC16">
        <v>27.67</v>
      </c>
      <c r="GD16">
        <v>1.65</v>
      </c>
      <c r="GE16">
        <v>124.14</v>
      </c>
      <c r="GF16">
        <v>0</v>
      </c>
      <c r="GG16">
        <v>1.84266</v>
      </c>
      <c r="GH16">
        <v>1.94304E-2</v>
      </c>
      <c r="GI16">
        <v>0</v>
      </c>
      <c r="GJ16">
        <v>1.0894600000000001E-2</v>
      </c>
      <c r="GK16">
        <v>0</v>
      </c>
      <c r="GL16">
        <v>0</v>
      </c>
      <c r="GM16">
        <v>0.134212</v>
      </c>
      <c r="GN16">
        <v>0.17929899999999999</v>
      </c>
      <c r="GO16">
        <v>0.30364400000000002</v>
      </c>
      <c r="GP16">
        <v>2.03874E-2</v>
      </c>
      <c r="GQ16">
        <v>2.5105200000000001</v>
      </c>
      <c r="GR16">
        <v>391.22699999999998</v>
      </c>
      <c r="GS16">
        <v>3541.59</v>
      </c>
      <c r="GT16">
        <v>170.16</v>
      </c>
      <c r="GU16">
        <v>0</v>
      </c>
      <c r="GV16">
        <v>0</v>
      </c>
      <c r="GW16">
        <v>2135</v>
      </c>
      <c r="GX16">
        <v>930.00099999999998</v>
      </c>
      <c r="GY16">
        <v>2637.81</v>
      </c>
      <c r="GZ16">
        <v>297.5</v>
      </c>
      <c r="HA16">
        <v>10103.299999999999</v>
      </c>
      <c r="HB16">
        <v>325.62700000000001</v>
      </c>
      <c r="HC16">
        <v>0</v>
      </c>
      <c r="HD16">
        <v>0</v>
      </c>
      <c r="HE16">
        <v>0</v>
      </c>
      <c r="HF16">
        <v>154.51900000000001</v>
      </c>
      <c r="HG16">
        <v>0</v>
      </c>
      <c r="HH16">
        <v>65.400000000000006</v>
      </c>
      <c r="HI16">
        <v>0</v>
      </c>
      <c r="HJ16">
        <v>0</v>
      </c>
      <c r="HK16">
        <v>545.54600000000005</v>
      </c>
      <c r="HL16">
        <v>0</v>
      </c>
      <c r="HM16">
        <v>0</v>
      </c>
      <c r="HN16">
        <v>0</v>
      </c>
      <c r="HO16">
        <v>0</v>
      </c>
      <c r="HP16">
        <v>0</v>
      </c>
      <c r="HQ16">
        <v>0</v>
      </c>
      <c r="HR16">
        <v>0</v>
      </c>
      <c r="HS16">
        <v>0</v>
      </c>
      <c r="HT16">
        <v>0</v>
      </c>
      <c r="HU16">
        <v>0</v>
      </c>
      <c r="HV16">
        <v>39.04</v>
      </c>
      <c r="HW16">
        <v>90.38</v>
      </c>
      <c r="HX16">
        <v>2.2599999999999998</v>
      </c>
      <c r="HY16">
        <v>0</v>
      </c>
      <c r="HZ16">
        <v>14.83</v>
      </c>
      <c r="IA16">
        <v>32.729999999999997</v>
      </c>
      <c r="IB16">
        <v>18.64</v>
      </c>
      <c r="IC16">
        <v>36.64</v>
      </c>
      <c r="ID16">
        <v>4.22</v>
      </c>
      <c r="IE16">
        <v>238.74</v>
      </c>
      <c r="IF16">
        <v>0</v>
      </c>
      <c r="IG16">
        <v>3.2690299999999999</v>
      </c>
      <c r="IH16">
        <v>1.94304E-2</v>
      </c>
      <c r="II16">
        <v>0</v>
      </c>
      <c r="IJ16">
        <v>0</v>
      </c>
      <c r="IK16">
        <v>0.62342900000000001</v>
      </c>
      <c r="IL16">
        <v>0.118043</v>
      </c>
      <c r="IM16">
        <v>0.43196400000000001</v>
      </c>
      <c r="IN16">
        <v>6.2929700000000005E-2</v>
      </c>
      <c r="IO16">
        <v>4.5248200000000001</v>
      </c>
      <c r="IP16">
        <v>46.6</v>
      </c>
      <c r="IQ16">
        <v>0</v>
      </c>
      <c r="IR16">
        <v>25.6</v>
      </c>
      <c r="IS16">
        <v>46.6</v>
      </c>
      <c r="IT16">
        <v>21</v>
      </c>
      <c r="IU16">
        <v>42.93</v>
      </c>
      <c r="IV16">
        <v>26.12</v>
      </c>
      <c r="IW16">
        <v>42.93</v>
      </c>
      <c r="IX16">
        <v>26.12</v>
      </c>
      <c r="IY16">
        <v>42.93</v>
      </c>
      <c r="IZ16">
        <v>26.12</v>
      </c>
      <c r="JA16">
        <v>97.37</v>
      </c>
      <c r="JB16">
        <v>49.14</v>
      </c>
    </row>
    <row r="17" spans="1:262" x14ac:dyDescent="0.25">
      <c r="A17" s="10">
        <v>42977.405752314815</v>
      </c>
      <c r="B17" t="s">
        <v>396</v>
      </c>
      <c r="C17" t="s">
        <v>532</v>
      </c>
      <c r="D17">
        <v>14</v>
      </c>
      <c r="E17">
        <v>1</v>
      </c>
      <c r="F17">
        <v>2100</v>
      </c>
      <c r="G17" t="s">
        <v>96</v>
      </c>
      <c r="H17" t="s">
        <v>125</v>
      </c>
      <c r="I17">
        <v>0</v>
      </c>
      <c r="J17">
        <v>46.6</v>
      </c>
      <c r="K17">
        <v>118.289</v>
      </c>
      <c r="L17">
        <v>1003.17</v>
      </c>
      <c r="M17">
        <v>160.47900000000001</v>
      </c>
      <c r="N17">
        <v>0</v>
      </c>
      <c r="O17">
        <v>80.384699999999995</v>
      </c>
      <c r="P17">
        <v>0</v>
      </c>
      <c r="Q17">
        <v>0</v>
      </c>
      <c r="R17">
        <v>505.55700000000002</v>
      </c>
      <c r="S17">
        <v>963.41</v>
      </c>
      <c r="T17">
        <v>2025.88</v>
      </c>
      <c r="U17">
        <v>119.621</v>
      </c>
      <c r="V17">
        <v>4976.79</v>
      </c>
      <c r="W17">
        <v>174.76400000000001</v>
      </c>
      <c r="X17">
        <v>0</v>
      </c>
      <c r="Y17">
        <v>0</v>
      </c>
      <c r="Z17">
        <v>0</v>
      </c>
      <c r="AA17">
        <v>99.303899999999999</v>
      </c>
      <c r="AB17">
        <v>0</v>
      </c>
      <c r="AC17">
        <v>43.669699999999999</v>
      </c>
      <c r="AD17">
        <v>0</v>
      </c>
      <c r="AE17">
        <v>0</v>
      </c>
      <c r="AF17">
        <v>317.738</v>
      </c>
      <c r="AG17">
        <v>0</v>
      </c>
      <c r="AH17">
        <v>0</v>
      </c>
      <c r="AI17">
        <v>0</v>
      </c>
      <c r="AJ17">
        <v>0</v>
      </c>
      <c r="AK17">
        <v>0</v>
      </c>
      <c r="AL17">
        <v>0</v>
      </c>
      <c r="AM17">
        <v>0</v>
      </c>
      <c r="AN17">
        <v>0</v>
      </c>
      <c r="AO17">
        <v>0</v>
      </c>
      <c r="AP17">
        <v>0</v>
      </c>
      <c r="AQ17">
        <v>19.82</v>
      </c>
      <c r="AR17">
        <v>31.9</v>
      </c>
      <c r="AS17">
        <v>2.0499999999999998</v>
      </c>
      <c r="AT17">
        <v>0</v>
      </c>
      <c r="AU17">
        <v>10.61</v>
      </c>
      <c r="AV17">
        <v>0</v>
      </c>
      <c r="AW17">
        <v>0</v>
      </c>
      <c r="AX17">
        <v>7.03</v>
      </c>
      <c r="AY17">
        <v>17.03</v>
      </c>
      <c r="AZ17">
        <v>26.55</v>
      </c>
      <c r="BA17">
        <v>1.57</v>
      </c>
      <c r="BB17">
        <v>116.56</v>
      </c>
      <c r="BC17">
        <v>64.38</v>
      </c>
      <c r="BD17">
        <v>0</v>
      </c>
      <c r="BE17">
        <v>1.55047</v>
      </c>
      <c r="BF17">
        <v>1.8324900000000002E-2</v>
      </c>
      <c r="BG17">
        <v>0</v>
      </c>
      <c r="BH17">
        <v>1.0894600000000001E-2</v>
      </c>
      <c r="BI17">
        <v>0</v>
      </c>
      <c r="BJ17">
        <v>0</v>
      </c>
      <c r="BK17">
        <v>0.134212</v>
      </c>
      <c r="BL17">
        <v>0.17846899999999999</v>
      </c>
      <c r="BM17">
        <v>0.30364400000000002</v>
      </c>
      <c r="BN17">
        <v>2.03874E-2</v>
      </c>
      <c r="BO17">
        <v>2.2164000000000001</v>
      </c>
      <c r="BP17">
        <v>1.57969</v>
      </c>
      <c r="BQ17">
        <v>118.289</v>
      </c>
      <c r="BR17">
        <v>1003.17</v>
      </c>
      <c r="BS17">
        <v>160.47900000000001</v>
      </c>
      <c r="BT17">
        <v>0</v>
      </c>
      <c r="BU17">
        <v>80.384699999999995</v>
      </c>
      <c r="BV17">
        <v>505.55700000000002</v>
      </c>
      <c r="BW17">
        <v>963.41</v>
      </c>
      <c r="BX17">
        <v>2025.88</v>
      </c>
      <c r="BY17">
        <v>119.621</v>
      </c>
      <c r="BZ17">
        <v>4976.79</v>
      </c>
      <c r="CA17">
        <v>174.76400000000001</v>
      </c>
      <c r="CB17">
        <v>0</v>
      </c>
      <c r="CC17">
        <v>0</v>
      </c>
      <c r="CD17">
        <v>0</v>
      </c>
      <c r="CE17">
        <v>99.303899999999999</v>
      </c>
      <c r="CF17">
        <v>0</v>
      </c>
      <c r="CG17">
        <v>43.669699999999999</v>
      </c>
      <c r="CH17">
        <v>0</v>
      </c>
      <c r="CI17">
        <v>0</v>
      </c>
      <c r="CJ17">
        <v>317.738</v>
      </c>
      <c r="CK17">
        <v>0</v>
      </c>
      <c r="CL17">
        <v>0</v>
      </c>
      <c r="CM17">
        <v>0</v>
      </c>
      <c r="CN17">
        <v>0</v>
      </c>
      <c r="CO17">
        <v>0</v>
      </c>
      <c r="CP17">
        <v>0</v>
      </c>
      <c r="CQ17">
        <v>0</v>
      </c>
      <c r="CR17">
        <v>0</v>
      </c>
      <c r="CS17">
        <v>0</v>
      </c>
      <c r="CT17">
        <v>0</v>
      </c>
      <c r="CU17">
        <v>19.82</v>
      </c>
      <c r="CV17">
        <v>31.9</v>
      </c>
      <c r="CW17">
        <v>2.0499999999999998</v>
      </c>
      <c r="CX17">
        <v>0</v>
      </c>
      <c r="CY17">
        <v>10.61</v>
      </c>
      <c r="CZ17">
        <v>7.03</v>
      </c>
      <c r="DA17">
        <v>17.03</v>
      </c>
      <c r="DB17">
        <v>26.55</v>
      </c>
      <c r="DC17">
        <v>1.57</v>
      </c>
      <c r="DD17">
        <v>116.56</v>
      </c>
      <c r="DE17">
        <v>64.38</v>
      </c>
      <c r="DF17">
        <v>0</v>
      </c>
      <c r="DG17">
        <v>1.55047</v>
      </c>
      <c r="DH17">
        <v>1.8324900000000002E-2</v>
      </c>
      <c r="DI17">
        <v>0</v>
      </c>
      <c r="DJ17">
        <v>1.0894600000000001E-2</v>
      </c>
      <c r="DK17">
        <v>0.134212</v>
      </c>
      <c r="DL17">
        <v>0.17846899999999999</v>
      </c>
      <c r="DM17">
        <v>0.30364400000000002</v>
      </c>
      <c r="DN17">
        <v>2.03874E-2</v>
      </c>
      <c r="DO17">
        <v>2.2164000000000001</v>
      </c>
      <c r="DP17">
        <v>1.57969</v>
      </c>
      <c r="DQ17" t="s">
        <v>691</v>
      </c>
      <c r="DR17" t="s">
        <v>690</v>
      </c>
      <c r="DS17" t="s">
        <v>16</v>
      </c>
      <c r="DT17">
        <v>0</v>
      </c>
      <c r="DU17">
        <v>0</v>
      </c>
      <c r="DV17">
        <v>0</v>
      </c>
      <c r="DW17">
        <v>0</v>
      </c>
      <c r="EN17">
        <v>118.289</v>
      </c>
      <c r="EO17">
        <v>1003.17</v>
      </c>
      <c r="EP17">
        <v>160.47900000000001</v>
      </c>
      <c r="EQ17">
        <v>0</v>
      </c>
      <c r="ER17">
        <v>80.384699999999995</v>
      </c>
      <c r="ES17">
        <v>0</v>
      </c>
      <c r="ET17">
        <v>0</v>
      </c>
      <c r="EU17">
        <v>505.55700000000002</v>
      </c>
      <c r="EV17">
        <v>963.41</v>
      </c>
      <c r="EW17">
        <v>2025.88</v>
      </c>
      <c r="EX17">
        <v>119.621</v>
      </c>
      <c r="EY17">
        <v>4976.79</v>
      </c>
      <c r="EZ17">
        <v>174.76400000000001</v>
      </c>
      <c r="FA17">
        <v>0</v>
      </c>
      <c r="FB17">
        <v>0</v>
      </c>
      <c r="FC17">
        <v>0</v>
      </c>
      <c r="FD17">
        <v>99.303899999999999</v>
      </c>
      <c r="FE17">
        <v>0</v>
      </c>
      <c r="FF17">
        <v>43.669699999999999</v>
      </c>
      <c r="FG17">
        <v>0</v>
      </c>
      <c r="FH17">
        <v>0</v>
      </c>
      <c r="FI17">
        <v>317.738</v>
      </c>
      <c r="FJ17">
        <v>0</v>
      </c>
      <c r="FK17">
        <v>0</v>
      </c>
      <c r="FL17">
        <v>0</v>
      </c>
      <c r="FM17">
        <v>0</v>
      </c>
      <c r="FN17">
        <v>0</v>
      </c>
      <c r="FO17">
        <v>0</v>
      </c>
      <c r="FP17">
        <v>0</v>
      </c>
      <c r="FQ17">
        <v>0</v>
      </c>
      <c r="FR17">
        <v>0</v>
      </c>
      <c r="FS17">
        <v>0</v>
      </c>
      <c r="FT17">
        <v>19.82</v>
      </c>
      <c r="FU17">
        <v>31.9</v>
      </c>
      <c r="FV17">
        <v>2.0499999999999998</v>
      </c>
      <c r="FW17">
        <v>0</v>
      </c>
      <c r="FX17">
        <v>10.61</v>
      </c>
      <c r="FY17">
        <v>0</v>
      </c>
      <c r="FZ17">
        <v>0</v>
      </c>
      <c r="GA17">
        <v>7.03</v>
      </c>
      <c r="GB17">
        <v>17.03</v>
      </c>
      <c r="GC17">
        <v>26.55</v>
      </c>
      <c r="GD17">
        <v>1.57</v>
      </c>
      <c r="GE17">
        <v>116.56</v>
      </c>
      <c r="GF17">
        <v>0</v>
      </c>
      <c r="GG17">
        <v>1.55047</v>
      </c>
      <c r="GH17">
        <v>1.8324900000000002E-2</v>
      </c>
      <c r="GI17">
        <v>0</v>
      </c>
      <c r="GJ17">
        <v>1.0894600000000001E-2</v>
      </c>
      <c r="GK17">
        <v>0</v>
      </c>
      <c r="GL17">
        <v>0</v>
      </c>
      <c r="GM17">
        <v>0.134212</v>
      </c>
      <c r="GN17">
        <v>0.17846899999999999</v>
      </c>
      <c r="GO17">
        <v>0.30364400000000002</v>
      </c>
      <c r="GP17">
        <v>2.03874E-2</v>
      </c>
      <c r="GQ17">
        <v>2.2164000000000001</v>
      </c>
      <c r="GR17">
        <v>433.18599999999998</v>
      </c>
      <c r="GS17">
        <v>3033.58</v>
      </c>
      <c r="GT17">
        <v>160.47900000000001</v>
      </c>
      <c r="GU17">
        <v>0</v>
      </c>
      <c r="GV17">
        <v>0</v>
      </c>
      <c r="GW17">
        <v>2135</v>
      </c>
      <c r="GX17">
        <v>930.00099999999998</v>
      </c>
      <c r="GY17">
        <v>2637.81</v>
      </c>
      <c r="GZ17">
        <v>297.5</v>
      </c>
      <c r="HA17">
        <v>9627.56</v>
      </c>
      <c r="HB17">
        <v>360.94</v>
      </c>
      <c r="HC17">
        <v>0</v>
      </c>
      <c r="HD17">
        <v>0</v>
      </c>
      <c r="HE17">
        <v>0</v>
      </c>
      <c r="HF17">
        <v>157.583</v>
      </c>
      <c r="HG17">
        <v>0</v>
      </c>
      <c r="HH17">
        <v>65.400000000000006</v>
      </c>
      <c r="HI17">
        <v>0</v>
      </c>
      <c r="HJ17">
        <v>0</v>
      </c>
      <c r="HK17">
        <v>583.923</v>
      </c>
      <c r="HL17">
        <v>0</v>
      </c>
      <c r="HM17">
        <v>0</v>
      </c>
      <c r="HN17">
        <v>0</v>
      </c>
      <c r="HO17">
        <v>0</v>
      </c>
      <c r="HP17">
        <v>0</v>
      </c>
      <c r="HQ17">
        <v>0</v>
      </c>
      <c r="HR17">
        <v>0</v>
      </c>
      <c r="HS17">
        <v>0</v>
      </c>
      <c r="HT17">
        <v>0</v>
      </c>
      <c r="HU17">
        <v>0</v>
      </c>
      <c r="HV17">
        <v>43.15</v>
      </c>
      <c r="HW17">
        <v>75.78</v>
      </c>
      <c r="HX17">
        <v>2.0499999999999998</v>
      </c>
      <c r="HY17">
        <v>0</v>
      </c>
      <c r="HZ17">
        <v>15.22</v>
      </c>
      <c r="IA17">
        <v>30.24</v>
      </c>
      <c r="IB17">
        <v>18.170000000000002</v>
      </c>
      <c r="IC17">
        <v>35.049999999999997</v>
      </c>
      <c r="ID17">
        <v>3.96</v>
      </c>
      <c r="IE17">
        <v>223.62</v>
      </c>
      <c r="IF17">
        <v>0</v>
      </c>
      <c r="IG17">
        <v>2.6663700000000001</v>
      </c>
      <c r="IH17">
        <v>1.8324900000000002E-2</v>
      </c>
      <c r="II17">
        <v>0</v>
      </c>
      <c r="IJ17">
        <v>0</v>
      </c>
      <c r="IK17">
        <v>0.62342900000000001</v>
      </c>
      <c r="IL17">
        <v>0.118043</v>
      </c>
      <c r="IM17">
        <v>0.43196400000000001</v>
      </c>
      <c r="IN17">
        <v>6.2929700000000005E-2</v>
      </c>
      <c r="IO17">
        <v>3.9210600000000002</v>
      </c>
      <c r="IP17">
        <v>46.6</v>
      </c>
      <c r="IQ17">
        <v>0</v>
      </c>
      <c r="IR17">
        <v>25.3</v>
      </c>
      <c r="IS17">
        <v>46.6</v>
      </c>
      <c r="IT17">
        <v>21.3</v>
      </c>
      <c r="IU17">
        <v>36.369999999999997</v>
      </c>
      <c r="IV17">
        <v>28.01</v>
      </c>
      <c r="IW17">
        <v>36.369999999999997</v>
      </c>
      <c r="IX17">
        <v>28.01</v>
      </c>
      <c r="IY17">
        <v>36.369999999999997</v>
      </c>
      <c r="IZ17">
        <v>28.01</v>
      </c>
      <c r="JA17">
        <v>82.85</v>
      </c>
      <c r="JB17">
        <v>53.35</v>
      </c>
    </row>
    <row r="18" spans="1:262" x14ac:dyDescent="0.25">
      <c r="A18" s="10">
        <v>42977.405752314815</v>
      </c>
      <c r="B18" t="s">
        <v>397</v>
      </c>
      <c r="C18" t="s">
        <v>533</v>
      </c>
      <c r="D18">
        <v>15</v>
      </c>
      <c r="E18">
        <v>1</v>
      </c>
      <c r="F18">
        <v>2100</v>
      </c>
      <c r="G18" t="s">
        <v>96</v>
      </c>
      <c r="H18" t="s">
        <v>125</v>
      </c>
      <c r="I18">
        <v>0</v>
      </c>
      <c r="J18">
        <v>49.9</v>
      </c>
      <c r="K18">
        <v>2.6559699999999999</v>
      </c>
      <c r="L18">
        <v>4142.71</v>
      </c>
      <c r="M18">
        <v>170.16</v>
      </c>
      <c r="N18">
        <v>0</v>
      </c>
      <c r="O18">
        <v>80.38</v>
      </c>
      <c r="P18">
        <v>0</v>
      </c>
      <c r="Q18">
        <v>0</v>
      </c>
      <c r="R18">
        <v>505.55700000000002</v>
      </c>
      <c r="S18">
        <v>1044.1500000000001</v>
      </c>
      <c r="T18">
        <v>2025.88</v>
      </c>
      <c r="U18">
        <v>119.621</v>
      </c>
      <c r="V18">
        <v>8091.11</v>
      </c>
      <c r="W18">
        <v>3.92014</v>
      </c>
      <c r="X18">
        <v>0</v>
      </c>
      <c r="Y18">
        <v>0</v>
      </c>
      <c r="Z18">
        <v>0</v>
      </c>
      <c r="AA18">
        <v>74.339799999999997</v>
      </c>
      <c r="AB18">
        <v>0</v>
      </c>
      <c r="AC18">
        <v>43.669699999999999</v>
      </c>
      <c r="AD18">
        <v>0</v>
      </c>
      <c r="AE18">
        <v>0</v>
      </c>
      <c r="AF18">
        <v>121.93</v>
      </c>
      <c r="AG18">
        <v>0</v>
      </c>
      <c r="AH18">
        <v>0</v>
      </c>
      <c r="AI18">
        <v>0</v>
      </c>
      <c r="AJ18">
        <v>0</v>
      </c>
      <c r="AK18">
        <v>0</v>
      </c>
      <c r="AL18">
        <v>0</v>
      </c>
      <c r="AM18">
        <v>0</v>
      </c>
      <c r="AN18">
        <v>0</v>
      </c>
      <c r="AO18">
        <v>0</v>
      </c>
      <c r="AP18">
        <v>0</v>
      </c>
      <c r="AQ18">
        <v>0.45</v>
      </c>
      <c r="AR18">
        <v>86.71</v>
      </c>
      <c r="AS18">
        <v>2.1800000000000002</v>
      </c>
      <c r="AT18">
        <v>0</v>
      </c>
      <c r="AU18">
        <v>8.25</v>
      </c>
      <c r="AV18">
        <v>0</v>
      </c>
      <c r="AW18">
        <v>0</v>
      </c>
      <c r="AX18">
        <v>7.12</v>
      </c>
      <c r="AY18">
        <v>18.14</v>
      </c>
      <c r="AZ18">
        <v>26.69</v>
      </c>
      <c r="BA18">
        <v>1.59</v>
      </c>
      <c r="BB18">
        <v>151.13</v>
      </c>
      <c r="BC18">
        <v>97.59</v>
      </c>
      <c r="BD18">
        <v>0</v>
      </c>
      <c r="BE18">
        <v>3.16669</v>
      </c>
      <c r="BF18">
        <v>1.94304E-2</v>
      </c>
      <c r="BG18">
        <v>0</v>
      </c>
      <c r="BH18">
        <v>1.0894600000000001E-2</v>
      </c>
      <c r="BI18">
        <v>0</v>
      </c>
      <c r="BJ18">
        <v>0</v>
      </c>
      <c r="BK18">
        <v>0.134212</v>
      </c>
      <c r="BL18">
        <v>0.18300900000000001</v>
      </c>
      <c r="BM18">
        <v>0.30364400000000002</v>
      </c>
      <c r="BN18">
        <v>2.03874E-2</v>
      </c>
      <c r="BO18">
        <v>3.8382700000000001</v>
      </c>
      <c r="BP18">
        <v>3.1970200000000002</v>
      </c>
      <c r="BQ18">
        <v>2.6559699999999999</v>
      </c>
      <c r="BR18">
        <v>4142.71</v>
      </c>
      <c r="BS18">
        <v>170.16</v>
      </c>
      <c r="BT18">
        <v>0</v>
      </c>
      <c r="BU18">
        <v>80.38</v>
      </c>
      <c r="BV18">
        <v>505.55700000000002</v>
      </c>
      <c r="BW18">
        <v>1044.1500000000001</v>
      </c>
      <c r="BX18">
        <v>2025.88</v>
      </c>
      <c r="BY18">
        <v>119.621</v>
      </c>
      <c r="BZ18">
        <v>8091.11</v>
      </c>
      <c r="CA18">
        <v>3.92014</v>
      </c>
      <c r="CB18">
        <v>0</v>
      </c>
      <c r="CC18">
        <v>0</v>
      </c>
      <c r="CD18">
        <v>0</v>
      </c>
      <c r="CE18">
        <v>74.339799999999997</v>
      </c>
      <c r="CF18">
        <v>0</v>
      </c>
      <c r="CG18">
        <v>43.669699999999999</v>
      </c>
      <c r="CH18">
        <v>0</v>
      </c>
      <c r="CI18">
        <v>0</v>
      </c>
      <c r="CJ18">
        <v>121.93</v>
      </c>
      <c r="CK18">
        <v>0</v>
      </c>
      <c r="CL18">
        <v>0</v>
      </c>
      <c r="CM18">
        <v>0</v>
      </c>
      <c r="CN18">
        <v>0</v>
      </c>
      <c r="CO18">
        <v>0</v>
      </c>
      <c r="CP18">
        <v>0</v>
      </c>
      <c r="CQ18">
        <v>0</v>
      </c>
      <c r="CR18">
        <v>0</v>
      </c>
      <c r="CS18">
        <v>0</v>
      </c>
      <c r="CT18">
        <v>0</v>
      </c>
      <c r="CU18">
        <v>0.45</v>
      </c>
      <c r="CV18">
        <v>86.71</v>
      </c>
      <c r="CW18">
        <v>2.1800000000000002</v>
      </c>
      <c r="CX18">
        <v>0</v>
      </c>
      <c r="CY18">
        <v>8.25</v>
      </c>
      <c r="CZ18">
        <v>7.12</v>
      </c>
      <c r="DA18">
        <v>18.14</v>
      </c>
      <c r="DB18">
        <v>26.69</v>
      </c>
      <c r="DC18">
        <v>1.59</v>
      </c>
      <c r="DD18">
        <v>151.13</v>
      </c>
      <c r="DE18">
        <v>97.59</v>
      </c>
      <c r="DF18">
        <v>0</v>
      </c>
      <c r="DG18">
        <v>3.16669</v>
      </c>
      <c r="DH18">
        <v>1.94304E-2</v>
      </c>
      <c r="DI18">
        <v>0</v>
      </c>
      <c r="DJ18">
        <v>1.0894600000000001E-2</v>
      </c>
      <c r="DK18">
        <v>0.134212</v>
      </c>
      <c r="DL18">
        <v>0.18300900000000001</v>
      </c>
      <c r="DM18">
        <v>0.30364400000000002</v>
      </c>
      <c r="DN18">
        <v>2.03874E-2</v>
      </c>
      <c r="DO18">
        <v>3.8382700000000001</v>
      </c>
      <c r="DP18">
        <v>3.1970200000000002</v>
      </c>
      <c r="DQ18" t="s">
        <v>691</v>
      </c>
      <c r="DR18" t="s">
        <v>690</v>
      </c>
      <c r="DS18" t="s">
        <v>16</v>
      </c>
      <c r="DT18">
        <v>0</v>
      </c>
      <c r="DU18">
        <v>0</v>
      </c>
      <c r="DV18">
        <v>0</v>
      </c>
      <c r="DW18">
        <v>0</v>
      </c>
      <c r="EN18">
        <v>2.6559699999999999</v>
      </c>
      <c r="EO18">
        <v>4142.71</v>
      </c>
      <c r="EP18">
        <v>170.16</v>
      </c>
      <c r="EQ18">
        <v>0</v>
      </c>
      <c r="ER18">
        <v>80.38</v>
      </c>
      <c r="ES18">
        <v>0</v>
      </c>
      <c r="ET18">
        <v>0</v>
      </c>
      <c r="EU18">
        <v>505.55700000000002</v>
      </c>
      <c r="EV18">
        <v>1044.1500000000001</v>
      </c>
      <c r="EW18">
        <v>2025.88</v>
      </c>
      <c r="EX18">
        <v>119.621</v>
      </c>
      <c r="EY18">
        <v>8091.11</v>
      </c>
      <c r="EZ18">
        <v>3.92014</v>
      </c>
      <c r="FA18">
        <v>0</v>
      </c>
      <c r="FB18">
        <v>0</v>
      </c>
      <c r="FC18">
        <v>0</v>
      </c>
      <c r="FD18">
        <v>74.339799999999997</v>
      </c>
      <c r="FE18">
        <v>0</v>
      </c>
      <c r="FF18">
        <v>43.669699999999999</v>
      </c>
      <c r="FG18">
        <v>0</v>
      </c>
      <c r="FH18">
        <v>0</v>
      </c>
      <c r="FI18">
        <v>121.93</v>
      </c>
      <c r="FJ18">
        <v>0</v>
      </c>
      <c r="FK18">
        <v>0</v>
      </c>
      <c r="FL18">
        <v>0</v>
      </c>
      <c r="FM18">
        <v>0</v>
      </c>
      <c r="FN18">
        <v>0</v>
      </c>
      <c r="FO18">
        <v>0</v>
      </c>
      <c r="FP18">
        <v>0</v>
      </c>
      <c r="FQ18">
        <v>0</v>
      </c>
      <c r="FR18">
        <v>0</v>
      </c>
      <c r="FS18">
        <v>0</v>
      </c>
      <c r="FT18">
        <v>0.45</v>
      </c>
      <c r="FU18">
        <v>86.71</v>
      </c>
      <c r="FV18">
        <v>2.1800000000000002</v>
      </c>
      <c r="FW18">
        <v>0</v>
      </c>
      <c r="FX18">
        <v>8.25</v>
      </c>
      <c r="FY18">
        <v>0</v>
      </c>
      <c r="FZ18">
        <v>0</v>
      </c>
      <c r="GA18">
        <v>7.12</v>
      </c>
      <c r="GB18">
        <v>18.14</v>
      </c>
      <c r="GC18">
        <v>26.69</v>
      </c>
      <c r="GD18">
        <v>1.59</v>
      </c>
      <c r="GE18">
        <v>151.13</v>
      </c>
      <c r="GF18">
        <v>0</v>
      </c>
      <c r="GG18">
        <v>3.16669</v>
      </c>
      <c r="GH18">
        <v>1.94304E-2</v>
      </c>
      <c r="GI18">
        <v>0</v>
      </c>
      <c r="GJ18">
        <v>1.0894600000000001E-2</v>
      </c>
      <c r="GK18">
        <v>0</v>
      </c>
      <c r="GL18">
        <v>0</v>
      </c>
      <c r="GM18">
        <v>0.134212</v>
      </c>
      <c r="GN18">
        <v>0.18300900000000001</v>
      </c>
      <c r="GO18">
        <v>0.30364400000000002</v>
      </c>
      <c r="GP18">
        <v>2.03874E-2</v>
      </c>
      <c r="GQ18">
        <v>3.8382700000000001</v>
      </c>
      <c r="GR18">
        <v>41.035499999999999</v>
      </c>
      <c r="GS18">
        <v>9826.19</v>
      </c>
      <c r="GT18">
        <v>170.16</v>
      </c>
      <c r="GU18">
        <v>0</v>
      </c>
      <c r="GV18">
        <v>0</v>
      </c>
      <c r="GW18">
        <v>2135</v>
      </c>
      <c r="GX18">
        <v>930.00099999999998</v>
      </c>
      <c r="GY18">
        <v>2637.81</v>
      </c>
      <c r="GZ18">
        <v>297.5</v>
      </c>
      <c r="HA18">
        <v>16037.7</v>
      </c>
      <c r="HB18">
        <v>34.156999999999996</v>
      </c>
      <c r="HC18">
        <v>0</v>
      </c>
      <c r="HD18">
        <v>0</v>
      </c>
      <c r="HE18">
        <v>0</v>
      </c>
      <c r="HF18">
        <v>129.27600000000001</v>
      </c>
      <c r="HG18">
        <v>0</v>
      </c>
      <c r="HH18">
        <v>65.400000000000006</v>
      </c>
      <c r="HI18">
        <v>0</v>
      </c>
      <c r="HJ18">
        <v>0</v>
      </c>
      <c r="HK18">
        <v>228.833</v>
      </c>
      <c r="HL18">
        <v>0</v>
      </c>
      <c r="HM18">
        <v>0</v>
      </c>
      <c r="HN18">
        <v>0</v>
      </c>
      <c r="HO18">
        <v>0</v>
      </c>
      <c r="HP18">
        <v>0</v>
      </c>
      <c r="HQ18">
        <v>0</v>
      </c>
      <c r="HR18">
        <v>0</v>
      </c>
      <c r="HS18">
        <v>0</v>
      </c>
      <c r="HT18">
        <v>0</v>
      </c>
      <c r="HU18">
        <v>0</v>
      </c>
      <c r="HV18">
        <v>4.1399999999999997</v>
      </c>
      <c r="HW18">
        <v>179.91</v>
      </c>
      <c r="HX18">
        <v>2.1800000000000002</v>
      </c>
      <c r="HY18">
        <v>0</v>
      </c>
      <c r="HZ18">
        <v>12.56</v>
      </c>
      <c r="IA18">
        <v>30.71</v>
      </c>
      <c r="IB18">
        <v>18.22</v>
      </c>
      <c r="IC18">
        <v>35.299999999999997</v>
      </c>
      <c r="ID18">
        <v>4</v>
      </c>
      <c r="IE18">
        <v>287.02</v>
      </c>
      <c r="IF18">
        <v>0</v>
      </c>
      <c r="IG18">
        <v>4.8561500000000004</v>
      </c>
      <c r="IH18">
        <v>1.94304E-2</v>
      </c>
      <c r="II18">
        <v>0</v>
      </c>
      <c r="IJ18">
        <v>0</v>
      </c>
      <c r="IK18">
        <v>0.62342900000000001</v>
      </c>
      <c r="IL18">
        <v>0.118043</v>
      </c>
      <c r="IM18">
        <v>0.43196400000000001</v>
      </c>
      <c r="IN18">
        <v>6.2929700000000005E-2</v>
      </c>
      <c r="IO18">
        <v>6.1119399999999997</v>
      </c>
      <c r="IP18">
        <v>49.9</v>
      </c>
      <c r="IQ18">
        <v>0</v>
      </c>
      <c r="IR18">
        <v>22.4</v>
      </c>
      <c r="IS18">
        <v>49.9</v>
      </c>
      <c r="IT18">
        <v>27.5</v>
      </c>
      <c r="IU18">
        <v>89.97</v>
      </c>
      <c r="IV18">
        <v>7.62</v>
      </c>
      <c r="IW18">
        <v>89.97</v>
      </c>
      <c r="IX18">
        <v>7.62</v>
      </c>
      <c r="IY18">
        <v>89.97</v>
      </c>
      <c r="IZ18">
        <v>7.62</v>
      </c>
      <c r="JA18">
        <v>182.57</v>
      </c>
      <c r="JB18">
        <v>16.22</v>
      </c>
    </row>
    <row r="19" spans="1:262" x14ac:dyDescent="0.25">
      <c r="A19" s="10">
        <v>42977.405752314815</v>
      </c>
      <c r="B19" t="s">
        <v>398</v>
      </c>
      <c r="C19" t="s">
        <v>534</v>
      </c>
      <c r="D19">
        <v>16</v>
      </c>
      <c r="E19">
        <v>1</v>
      </c>
      <c r="F19">
        <v>2100</v>
      </c>
      <c r="G19" t="s">
        <v>96</v>
      </c>
      <c r="H19" t="s">
        <v>125</v>
      </c>
      <c r="I19">
        <v>0</v>
      </c>
      <c r="J19">
        <v>49.3</v>
      </c>
      <c r="K19">
        <v>251.57900000000001</v>
      </c>
      <c r="L19">
        <v>76.127499999999998</v>
      </c>
      <c r="M19">
        <v>170.905</v>
      </c>
      <c r="N19">
        <v>0</v>
      </c>
      <c r="O19">
        <v>80.387100000000004</v>
      </c>
      <c r="P19">
        <v>0</v>
      </c>
      <c r="Q19">
        <v>0</v>
      </c>
      <c r="R19">
        <v>505.55700000000002</v>
      </c>
      <c r="S19">
        <v>909.96600000000001</v>
      </c>
      <c r="T19">
        <v>2025.88</v>
      </c>
      <c r="U19">
        <v>119.621</v>
      </c>
      <c r="V19">
        <v>4140.0200000000004</v>
      </c>
      <c r="W19">
        <v>372.24200000000002</v>
      </c>
      <c r="X19">
        <v>0</v>
      </c>
      <c r="Y19">
        <v>0</v>
      </c>
      <c r="Z19">
        <v>0</v>
      </c>
      <c r="AA19">
        <v>120.498</v>
      </c>
      <c r="AB19">
        <v>0</v>
      </c>
      <c r="AC19">
        <v>43.669699999999999</v>
      </c>
      <c r="AD19">
        <v>0</v>
      </c>
      <c r="AE19">
        <v>0</v>
      </c>
      <c r="AF19">
        <v>536.41</v>
      </c>
      <c r="AG19">
        <v>0</v>
      </c>
      <c r="AH19">
        <v>0</v>
      </c>
      <c r="AI19">
        <v>0</v>
      </c>
      <c r="AJ19">
        <v>0</v>
      </c>
      <c r="AK19">
        <v>0</v>
      </c>
      <c r="AL19">
        <v>0</v>
      </c>
      <c r="AM19">
        <v>0</v>
      </c>
      <c r="AN19">
        <v>0</v>
      </c>
      <c r="AO19">
        <v>0</v>
      </c>
      <c r="AP19">
        <v>0</v>
      </c>
      <c r="AQ19">
        <v>41.93</v>
      </c>
      <c r="AR19">
        <v>2.04</v>
      </c>
      <c r="AS19">
        <v>2.27</v>
      </c>
      <c r="AT19">
        <v>0</v>
      </c>
      <c r="AU19">
        <v>12.64</v>
      </c>
      <c r="AV19">
        <v>0</v>
      </c>
      <c r="AW19">
        <v>0</v>
      </c>
      <c r="AX19">
        <v>7.82</v>
      </c>
      <c r="AY19">
        <v>16.690000000000001</v>
      </c>
      <c r="AZ19">
        <v>28.02</v>
      </c>
      <c r="BA19">
        <v>1.73</v>
      </c>
      <c r="BB19">
        <v>113.14</v>
      </c>
      <c r="BC19">
        <v>58.88</v>
      </c>
      <c r="BD19">
        <v>0</v>
      </c>
      <c r="BE19">
        <v>0.23002800000000001</v>
      </c>
      <c r="BF19">
        <v>1.9515399999999999E-2</v>
      </c>
      <c r="BG19">
        <v>0</v>
      </c>
      <c r="BH19">
        <v>1.0894600000000001E-2</v>
      </c>
      <c r="BI19">
        <v>0</v>
      </c>
      <c r="BJ19">
        <v>0</v>
      </c>
      <c r="BK19">
        <v>0.134212</v>
      </c>
      <c r="BL19">
        <v>0.17289199999999999</v>
      </c>
      <c r="BM19">
        <v>0.30364400000000002</v>
      </c>
      <c r="BN19">
        <v>2.03874E-2</v>
      </c>
      <c r="BO19">
        <v>0.89157299999999995</v>
      </c>
      <c r="BP19">
        <v>0.260438</v>
      </c>
      <c r="BQ19">
        <v>251.57900000000001</v>
      </c>
      <c r="BR19">
        <v>76.127499999999998</v>
      </c>
      <c r="BS19">
        <v>170.905</v>
      </c>
      <c r="BT19">
        <v>0</v>
      </c>
      <c r="BU19">
        <v>80.387100000000004</v>
      </c>
      <c r="BV19">
        <v>505.55700000000002</v>
      </c>
      <c r="BW19">
        <v>909.96600000000001</v>
      </c>
      <c r="BX19">
        <v>2025.88</v>
      </c>
      <c r="BY19">
        <v>119.621</v>
      </c>
      <c r="BZ19">
        <v>4140.0200000000004</v>
      </c>
      <c r="CA19">
        <v>372.24200000000002</v>
      </c>
      <c r="CB19">
        <v>0</v>
      </c>
      <c r="CC19">
        <v>0</v>
      </c>
      <c r="CD19">
        <v>0</v>
      </c>
      <c r="CE19">
        <v>120.498</v>
      </c>
      <c r="CF19">
        <v>0</v>
      </c>
      <c r="CG19">
        <v>43.669699999999999</v>
      </c>
      <c r="CH19">
        <v>0</v>
      </c>
      <c r="CI19">
        <v>0</v>
      </c>
      <c r="CJ19">
        <v>536.41</v>
      </c>
      <c r="CK19">
        <v>0</v>
      </c>
      <c r="CL19">
        <v>0</v>
      </c>
      <c r="CM19">
        <v>0</v>
      </c>
      <c r="CN19">
        <v>0</v>
      </c>
      <c r="CO19">
        <v>0</v>
      </c>
      <c r="CP19">
        <v>0</v>
      </c>
      <c r="CQ19">
        <v>0</v>
      </c>
      <c r="CR19">
        <v>0</v>
      </c>
      <c r="CS19">
        <v>0</v>
      </c>
      <c r="CT19">
        <v>0</v>
      </c>
      <c r="CU19">
        <v>41.93</v>
      </c>
      <c r="CV19">
        <v>2.04</v>
      </c>
      <c r="CW19">
        <v>2.27</v>
      </c>
      <c r="CX19">
        <v>0</v>
      </c>
      <c r="CY19">
        <v>12.64</v>
      </c>
      <c r="CZ19">
        <v>7.82</v>
      </c>
      <c r="DA19">
        <v>16.690000000000001</v>
      </c>
      <c r="DB19">
        <v>28.02</v>
      </c>
      <c r="DC19">
        <v>1.73</v>
      </c>
      <c r="DD19">
        <v>113.14</v>
      </c>
      <c r="DE19">
        <v>58.88</v>
      </c>
      <c r="DF19">
        <v>0</v>
      </c>
      <c r="DG19">
        <v>0.23002800000000001</v>
      </c>
      <c r="DH19">
        <v>1.9515399999999999E-2</v>
      </c>
      <c r="DI19">
        <v>0</v>
      </c>
      <c r="DJ19">
        <v>1.0894600000000001E-2</v>
      </c>
      <c r="DK19">
        <v>0.134212</v>
      </c>
      <c r="DL19">
        <v>0.17289199999999999</v>
      </c>
      <c r="DM19">
        <v>0.30364400000000002</v>
      </c>
      <c r="DN19">
        <v>2.03874E-2</v>
      </c>
      <c r="DO19">
        <v>0.89157299999999995</v>
      </c>
      <c r="DP19">
        <v>0.260438</v>
      </c>
      <c r="DQ19" t="s">
        <v>691</v>
      </c>
      <c r="DR19" t="s">
        <v>690</v>
      </c>
      <c r="DS19" t="s">
        <v>16</v>
      </c>
      <c r="DT19">
        <v>0</v>
      </c>
      <c r="DU19">
        <v>0</v>
      </c>
      <c r="DV19">
        <v>0</v>
      </c>
      <c r="DW19">
        <v>0</v>
      </c>
      <c r="EN19">
        <v>251.57900000000001</v>
      </c>
      <c r="EO19">
        <v>76.127499999999998</v>
      </c>
      <c r="EP19">
        <v>170.905</v>
      </c>
      <c r="EQ19">
        <v>0</v>
      </c>
      <c r="ER19">
        <v>80.387100000000004</v>
      </c>
      <c r="ES19">
        <v>0</v>
      </c>
      <c r="ET19">
        <v>0</v>
      </c>
      <c r="EU19">
        <v>505.55700000000002</v>
      </c>
      <c r="EV19">
        <v>909.96600000000001</v>
      </c>
      <c r="EW19">
        <v>2025.88</v>
      </c>
      <c r="EX19">
        <v>119.621</v>
      </c>
      <c r="EY19">
        <v>4140.0200000000004</v>
      </c>
      <c r="EZ19">
        <v>372.24200000000002</v>
      </c>
      <c r="FA19">
        <v>0</v>
      </c>
      <c r="FB19">
        <v>0</v>
      </c>
      <c r="FC19">
        <v>0</v>
      </c>
      <c r="FD19">
        <v>120.498</v>
      </c>
      <c r="FE19">
        <v>0</v>
      </c>
      <c r="FF19">
        <v>43.669699999999999</v>
      </c>
      <c r="FG19">
        <v>0</v>
      </c>
      <c r="FH19">
        <v>0</v>
      </c>
      <c r="FI19">
        <v>536.41</v>
      </c>
      <c r="FJ19">
        <v>0</v>
      </c>
      <c r="FK19">
        <v>0</v>
      </c>
      <c r="FL19">
        <v>0</v>
      </c>
      <c r="FM19">
        <v>0</v>
      </c>
      <c r="FN19">
        <v>0</v>
      </c>
      <c r="FO19">
        <v>0</v>
      </c>
      <c r="FP19">
        <v>0</v>
      </c>
      <c r="FQ19">
        <v>0</v>
      </c>
      <c r="FR19">
        <v>0</v>
      </c>
      <c r="FS19">
        <v>0</v>
      </c>
      <c r="FT19">
        <v>41.93</v>
      </c>
      <c r="FU19">
        <v>2.04</v>
      </c>
      <c r="FV19">
        <v>2.27</v>
      </c>
      <c r="FW19">
        <v>0</v>
      </c>
      <c r="FX19">
        <v>12.64</v>
      </c>
      <c r="FY19">
        <v>0</v>
      </c>
      <c r="FZ19">
        <v>0</v>
      </c>
      <c r="GA19">
        <v>7.82</v>
      </c>
      <c r="GB19">
        <v>16.690000000000001</v>
      </c>
      <c r="GC19">
        <v>28.02</v>
      </c>
      <c r="GD19">
        <v>1.73</v>
      </c>
      <c r="GE19">
        <v>113.14</v>
      </c>
      <c r="GF19">
        <v>0</v>
      </c>
      <c r="GG19">
        <v>0.23002800000000001</v>
      </c>
      <c r="GH19">
        <v>1.9515399999999999E-2</v>
      </c>
      <c r="GI19">
        <v>0</v>
      </c>
      <c r="GJ19">
        <v>1.0894600000000001E-2</v>
      </c>
      <c r="GK19">
        <v>0</v>
      </c>
      <c r="GL19">
        <v>0</v>
      </c>
      <c r="GM19">
        <v>0.134212</v>
      </c>
      <c r="GN19">
        <v>0.17289199999999999</v>
      </c>
      <c r="GO19">
        <v>0.30364400000000002</v>
      </c>
      <c r="GP19">
        <v>2.03874E-2</v>
      </c>
      <c r="GQ19">
        <v>0.89157299999999995</v>
      </c>
      <c r="GR19">
        <v>569.28700000000003</v>
      </c>
      <c r="GS19">
        <v>253.55799999999999</v>
      </c>
      <c r="GT19">
        <v>170.905</v>
      </c>
      <c r="GU19">
        <v>0</v>
      </c>
      <c r="GV19">
        <v>0</v>
      </c>
      <c r="GW19">
        <v>2135</v>
      </c>
      <c r="GX19">
        <v>930.00099999999998</v>
      </c>
      <c r="GY19">
        <v>2637.81</v>
      </c>
      <c r="GZ19">
        <v>297.5</v>
      </c>
      <c r="HA19">
        <v>6994.06</v>
      </c>
      <c r="HB19">
        <v>475.06200000000001</v>
      </c>
      <c r="HC19">
        <v>0</v>
      </c>
      <c r="HD19">
        <v>0</v>
      </c>
      <c r="HE19">
        <v>0</v>
      </c>
      <c r="HF19">
        <v>180.82400000000001</v>
      </c>
      <c r="HG19">
        <v>0</v>
      </c>
      <c r="HH19">
        <v>65.400000000000006</v>
      </c>
      <c r="HI19">
        <v>0</v>
      </c>
      <c r="HJ19">
        <v>0</v>
      </c>
      <c r="HK19">
        <v>721.28700000000003</v>
      </c>
      <c r="HL19">
        <v>0</v>
      </c>
      <c r="HM19">
        <v>0</v>
      </c>
      <c r="HN19">
        <v>0</v>
      </c>
      <c r="HO19">
        <v>0</v>
      </c>
      <c r="HP19">
        <v>0</v>
      </c>
      <c r="HQ19">
        <v>0</v>
      </c>
      <c r="HR19">
        <v>0</v>
      </c>
      <c r="HS19">
        <v>0</v>
      </c>
      <c r="HT19">
        <v>0</v>
      </c>
      <c r="HU19">
        <v>0</v>
      </c>
      <c r="HV19">
        <v>56.89</v>
      </c>
      <c r="HW19">
        <v>5.82</v>
      </c>
      <c r="HX19">
        <v>2.27</v>
      </c>
      <c r="HY19">
        <v>0</v>
      </c>
      <c r="HZ19">
        <v>17.350000000000001</v>
      </c>
      <c r="IA19">
        <v>33.06</v>
      </c>
      <c r="IB19">
        <v>18.68</v>
      </c>
      <c r="IC19">
        <v>36.78</v>
      </c>
      <c r="ID19">
        <v>4.72</v>
      </c>
      <c r="IE19">
        <v>175.57</v>
      </c>
      <c r="IF19">
        <v>0</v>
      </c>
      <c r="IG19">
        <v>0.56574999999999998</v>
      </c>
      <c r="IH19">
        <v>1.9515399999999999E-2</v>
      </c>
      <c r="II19">
        <v>0</v>
      </c>
      <c r="IJ19">
        <v>0</v>
      </c>
      <c r="IK19">
        <v>0.62342900000000001</v>
      </c>
      <c r="IL19">
        <v>0.118043</v>
      </c>
      <c r="IM19">
        <v>0.43196400000000001</v>
      </c>
      <c r="IN19">
        <v>6.2929700000000005E-2</v>
      </c>
      <c r="IO19">
        <v>1.8216300000000001</v>
      </c>
      <c r="IP19">
        <v>49.3</v>
      </c>
      <c r="IQ19">
        <v>0</v>
      </c>
      <c r="IR19">
        <v>30.5</v>
      </c>
      <c r="IS19">
        <v>49.3</v>
      </c>
      <c r="IT19">
        <v>18.8</v>
      </c>
      <c r="IU19">
        <v>9.0299999999999994</v>
      </c>
      <c r="IV19">
        <v>49.85</v>
      </c>
      <c r="IW19">
        <v>9.0299999999999994</v>
      </c>
      <c r="IX19">
        <v>49.85</v>
      </c>
      <c r="IY19">
        <v>9.0299999999999994</v>
      </c>
      <c r="IZ19">
        <v>49.85</v>
      </c>
      <c r="JA19">
        <v>16.05</v>
      </c>
      <c r="JB19">
        <v>66.28</v>
      </c>
    </row>
    <row r="20" spans="1:262" x14ac:dyDescent="0.25">
      <c r="A20" s="10">
        <v>42977.406273148146</v>
      </c>
      <c r="B20" t="s">
        <v>399</v>
      </c>
      <c r="C20" t="s">
        <v>535</v>
      </c>
      <c r="D20">
        <v>1</v>
      </c>
      <c r="E20">
        <v>1</v>
      </c>
      <c r="F20">
        <v>2700</v>
      </c>
      <c r="G20" t="s">
        <v>96</v>
      </c>
      <c r="H20" t="s">
        <v>125</v>
      </c>
      <c r="I20">
        <v>0</v>
      </c>
      <c r="J20">
        <v>51</v>
      </c>
      <c r="K20">
        <v>230.33699999999999</v>
      </c>
      <c r="L20">
        <v>0</v>
      </c>
      <c r="M20">
        <v>187.22200000000001</v>
      </c>
      <c r="N20">
        <v>0</v>
      </c>
      <c r="O20">
        <v>82.644599999999997</v>
      </c>
      <c r="P20">
        <v>0</v>
      </c>
      <c r="Q20">
        <v>0</v>
      </c>
      <c r="R20">
        <v>615.745</v>
      </c>
      <c r="S20">
        <v>968.39599999999996</v>
      </c>
      <c r="T20">
        <v>2371.31</v>
      </c>
      <c r="U20">
        <v>151.51499999999999</v>
      </c>
      <c r="V20">
        <v>4607.17</v>
      </c>
      <c r="W20">
        <v>339.928</v>
      </c>
      <c r="X20">
        <v>0</v>
      </c>
      <c r="Y20">
        <v>0</v>
      </c>
      <c r="Z20">
        <v>0</v>
      </c>
      <c r="AA20">
        <v>135.46299999999999</v>
      </c>
      <c r="AB20">
        <v>0</v>
      </c>
      <c r="AC20">
        <v>45.121000000000002</v>
      </c>
      <c r="AD20">
        <v>0</v>
      </c>
      <c r="AE20">
        <v>0</v>
      </c>
      <c r="AF20">
        <v>520.51300000000003</v>
      </c>
      <c r="AG20">
        <v>0</v>
      </c>
      <c r="AH20">
        <v>0</v>
      </c>
      <c r="AI20">
        <v>0</v>
      </c>
      <c r="AJ20">
        <v>0</v>
      </c>
      <c r="AK20">
        <v>0</v>
      </c>
      <c r="AL20">
        <v>0</v>
      </c>
      <c r="AM20">
        <v>0</v>
      </c>
      <c r="AN20">
        <v>0</v>
      </c>
      <c r="AO20">
        <v>0</v>
      </c>
      <c r="AP20">
        <v>0</v>
      </c>
      <c r="AQ20">
        <v>29.03</v>
      </c>
      <c r="AR20">
        <v>0</v>
      </c>
      <c r="AS20">
        <v>1.94</v>
      </c>
      <c r="AT20">
        <v>0</v>
      </c>
      <c r="AU20">
        <v>10.8</v>
      </c>
      <c r="AV20">
        <v>0</v>
      </c>
      <c r="AW20">
        <v>0</v>
      </c>
      <c r="AX20">
        <v>7.54</v>
      </c>
      <c r="AY20">
        <v>13.7</v>
      </c>
      <c r="AZ20">
        <v>25.72</v>
      </c>
      <c r="BA20">
        <v>1.71</v>
      </c>
      <c r="BB20">
        <v>90.44</v>
      </c>
      <c r="BC20">
        <v>41.77</v>
      </c>
      <c r="BD20" s="24">
        <v>1.0872500000000001E-15</v>
      </c>
      <c r="BE20">
        <v>0</v>
      </c>
      <c r="BF20">
        <v>2.1378600000000001E-2</v>
      </c>
      <c r="BG20">
        <v>0</v>
      </c>
      <c r="BH20">
        <v>1.18861E-2</v>
      </c>
      <c r="BI20">
        <v>0</v>
      </c>
      <c r="BJ20">
        <v>0</v>
      </c>
      <c r="BK20">
        <v>0.163464</v>
      </c>
      <c r="BL20">
        <v>0.15179599999999999</v>
      </c>
      <c r="BM20">
        <v>0.35411700000000002</v>
      </c>
      <c r="BN20">
        <v>2.5823200000000001E-2</v>
      </c>
      <c r="BO20">
        <v>0.72846500000000003</v>
      </c>
      <c r="BP20">
        <v>3.3264700000000001E-2</v>
      </c>
      <c r="BQ20">
        <v>230.33699999999999</v>
      </c>
      <c r="BR20">
        <v>0</v>
      </c>
      <c r="BS20">
        <v>187.22200000000001</v>
      </c>
      <c r="BT20">
        <v>0</v>
      </c>
      <c r="BU20">
        <v>82.644599999999997</v>
      </c>
      <c r="BV20">
        <v>615.745</v>
      </c>
      <c r="BW20">
        <v>968.39599999999996</v>
      </c>
      <c r="BX20">
        <v>2371.31</v>
      </c>
      <c r="BY20">
        <v>151.51499999999999</v>
      </c>
      <c r="BZ20">
        <v>4607.17</v>
      </c>
      <c r="CA20">
        <v>339.92899999999997</v>
      </c>
      <c r="CB20">
        <v>0</v>
      </c>
      <c r="CC20">
        <v>0</v>
      </c>
      <c r="CD20">
        <v>0</v>
      </c>
      <c r="CE20">
        <v>135.46299999999999</v>
      </c>
      <c r="CF20">
        <v>0</v>
      </c>
      <c r="CG20">
        <v>45.121000000000002</v>
      </c>
      <c r="CH20">
        <v>0</v>
      </c>
      <c r="CI20">
        <v>0</v>
      </c>
      <c r="CJ20">
        <v>520.51300000000003</v>
      </c>
      <c r="CK20">
        <v>0</v>
      </c>
      <c r="CL20">
        <v>0</v>
      </c>
      <c r="CM20">
        <v>0</v>
      </c>
      <c r="CN20">
        <v>0</v>
      </c>
      <c r="CO20">
        <v>0</v>
      </c>
      <c r="CP20">
        <v>0</v>
      </c>
      <c r="CQ20">
        <v>0</v>
      </c>
      <c r="CR20">
        <v>0</v>
      </c>
      <c r="CS20">
        <v>0</v>
      </c>
      <c r="CT20">
        <v>0</v>
      </c>
      <c r="CU20">
        <v>29.03</v>
      </c>
      <c r="CV20">
        <v>0</v>
      </c>
      <c r="CW20">
        <v>1.94</v>
      </c>
      <c r="CX20">
        <v>0</v>
      </c>
      <c r="CY20">
        <v>10.8</v>
      </c>
      <c r="CZ20">
        <v>7.54</v>
      </c>
      <c r="DA20">
        <v>13.7</v>
      </c>
      <c r="DB20">
        <v>25.72</v>
      </c>
      <c r="DC20">
        <v>1.71</v>
      </c>
      <c r="DD20">
        <v>90.44</v>
      </c>
      <c r="DE20">
        <v>41.77</v>
      </c>
      <c r="DF20" s="24">
        <v>1.0872500000000001E-15</v>
      </c>
      <c r="DG20">
        <v>0</v>
      </c>
      <c r="DH20">
        <v>2.1378600000000001E-2</v>
      </c>
      <c r="DI20">
        <v>0</v>
      </c>
      <c r="DJ20">
        <v>1.18861E-2</v>
      </c>
      <c r="DK20">
        <v>0.163464</v>
      </c>
      <c r="DL20">
        <v>0.15179599999999999</v>
      </c>
      <c r="DM20">
        <v>0.35411700000000002</v>
      </c>
      <c r="DN20">
        <v>2.5823200000000001E-2</v>
      </c>
      <c r="DO20">
        <v>0.72846500000000003</v>
      </c>
      <c r="DP20">
        <v>3.3264700000000001E-2</v>
      </c>
      <c r="DQ20" t="s">
        <v>691</v>
      </c>
      <c r="DR20" t="s">
        <v>690</v>
      </c>
      <c r="DS20" t="s">
        <v>16</v>
      </c>
      <c r="DT20" s="24">
        <v>1.11022E-16</v>
      </c>
      <c r="DU20">
        <v>0</v>
      </c>
      <c r="DV20">
        <v>0</v>
      </c>
      <c r="DW20">
        <v>0</v>
      </c>
      <c r="EN20">
        <v>230.33699999999999</v>
      </c>
      <c r="EO20">
        <v>0</v>
      </c>
      <c r="EP20">
        <v>187.22200000000001</v>
      </c>
      <c r="EQ20">
        <v>0</v>
      </c>
      <c r="ER20">
        <v>82.644599999999997</v>
      </c>
      <c r="ES20">
        <v>0</v>
      </c>
      <c r="ET20">
        <v>0</v>
      </c>
      <c r="EU20">
        <v>615.745</v>
      </c>
      <c r="EV20">
        <v>968.39599999999996</v>
      </c>
      <c r="EW20">
        <v>2371.31</v>
      </c>
      <c r="EX20">
        <v>151.51499999999999</v>
      </c>
      <c r="EY20">
        <v>4607.17</v>
      </c>
      <c r="EZ20">
        <v>339.928</v>
      </c>
      <c r="FA20">
        <v>0</v>
      </c>
      <c r="FB20">
        <v>0</v>
      </c>
      <c r="FC20">
        <v>0</v>
      </c>
      <c r="FD20">
        <v>135.46299999999999</v>
      </c>
      <c r="FE20">
        <v>0</v>
      </c>
      <c r="FF20">
        <v>45.121000000000002</v>
      </c>
      <c r="FG20">
        <v>0</v>
      </c>
      <c r="FH20">
        <v>0</v>
      </c>
      <c r="FI20">
        <v>520.51300000000003</v>
      </c>
      <c r="FJ20">
        <v>0</v>
      </c>
      <c r="FK20">
        <v>0</v>
      </c>
      <c r="FL20">
        <v>0</v>
      </c>
      <c r="FM20">
        <v>0</v>
      </c>
      <c r="FN20">
        <v>0</v>
      </c>
      <c r="FO20">
        <v>0</v>
      </c>
      <c r="FP20">
        <v>0</v>
      </c>
      <c r="FQ20">
        <v>0</v>
      </c>
      <c r="FR20">
        <v>0</v>
      </c>
      <c r="FS20">
        <v>0</v>
      </c>
      <c r="FT20">
        <v>29.03</v>
      </c>
      <c r="FU20">
        <v>0</v>
      </c>
      <c r="FV20">
        <v>1.94</v>
      </c>
      <c r="FW20">
        <v>0</v>
      </c>
      <c r="FX20">
        <v>10.8</v>
      </c>
      <c r="FY20">
        <v>0</v>
      </c>
      <c r="FZ20">
        <v>0</v>
      </c>
      <c r="GA20">
        <v>7.54</v>
      </c>
      <c r="GB20">
        <v>13.7</v>
      </c>
      <c r="GC20">
        <v>25.72</v>
      </c>
      <c r="GD20">
        <v>1.71</v>
      </c>
      <c r="GE20">
        <v>90.44</v>
      </c>
      <c r="GF20" s="24">
        <v>1.0872500000000001E-15</v>
      </c>
      <c r="GG20">
        <v>0</v>
      </c>
      <c r="GH20">
        <v>2.1378600000000001E-2</v>
      </c>
      <c r="GI20">
        <v>0</v>
      </c>
      <c r="GJ20">
        <v>1.18861E-2</v>
      </c>
      <c r="GK20">
        <v>0</v>
      </c>
      <c r="GL20">
        <v>0</v>
      </c>
      <c r="GM20">
        <v>0.163464</v>
      </c>
      <c r="GN20">
        <v>0.15179599999999999</v>
      </c>
      <c r="GO20">
        <v>0.35411700000000002</v>
      </c>
      <c r="GP20">
        <v>2.5823200000000001E-2</v>
      </c>
      <c r="GQ20">
        <v>0.72846500000000003</v>
      </c>
      <c r="GR20">
        <v>529.52599999999995</v>
      </c>
      <c r="GS20">
        <v>0</v>
      </c>
      <c r="GT20">
        <v>187.22200000000001</v>
      </c>
      <c r="GU20">
        <v>0</v>
      </c>
      <c r="GV20">
        <v>0</v>
      </c>
      <c r="GW20">
        <v>2615</v>
      </c>
      <c r="GX20">
        <v>989.00099999999998</v>
      </c>
      <c r="GY20">
        <v>3267.2</v>
      </c>
      <c r="GZ20">
        <v>327.5</v>
      </c>
      <c r="HA20">
        <v>7915.45</v>
      </c>
      <c r="HB20">
        <v>440.709</v>
      </c>
      <c r="HC20">
        <v>0</v>
      </c>
      <c r="HD20">
        <v>0</v>
      </c>
      <c r="HE20">
        <v>0</v>
      </c>
      <c r="HF20">
        <v>197.499</v>
      </c>
      <c r="HG20">
        <v>0</v>
      </c>
      <c r="HH20">
        <v>73.400000000000006</v>
      </c>
      <c r="HI20">
        <v>0</v>
      </c>
      <c r="HJ20">
        <v>0</v>
      </c>
      <c r="HK20">
        <v>711.60799999999995</v>
      </c>
      <c r="HL20">
        <v>0</v>
      </c>
      <c r="HM20">
        <v>0</v>
      </c>
      <c r="HN20">
        <v>0</v>
      </c>
      <c r="HO20">
        <v>0</v>
      </c>
      <c r="HP20">
        <v>0</v>
      </c>
      <c r="HQ20">
        <v>0</v>
      </c>
      <c r="HR20">
        <v>0</v>
      </c>
      <c r="HS20">
        <v>0</v>
      </c>
      <c r="HT20">
        <v>0</v>
      </c>
      <c r="HU20">
        <v>0</v>
      </c>
      <c r="HV20">
        <v>39.880000000000003</v>
      </c>
      <c r="HW20">
        <v>0</v>
      </c>
      <c r="HX20">
        <v>1.94</v>
      </c>
      <c r="HY20">
        <v>0</v>
      </c>
      <c r="HZ20">
        <v>14.47</v>
      </c>
      <c r="IA20">
        <v>31.65</v>
      </c>
      <c r="IB20">
        <v>15.76</v>
      </c>
      <c r="IC20">
        <v>35.51</v>
      </c>
      <c r="ID20">
        <v>3.93</v>
      </c>
      <c r="IE20">
        <v>143.13999999999999</v>
      </c>
      <c r="IF20" s="24">
        <v>2.4136E-15</v>
      </c>
      <c r="IG20">
        <v>0</v>
      </c>
      <c r="IH20">
        <v>2.1378600000000001E-2</v>
      </c>
      <c r="II20">
        <v>0</v>
      </c>
      <c r="IJ20">
        <v>0</v>
      </c>
      <c r="IK20">
        <v>0.76358999999999999</v>
      </c>
      <c r="IL20">
        <v>0.12681200000000001</v>
      </c>
      <c r="IM20">
        <v>0.53503100000000003</v>
      </c>
      <c r="IN20">
        <v>6.9275500000000004E-2</v>
      </c>
      <c r="IO20">
        <v>1.5160899999999999</v>
      </c>
      <c r="IP20">
        <v>51</v>
      </c>
      <c r="IQ20">
        <v>0</v>
      </c>
      <c r="IR20">
        <v>29.2</v>
      </c>
      <c r="IS20">
        <v>51</v>
      </c>
      <c r="IT20">
        <v>21.8</v>
      </c>
      <c r="IU20">
        <v>5.22</v>
      </c>
      <c r="IV20">
        <v>36.549999999999997</v>
      </c>
      <c r="IW20">
        <v>5.22</v>
      </c>
      <c r="IX20">
        <v>36.549999999999997</v>
      </c>
      <c r="IY20">
        <v>5.22</v>
      </c>
      <c r="IZ20">
        <v>36.549999999999997</v>
      </c>
      <c r="JA20">
        <v>7.27</v>
      </c>
      <c r="JB20">
        <v>49.02</v>
      </c>
    </row>
    <row r="21" spans="1:262" x14ac:dyDescent="0.25">
      <c r="A21" s="10">
        <v>42977.405752314815</v>
      </c>
      <c r="B21" t="s">
        <v>400</v>
      </c>
      <c r="C21" t="s">
        <v>536</v>
      </c>
      <c r="D21">
        <v>2</v>
      </c>
      <c r="E21">
        <v>1</v>
      </c>
      <c r="F21">
        <v>2700</v>
      </c>
      <c r="G21" t="s">
        <v>96</v>
      </c>
      <c r="H21" t="s">
        <v>125</v>
      </c>
      <c r="I21">
        <v>0</v>
      </c>
      <c r="J21">
        <v>44.3</v>
      </c>
      <c r="K21">
        <v>163.98099999999999</v>
      </c>
      <c r="L21">
        <v>25.150200000000002</v>
      </c>
      <c r="M21">
        <v>196.25899999999999</v>
      </c>
      <c r="N21">
        <v>0</v>
      </c>
      <c r="O21">
        <v>82.633899999999997</v>
      </c>
      <c r="P21">
        <v>0</v>
      </c>
      <c r="Q21">
        <v>0</v>
      </c>
      <c r="R21">
        <v>615.745</v>
      </c>
      <c r="S21">
        <v>1013.66</v>
      </c>
      <c r="T21">
        <v>2371.31</v>
      </c>
      <c r="U21">
        <v>151.51499999999999</v>
      </c>
      <c r="V21">
        <v>4620.25</v>
      </c>
      <c r="W21">
        <v>241.99199999999999</v>
      </c>
      <c r="X21">
        <v>0</v>
      </c>
      <c r="Y21">
        <v>0</v>
      </c>
      <c r="Z21">
        <v>0</v>
      </c>
      <c r="AA21">
        <v>122.39400000000001</v>
      </c>
      <c r="AB21">
        <v>0</v>
      </c>
      <c r="AC21">
        <v>45.121000000000002</v>
      </c>
      <c r="AD21">
        <v>0</v>
      </c>
      <c r="AE21">
        <v>0</v>
      </c>
      <c r="AF21">
        <v>409.50700000000001</v>
      </c>
      <c r="AG21">
        <v>0</v>
      </c>
      <c r="AH21">
        <v>0</v>
      </c>
      <c r="AI21">
        <v>0</v>
      </c>
      <c r="AJ21">
        <v>0</v>
      </c>
      <c r="AK21">
        <v>0</v>
      </c>
      <c r="AL21">
        <v>0</v>
      </c>
      <c r="AM21">
        <v>0</v>
      </c>
      <c r="AN21">
        <v>0</v>
      </c>
      <c r="AO21">
        <v>0</v>
      </c>
      <c r="AP21">
        <v>0</v>
      </c>
      <c r="AQ21">
        <v>21.16</v>
      </c>
      <c r="AR21">
        <v>2.91</v>
      </c>
      <c r="AS21">
        <v>2.02</v>
      </c>
      <c r="AT21">
        <v>0</v>
      </c>
      <c r="AU21">
        <v>9.8800000000000008</v>
      </c>
      <c r="AV21">
        <v>0</v>
      </c>
      <c r="AW21">
        <v>0</v>
      </c>
      <c r="AX21">
        <v>7.14</v>
      </c>
      <c r="AY21">
        <v>14.26</v>
      </c>
      <c r="AZ21">
        <v>25.15</v>
      </c>
      <c r="BA21">
        <v>1.64</v>
      </c>
      <c r="BB21">
        <v>84.16</v>
      </c>
      <c r="BC21">
        <v>35.97</v>
      </c>
      <c r="BD21">
        <v>0</v>
      </c>
      <c r="BE21">
        <v>0.166214</v>
      </c>
      <c r="BF21">
        <v>2.24105E-2</v>
      </c>
      <c r="BG21">
        <v>0</v>
      </c>
      <c r="BH21">
        <v>1.18861E-2</v>
      </c>
      <c r="BI21">
        <v>0</v>
      </c>
      <c r="BJ21">
        <v>0</v>
      </c>
      <c r="BK21">
        <v>0.163464</v>
      </c>
      <c r="BL21">
        <v>0.16586999999999999</v>
      </c>
      <c r="BM21">
        <v>0.35411700000000002</v>
      </c>
      <c r="BN21">
        <v>2.5823200000000001E-2</v>
      </c>
      <c r="BO21">
        <v>0.90978499999999995</v>
      </c>
      <c r="BP21">
        <v>0.20050999999999999</v>
      </c>
      <c r="BQ21">
        <v>163.98099999999999</v>
      </c>
      <c r="BR21">
        <v>25.150200000000002</v>
      </c>
      <c r="BS21">
        <v>196.25899999999999</v>
      </c>
      <c r="BT21">
        <v>0</v>
      </c>
      <c r="BU21">
        <v>82.633899999999997</v>
      </c>
      <c r="BV21">
        <v>615.745</v>
      </c>
      <c r="BW21">
        <v>1013.66</v>
      </c>
      <c r="BX21">
        <v>2371.31</v>
      </c>
      <c r="BY21">
        <v>151.51499999999999</v>
      </c>
      <c r="BZ21">
        <v>4620.25</v>
      </c>
      <c r="CA21">
        <v>241.99199999999999</v>
      </c>
      <c r="CB21">
        <v>0</v>
      </c>
      <c r="CC21">
        <v>0</v>
      </c>
      <c r="CD21">
        <v>0</v>
      </c>
      <c r="CE21">
        <v>122.39400000000001</v>
      </c>
      <c r="CF21">
        <v>0</v>
      </c>
      <c r="CG21">
        <v>45.121000000000002</v>
      </c>
      <c r="CH21">
        <v>0</v>
      </c>
      <c r="CI21">
        <v>0</v>
      </c>
      <c r="CJ21">
        <v>409.50700000000001</v>
      </c>
      <c r="CK21">
        <v>0</v>
      </c>
      <c r="CL21">
        <v>0</v>
      </c>
      <c r="CM21">
        <v>0</v>
      </c>
      <c r="CN21">
        <v>0</v>
      </c>
      <c r="CO21">
        <v>0</v>
      </c>
      <c r="CP21">
        <v>0</v>
      </c>
      <c r="CQ21">
        <v>0</v>
      </c>
      <c r="CR21">
        <v>0</v>
      </c>
      <c r="CS21">
        <v>0</v>
      </c>
      <c r="CT21">
        <v>0</v>
      </c>
      <c r="CU21">
        <v>21.16</v>
      </c>
      <c r="CV21">
        <v>2.91</v>
      </c>
      <c r="CW21">
        <v>2.02</v>
      </c>
      <c r="CX21">
        <v>0</v>
      </c>
      <c r="CY21">
        <v>9.8800000000000008</v>
      </c>
      <c r="CZ21">
        <v>7.14</v>
      </c>
      <c r="DA21">
        <v>14.26</v>
      </c>
      <c r="DB21">
        <v>25.15</v>
      </c>
      <c r="DC21">
        <v>1.64</v>
      </c>
      <c r="DD21">
        <v>84.16</v>
      </c>
      <c r="DE21">
        <v>35.97</v>
      </c>
      <c r="DF21">
        <v>0</v>
      </c>
      <c r="DG21">
        <v>0.166214</v>
      </c>
      <c r="DH21">
        <v>2.24105E-2</v>
      </c>
      <c r="DI21">
        <v>0</v>
      </c>
      <c r="DJ21">
        <v>1.18861E-2</v>
      </c>
      <c r="DK21">
        <v>0.163464</v>
      </c>
      <c r="DL21">
        <v>0.16586999999999999</v>
      </c>
      <c r="DM21">
        <v>0.35411700000000002</v>
      </c>
      <c r="DN21">
        <v>2.5823200000000001E-2</v>
      </c>
      <c r="DO21">
        <v>0.90978499999999995</v>
      </c>
      <c r="DP21">
        <v>0.20050999999999999</v>
      </c>
      <c r="DQ21" t="s">
        <v>691</v>
      </c>
      <c r="DR21" t="s">
        <v>690</v>
      </c>
      <c r="DS21" t="s">
        <v>16</v>
      </c>
      <c r="DT21">
        <v>0</v>
      </c>
      <c r="DU21">
        <v>0</v>
      </c>
      <c r="DV21">
        <v>0</v>
      </c>
      <c r="DW21">
        <v>0</v>
      </c>
      <c r="EN21">
        <v>163.98099999999999</v>
      </c>
      <c r="EO21">
        <v>25.150200000000002</v>
      </c>
      <c r="EP21">
        <v>196.25899999999999</v>
      </c>
      <c r="EQ21">
        <v>0</v>
      </c>
      <c r="ER21">
        <v>82.633899999999997</v>
      </c>
      <c r="ES21">
        <v>0</v>
      </c>
      <c r="ET21">
        <v>0</v>
      </c>
      <c r="EU21">
        <v>615.745</v>
      </c>
      <c r="EV21">
        <v>1013.66</v>
      </c>
      <c r="EW21">
        <v>2371.31</v>
      </c>
      <c r="EX21">
        <v>151.51499999999999</v>
      </c>
      <c r="EY21">
        <v>4620.25</v>
      </c>
      <c r="EZ21">
        <v>241.99199999999999</v>
      </c>
      <c r="FA21">
        <v>0</v>
      </c>
      <c r="FB21">
        <v>0</v>
      </c>
      <c r="FC21">
        <v>0</v>
      </c>
      <c r="FD21">
        <v>122.39400000000001</v>
      </c>
      <c r="FE21">
        <v>0</v>
      </c>
      <c r="FF21">
        <v>45.121000000000002</v>
      </c>
      <c r="FG21">
        <v>0</v>
      </c>
      <c r="FH21">
        <v>0</v>
      </c>
      <c r="FI21">
        <v>409.50700000000001</v>
      </c>
      <c r="FJ21">
        <v>0</v>
      </c>
      <c r="FK21">
        <v>0</v>
      </c>
      <c r="FL21">
        <v>0</v>
      </c>
      <c r="FM21">
        <v>0</v>
      </c>
      <c r="FN21">
        <v>0</v>
      </c>
      <c r="FO21">
        <v>0</v>
      </c>
      <c r="FP21">
        <v>0</v>
      </c>
      <c r="FQ21">
        <v>0</v>
      </c>
      <c r="FR21">
        <v>0</v>
      </c>
      <c r="FS21">
        <v>0</v>
      </c>
      <c r="FT21">
        <v>21.16</v>
      </c>
      <c r="FU21">
        <v>2.91</v>
      </c>
      <c r="FV21">
        <v>2.02</v>
      </c>
      <c r="FW21">
        <v>0</v>
      </c>
      <c r="FX21">
        <v>9.8800000000000008</v>
      </c>
      <c r="FY21">
        <v>0</v>
      </c>
      <c r="FZ21">
        <v>0</v>
      </c>
      <c r="GA21">
        <v>7.14</v>
      </c>
      <c r="GB21">
        <v>14.26</v>
      </c>
      <c r="GC21">
        <v>25.15</v>
      </c>
      <c r="GD21">
        <v>1.64</v>
      </c>
      <c r="GE21">
        <v>84.16</v>
      </c>
      <c r="GF21">
        <v>0</v>
      </c>
      <c r="GG21">
        <v>0.166214</v>
      </c>
      <c r="GH21">
        <v>2.24105E-2</v>
      </c>
      <c r="GI21">
        <v>0</v>
      </c>
      <c r="GJ21">
        <v>1.18861E-2</v>
      </c>
      <c r="GK21">
        <v>0</v>
      </c>
      <c r="GL21">
        <v>0</v>
      </c>
      <c r="GM21">
        <v>0.163464</v>
      </c>
      <c r="GN21">
        <v>0.16586999999999999</v>
      </c>
      <c r="GO21">
        <v>0.35411700000000002</v>
      </c>
      <c r="GP21">
        <v>2.5823200000000001E-2</v>
      </c>
      <c r="GQ21">
        <v>0.90978499999999995</v>
      </c>
      <c r="GR21">
        <v>611.97199999999998</v>
      </c>
      <c r="GS21">
        <v>203.07300000000001</v>
      </c>
      <c r="GT21">
        <v>196.25899999999999</v>
      </c>
      <c r="GU21">
        <v>0</v>
      </c>
      <c r="GV21">
        <v>0</v>
      </c>
      <c r="GW21">
        <v>2615</v>
      </c>
      <c r="GX21">
        <v>989.00099999999998</v>
      </c>
      <c r="GY21">
        <v>3267.2</v>
      </c>
      <c r="GZ21">
        <v>327.5</v>
      </c>
      <c r="HA21">
        <v>8210</v>
      </c>
      <c r="HB21">
        <v>509.30799999999999</v>
      </c>
      <c r="HC21">
        <v>0</v>
      </c>
      <c r="HD21">
        <v>0</v>
      </c>
      <c r="HE21">
        <v>0</v>
      </c>
      <c r="HF21">
        <v>183.536</v>
      </c>
      <c r="HG21">
        <v>0</v>
      </c>
      <c r="HH21">
        <v>73.400000000000006</v>
      </c>
      <c r="HI21">
        <v>0</v>
      </c>
      <c r="HJ21">
        <v>0</v>
      </c>
      <c r="HK21">
        <v>766.24400000000003</v>
      </c>
      <c r="HL21">
        <v>0</v>
      </c>
      <c r="HM21">
        <v>0</v>
      </c>
      <c r="HN21">
        <v>0</v>
      </c>
      <c r="HO21">
        <v>0</v>
      </c>
      <c r="HP21">
        <v>0</v>
      </c>
      <c r="HQ21">
        <v>0</v>
      </c>
      <c r="HR21">
        <v>0</v>
      </c>
      <c r="HS21">
        <v>0</v>
      </c>
      <c r="HT21">
        <v>0</v>
      </c>
      <c r="HU21">
        <v>0</v>
      </c>
      <c r="HV21">
        <v>46.81</v>
      </c>
      <c r="HW21">
        <v>14.45</v>
      </c>
      <c r="HX21">
        <v>2.02</v>
      </c>
      <c r="HY21">
        <v>0</v>
      </c>
      <c r="HZ21">
        <v>13.5</v>
      </c>
      <c r="IA21">
        <v>30.97</v>
      </c>
      <c r="IB21">
        <v>15.67</v>
      </c>
      <c r="IC21">
        <v>35.15</v>
      </c>
      <c r="ID21">
        <v>3.77</v>
      </c>
      <c r="IE21">
        <v>162.34</v>
      </c>
      <c r="IF21">
        <v>0</v>
      </c>
      <c r="IG21">
        <v>0.74815600000000004</v>
      </c>
      <c r="IH21">
        <v>2.24105E-2</v>
      </c>
      <c r="II21">
        <v>0</v>
      </c>
      <c r="IJ21">
        <v>0</v>
      </c>
      <c r="IK21">
        <v>0.76358999999999999</v>
      </c>
      <c r="IL21">
        <v>0.12681200000000001</v>
      </c>
      <c r="IM21">
        <v>0.53503100000000003</v>
      </c>
      <c r="IN21">
        <v>6.9275500000000004E-2</v>
      </c>
      <c r="IO21">
        <v>2.2652700000000001</v>
      </c>
      <c r="IP21">
        <v>44.3</v>
      </c>
      <c r="IQ21">
        <v>0</v>
      </c>
      <c r="IR21">
        <v>23.7</v>
      </c>
      <c r="IS21">
        <v>44.3</v>
      </c>
      <c r="IT21">
        <v>20.6</v>
      </c>
      <c r="IU21">
        <v>7.35</v>
      </c>
      <c r="IV21">
        <v>28.62</v>
      </c>
      <c r="IW21">
        <v>7.35</v>
      </c>
      <c r="IX21">
        <v>28.62</v>
      </c>
      <c r="IY21">
        <v>7.35</v>
      </c>
      <c r="IZ21">
        <v>28.62</v>
      </c>
      <c r="JA21">
        <v>22.2</v>
      </c>
      <c r="JB21">
        <v>54.58</v>
      </c>
    </row>
    <row r="22" spans="1:262" x14ac:dyDescent="0.25">
      <c r="A22" s="10">
        <v>42977.406273148146</v>
      </c>
      <c r="B22" t="s">
        <v>401</v>
      </c>
      <c r="C22" t="s">
        <v>537</v>
      </c>
      <c r="D22">
        <v>3</v>
      </c>
      <c r="E22">
        <v>1</v>
      </c>
      <c r="F22">
        <v>2700</v>
      </c>
      <c r="G22" t="s">
        <v>96</v>
      </c>
      <c r="H22" t="s">
        <v>125</v>
      </c>
      <c r="I22">
        <v>0</v>
      </c>
      <c r="J22">
        <v>44.7</v>
      </c>
      <c r="K22">
        <v>105.96</v>
      </c>
      <c r="L22">
        <v>0</v>
      </c>
      <c r="M22">
        <v>189.804</v>
      </c>
      <c r="N22">
        <v>0</v>
      </c>
      <c r="O22">
        <v>82.633899999999997</v>
      </c>
      <c r="P22">
        <v>0</v>
      </c>
      <c r="Q22">
        <v>0</v>
      </c>
      <c r="R22">
        <v>615.745</v>
      </c>
      <c r="S22">
        <v>1002.33</v>
      </c>
      <c r="T22">
        <v>2371.31</v>
      </c>
      <c r="U22">
        <v>151.51499999999999</v>
      </c>
      <c r="V22">
        <v>4519.29</v>
      </c>
      <c r="W22">
        <v>156.36099999999999</v>
      </c>
      <c r="X22">
        <v>0</v>
      </c>
      <c r="Y22">
        <v>0</v>
      </c>
      <c r="Z22">
        <v>0</v>
      </c>
      <c r="AA22">
        <v>122.881</v>
      </c>
      <c r="AB22">
        <v>0</v>
      </c>
      <c r="AC22">
        <v>45.121000000000002</v>
      </c>
      <c r="AD22">
        <v>0</v>
      </c>
      <c r="AE22">
        <v>0</v>
      </c>
      <c r="AF22">
        <v>324.36200000000002</v>
      </c>
      <c r="AG22">
        <v>0</v>
      </c>
      <c r="AH22">
        <v>0</v>
      </c>
      <c r="AI22">
        <v>0</v>
      </c>
      <c r="AJ22">
        <v>0</v>
      </c>
      <c r="AK22">
        <v>0</v>
      </c>
      <c r="AL22">
        <v>0</v>
      </c>
      <c r="AM22">
        <v>0</v>
      </c>
      <c r="AN22">
        <v>0</v>
      </c>
      <c r="AO22">
        <v>0</v>
      </c>
      <c r="AP22">
        <v>0</v>
      </c>
      <c r="AQ22">
        <v>13.83</v>
      </c>
      <c r="AR22">
        <v>0</v>
      </c>
      <c r="AS22">
        <v>1.96</v>
      </c>
      <c r="AT22">
        <v>0</v>
      </c>
      <c r="AU22">
        <v>9.91</v>
      </c>
      <c r="AV22">
        <v>0</v>
      </c>
      <c r="AW22">
        <v>0</v>
      </c>
      <c r="AX22">
        <v>7.34</v>
      </c>
      <c r="AY22">
        <v>14.14</v>
      </c>
      <c r="AZ22">
        <v>25.46</v>
      </c>
      <c r="BA22">
        <v>1.7</v>
      </c>
      <c r="BB22">
        <v>74.34</v>
      </c>
      <c r="BC22">
        <v>25.7</v>
      </c>
      <c r="BD22">
        <v>0</v>
      </c>
      <c r="BE22">
        <v>0</v>
      </c>
      <c r="BF22">
        <v>2.1673399999999999E-2</v>
      </c>
      <c r="BG22">
        <v>0</v>
      </c>
      <c r="BH22">
        <v>1.18861E-2</v>
      </c>
      <c r="BI22">
        <v>0</v>
      </c>
      <c r="BJ22">
        <v>0</v>
      </c>
      <c r="BK22">
        <v>0.163464</v>
      </c>
      <c r="BL22">
        <v>0.15872800000000001</v>
      </c>
      <c r="BM22">
        <v>0.35411700000000002</v>
      </c>
      <c r="BN22">
        <v>2.5823200000000001E-2</v>
      </c>
      <c r="BO22">
        <v>0.73569200000000001</v>
      </c>
      <c r="BP22">
        <v>3.3559499999999999E-2</v>
      </c>
      <c r="BQ22">
        <v>105.96</v>
      </c>
      <c r="BR22">
        <v>0</v>
      </c>
      <c r="BS22">
        <v>189.804</v>
      </c>
      <c r="BT22">
        <v>0</v>
      </c>
      <c r="BU22">
        <v>82.633899999999997</v>
      </c>
      <c r="BV22">
        <v>615.745</v>
      </c>
      <c r="BW22">
        <v>1002.33</v>
      </c>
      <c r="BX22">
        <v>2371.31</v>
      </c>
      <c r="BY22">
        <v>151.51499999999999</v>
      </c>
      <c r="BZ22">
        <v>4519.29</v>
      </c>
      <c r="CA22">
        <v>156.36099999999999</v>
      </c>
      <c r="CB22">
        <v>0</v>
      </c>
      <c r="CC22">
        <v>0</v>
      </c>
      <c r="CD22">
        <v>0</v>
      </c>
      <c r="CE22">
        <v>122.881</v>
      </c>
      <c r="CF22">
        <v>0</v>
      </c>
      <c r="CG22">
        <v>45.121000000000002</v>
      </c>
      <c r="CH22">
        <v>0</v>
      </c>
      <c r="CI22">
        <v>0</v>
      </c>
      <c r="CJ22">
        <v>324.36200000000002</v>
      </c>
      <c r="CK22">
        <v>0</v>
      </c>
      <c r="CL22">
        <v>0</v>
      </c>
      <c r="CM22">
        <v>0</v>
      </c>
      <c r="CN22">
        <v>0</v>
      </c>
      <c r="CO22">
        <v>0</v>
      </c>
      <c r="CP22">
        <v>0</v>
      </c>
      <c r="CQ22">
        <v>0</v>
      </c>
      <c r="CR22">
        <v>0</v>
      </c>
      <c r="CS22">
        <v>0</v>
      </c>
      <c r="CT22">
        <v>0</v>
      </c>
      <c r="CU22">
        <v>13.83</v>
      </c>
      <c r="CV22">
        <v>0</v>
      </c>
      <c r="CW22">
        <v>1.96</v>
      </c>
      <c r="CX22">
        <v>0</v>
      </c>
      <c r="CY22">
        <v>9.91</v>
      </c>
      <c r="CZ22">
        <v>7.34</v>
      </c>
      <c r="DA22">
        <v>14.14</v>
      </c>
      <c r="DB22">
        <v>25.46</v>
      </c>
      <c r="DC22">
        <v>1.7</v>
      </c>
      <c r="DD22">
        <v>74.34</v>
      </c>
      <c r="DE22">
        <v>25.7</v>
      </c>
      <c r="DF22">
        <v>0</v>
      </c>
      <c r="DG22">
        <v>0</v>
      </c>
      <c r="DH22">
        <v>2.1673399999999999E-2</v>
      </c>
      <c r="DI22">
        <v>0</v>
      </c>
      <c r="DJ22">
        <v>1.18861E-2</v>
      </c>
      <c r="DK22">
        <v>0.163464</v>
      </c>
      <c r="DL22">
        <v>0.15872800000000001</v>
      </c>
      <c r="DM22">
        <v>0.35411700000000002</v>
      </c>
      <c r="DN22">
        <v>2.5823200000000001E-2</v>
      </c>
      <c r="DO22">
        <v>0.73569200000000001</v>
      </c>
      <c r="DP22">
        <v>3.3559499999999999E-2</v>
      </c>
      <c r="DQ22" t="s">
        <v>691</v>
      </c>
      <c r="DR22" t="s">
        <v>690</v>
      </c>
      <c r="DS22" t="s">
        <v>16</v>
      </c>
      <c r="DT22">
        <v>0</v>
      </c>
      <c r="DU22">
        <v>0</v>
      </c>
      <c r="DV22">
        <v>0</v>
      </c>
      <c r="DW22">
        <v>0</v>
      </c>
      <c r="EN22">
        <v>105.96</v>
      </c>
      <c r="EO22">
        <v>0</v>
      </c>
      <c r="EP22">
        <v>189.804</v>
      </c>
      <c r="EQ22">
        <v>0</v>
      </c>
      <c r="ER22">
        <v>82.633899999999997</v>
      </c>
      <c r="ES22">
        <v>0</v>
      </c>
      <c r="ET22">
        <v>0</v>
      </c>
      <c r="EU22">
        <v>615.745</v>
      </c>
      <c r="EV22">
        <v>1002.33</v>
      </c>
      <c r="EW22">
        <v>2371.31</v>
      </c>
      <c r="EX22">
        <v>151.51499999999999</v>
      </c>
      <c r="EY22">
        <v>4519.29</v>
      </c>
      <c r="EZ22">
        <v>156.36099999999999</v>
      </c>
      <c r="FA22">
        <v>0</v>
      </c>
      <c r="FB22">
        <v>0</v>
      </c>
      <c r="FC22">
        <v>0</v>
      </c>
      <c r="FD22">
        <v>122.881</v>
      </c>
      <c r="FE22">
        <v>0</v>
      </c>
      <c r="FF22">
        <v>45.121000000000002</v>
      </c>
      <c r="FG22">
        <v>0</v>
      </c>
      <c r="FH22">
        <v>0</v>
      </c>
      <c r="FI22">
        <v>324.36200000000002</v>
      </c>
      <c r="FJ22">
        <v>0</v>
      </c>
      <c r="FK22">
        <v>0</v>
      </c>
      <c r="FL22">
        <v>0</v>
      </c>
      <c r="FM22">
        <v>0</v>
      </c>
      <c r="FN22">
        <v>0</v>
      </c>
      <c r="FO22">
        <v>0</v>
      </c>
      <c r="FP22">
        <v>0</v>
      </c>
      <c r="FQ22">
        <v>0</v>
      </c>
      <c r="FR22">
        <v>0</v>
      </c>
      <c r="FS22">
        <v>0</v>
      </c>
      <c r="FT22">
        <v>13.83</v>
      </c>
      <c r="FU22">
        <v>0</v>
      </c>
      <c r="FV22">
        <v>1.96</v>
      </c>
      <c r="FW22">
        <v>0</v>
      </c>
      <c r="FX22">
        <v>9.91</v>
      </c>
      <c r="FY22">
        <v>0</v>
      </c>
      <c r="FZ22">
        <v>0</v>
      </c>
      <c r="GA22">
        <v>7.34</v>
      </c>
      <c r="GB22">
        <v>14.14</v>
      </c>
      <c r="GC22">
        <v>25.46</v>
      </c>
      <c r="GD22">
        <v>1.7</v>
      </c>
      <c r="GE22">
        <v>74.34</v>
      </c>
      <c r="GF22">
        <v>0</v>
      </c>
      <c r="GG22">
        <v>0</v>
      </c>
      <c r="GH22">
        <v>2.1673399999999999E-2</v>
      </c>
      <c r="GI22">
        <v>0</v>
      </c>
      <c r="GJ22">
        <v>1.18861E-2</v>
      </c>
      <c r="GK22">
        <v>0</v>
      </c>
      <c r="GL22">
        <v>0</v>
      </c>
      <c r="GM22">
        <v>0.163464</v>
      </c>
      <c r="GN22">
        <v>0.15872800000000001</v>
      </c>
      <c r="GO22">
        <v>0.35411700000000002</v>
      </c>
      <c r="GP22">
        <v>2.5823200000000001E-2</v>
      </c>
      <c r="GQ22">
        <v>0.73569200000000001</v>
      </c>
      <c r="GR22">
        <v>506.70100000000002</v>
      </c>
      <c r="GS22">
        <v>0</v>
      </c>
      <c r="GT22">
        <v>189.804</v>
      </c>
      <c r="GU22">
        <v>0</v>
      </c>
      <c r="GV22">
        <v>0</v>
      </c>
      <c r="GW22">
        <v>2615</v>
      </c>
      <c r="GX22">
        <v>989.00099999999998</v>
      </c>
      <c r="GY22">
        <v>3267.2</v>
      </c>
      <c r="GZ22">
        <v>327.5</v>
      </c>
      <c r="HA22">
        <v>7895.2</v>
      </c>
      <c r="HB22">
        <v>421.67399999999998</v>
      </c>
      <c r="HC22">
        <v>0</v>
      </c>
      <c r="HD22">
        <v>0</v>
      </c>
      <c r="HE22">
        <v>0</v>
      </c>
      <c r="HF22">
        <v>184.16300000000001</v>
      </c>
      <c r="HG22">
        <v>0</v>
      </c>
      <c r="HH22">
        <v>73.400000000000006</v>
      </c>
      <c r="HI22">
        <v>0</v>
      </c>
      <c r="HJ22">
        <v>0</v>
      </c>
      <c r="HK22">
        <v>679.23699999999997</v>
      </c>
      <c r="HL22">
        <v>0</v>
      </c>
      <c r="HM22">
        <v>0</v>
      </c>
      <c r="HN22">
        <v>0</v>
      </c>
      <c r="HO22">
        <v>0</v>
      </c>
      <c r="HP22">
        <v>0</v>
      </c>
      <c r="HQ22">
        <v>0</v>
      </c>
      <c r="HR22">
        <v>0</v>
      </c>
      <c r="HS22">
        <v>0</v>
      </c>
      <c r="HT22">
        <v>0</v>
      </c>
      <c r="HU22">
        <v>0</v>
      </c>
      <c r="HV22">
        <v>38.880000000000003</v>
      </c>
      <c r="HW22">
        <v>0</v>
      </c>
      <c r="HX22">
        <v>1.96</v>
      </c>
      <c r="HY22">
        <v>0</v>
      </c>
      <c r="HZ22">
        <v>13.52</v>
      </c>
      <c r="IA22">
        <v>31.45</v>
      </c>
      <c r="IB22">
        <v>15.73</v>
      </c>
      <c r="IC22">
        <v>35.409999999999997</v>
      </c>
      <c r="ID22">
        <v>4.12</v>
      </c>
      <c r="IE22">
        <v>141.07</v>
      </c>
      <c r="IF22">
        <v>0</v>
      </c>
      <c r="IG22">
        <v>0</v>
      </c>
      <c r="IH22">
        <v>2.1673399999999999E-2</v>
      </c>
      <c r="II22">
        <v>0</v>
      </c>
      <c r="IJ22">
        <v>0</v>
      </c>
      <c r="IK22">
        <v>0.76358999999999999</v>
      </c>
      <c r="IL22">
        <v>0.12681200000000001</v>
      </c>
      <c r="IM22">
        <v>0.53503100000000003</v>
      </c>
      <c r="IN22">
        <v>6.9275500000000004E-2</v>
      </c>
      <c r="IO22">
        <v>1.5163800000000001</v>
      </c>
      <c r="IP22">
        <v>44.7</v>
      </c>
      <c r="IQ22">
        <v>0</v>
      </c>
      <c r="IR22">
        <v>22</v>
      </c>
      <c r="IS22">
        <v>44.7</v>
      </c>
      <c r="IT22">
        <v>22.7</v>
      </c>
      <c r="IU22">
        <v>3.91</v>
      </c>
      <c r="IV22">
        <v>21.79</v>
      </c>
      <c r="IW22">
        <v>3.91</v>
      </c>
      <c r="IX22">
        <v>21.79</v>
      </c>
      <c r="IY22">
        <v>3.91</v>
      </c>
      <c r="IZ22">
        <v>21.79</v>
      </c>
      <c r="JA22">
        <v>6.89</v>
      </c>
      <c r="JB22">
        <v>47.47</v>
      </c>
    </row>
    <row r="23" spans="1:262" x14ac:dyDescent="0.25">
      <c r="A23" s="10">
        <v>42977.405752314815</v>
      </c>
      <c r="B23" t="s">
        <v>402</v>
      </c>
      <c r="C23" t="s">
        <v>538</v>
      </c>
      <c r="D23">
        <v>4</v>
      </c>
      <c r="E23">
        <v>1</v>
      </c>
      <c r="F23">
        <v>2700</v>
      </c>
      <c r="G23" t="s">
        <v>96</v>
      </c>
      <c r="H23" t="s">
        <v>125</v>
      </c>
      <c r="I23">
        <v>0</v>
      </c>
      <c r="J23">
        <v>43.4</v>
      </c>
      <c r="K23">
        <v>119.003</v>
      </c>
      <c r="L23">
        <v>39.612699999999997</v>
      </c>
      <c r="M23">
        <v>197.54900000000001</v>
      </c>
      <c r="N23">
        <v>0</v>
      </c>
      <c r="O23">
        <v>82.6327</v>
      </c>
      <c r="P23">
        <v>0</v>
      </c>
      <c r="Q23">
        <v>0</v>
      </c>
      <c r="R23">
        <v>615.745</v>
      </c>
      <c r="S23">
        <v>1027.8499999999999</v>
      </c>
      <c r="T23">
        <v>2371.31</v>
      </c>
      <c r="U23">
        <v>151.51499999999999</v>
      </c>
      <c r="V23">
        <v>4605.21</v>
      </c>
      <c r="W23">
        <v>175.61699999999999</v>
      </c>
      <c r="X23">
        <v>0</v>
      </c>
      <c r="Y23">
        <v>0</v>
      </c>
      <c r="Z23">
        <v>0</v>
      </c>
      <c r="AA23">
        <v>117.414</v>
      </c>
      <c r="AB23">
        <v>0</v>
      </c>
      <c r="AC23">
        <v>45.121000000000002</v>
      </c>
      <c r="AD23">
        <v>0</v>
      </c>
      <c r="AE23">
        <v>0</v>
      </c>
      <c r="AF23">
        <v>338.15199999999999</v>
      </c>
      <c r="AG23">
        <v>0</v>
      </c>
      <c r="AH23">
        <v>0</v>
      </c>
      <c r="AI23">
        <v>0</v>
      </c>
      <c r="AJ23">
        <v>0</v>
      </c>
      <c r="AK23">
        <v>0</v>
      </c>
      <c r="AL23">
        <v>0</v>
      </c>
      <c r="AM23">
        <v>0</v>
      </c>
      <c r="AN23">
        <v>0</v>
      </c>
      <c r="AO23">
        <v>0</v>
      </c>
      <c r="AP23">
        <v>0</v>
      </c>
      <c r="AQ23">
        <v>15.4</v>
      </c>
      <c r="AR23">
        <v>4.7699999999999996</v>
      </c>
      <c r="AS23">
        <v>2.0299999999999998</v>
      </c>
      <c r="AT23">
        <v>0</v>
      </c>
      <c r="AU23">
        <v>9.52</v>
      </c>
      <c r="AV23">
        <v>0</v>
      </c>
      <c r="AW23">
        <v>0</v>
      </c>
      <c r="AX23">
        <v>7.14</v>
      </c>
      <c r="AY23">
        <v>14.42</v>
      </c>
      <c r="AZ23">
        <v>25.21</v>
      </c>
      <c r="BA23">
        <v>1.64</v>
      </c>
      <c r="BB23">
        <v>80.13</v>
      </c>
      <c r="BC23">
        <v>31.72</v>
      </c>
      <c r="BD23">
        <v>0</v>
      </c>
      <c r="BE23">
        <v>0.29248000000000002</v>
      </c>
      <c r="BF23">
        <v>2.2557899999999999E-2</v>
      </c>
      <c r="BG23">
        <v>0</v>
      </c>
      <c r="BH23">
        <v>1.18861E-2</v>
      </c>
      <c r="BI23">
        <v>0</v>
      </c>
      <c r="BJ23">
        <v>0</v>
      </c>
      <c r="BK23">
        <v>0.163464</v>
      </c>
      <c r="BL23">
        <v>0.16808100000000001</v>
      </c>
      <c r="BM23">
        <v>0.35411700000000002</v>
      </c>
      <c r="BN23">
        <v>2.5823200000000001E-2</v>
      </c>
      <c r="BO23">
        <v>1.0384100000000001</v>
      </c>
      <c r="BP23">
        <v>0.32692399999999999</v>
      </c>
      <c r="BQ23">
        <v>119.003</v>
      </c>
      <c r="BR23">
        <v>39.612699999999997</v>
      </c>
      <c r="BS23">
        <v>197.54900000000001</v>
      </c>
      <c r="BT23">
        <v>0</v>
      </c>
      <c r="BU23">
        <v>82.6327</v>
      </c>
      <c r="BV23">
        <v>615.745</v>
      </c>
      <c r="BW23">
        <v>1027.8499999999999</v>
      </c>
      <c r="BX23">
        <v>2371.31</v>
      </c>
      <c r="BY23">
        <v>151.51499999999999</v>
      </c>
      <c r="BZ23">
        <v>4605.21</v>
      </c>
      <c r="CA23">
        <v>175.61699999999999</v>
      </c>
      <c r="CB23">
        <v>0</v>
      </c>
      <c r="CC23">
        <v>0</v>
      </c>
      <c r="CD23">
        <v>0</v>
      </c>
      <c r="CE23">
        <v>117.414</v>
      </c>
      <c r="CF23">
        <v>0</v>
      </c>
      <c r="CG23">
        <v>45.121000000000002</v>
      </c>
      <c r="CH23">
        <v>0</v>
      </c>
      <c r="CI23">
        <v>0</v>
      </c>
      <c r="CJ23">
        <v>338.15199999999999</v>
      </c>
      <c r="CK23">
        <v>0</v>
      </c>
      <c r="CL23">
        <v>0</v>
      </c>
      <c r="CM23">
        <v>0</v>
      </c>
      <c r="CN23">
        <v>0</v>
      </c>
      <c r="CO23">
        <v>0</v>
      </c>
      <c r="CP23">
        <v>0</v>
      </c>
      <c r="CQ23">
        <v>0</v>
      </c>
      <c r="CR23">
        <v>0</v>
      </c>
      <c r="CS23">
        <v>0</v>
      </c>
      <c r="CT23">
        <v>0</v>
      </c>
      <c r="CU23">
        <v>15.4</v>
      </c>
      <c r="CV23">
        <v>4.7699999999999996</v>
      </c>
      <c r="CW23">
        <v>2.0299999999999998</v>
      </c>
      <c r="CX23">
        <v>0</v>
      </c>
      <c r="CY23">
        <v>9.52</v>
      </c>
      <c r="CZ23">
        <v>7.14</v>
      </c>
      <c r="DA23">
        <v>14.42</v>
      </c>
      <c r="DB23">
        <v>25.21</v>
      </c>
      <c r="DC23">
        <v>1.64</v>
      </c>
      <c r="DD23">
        <v>80.13</v>
      </c>
      <c r="DE23">
        <v>31.72</v>
      </c>
      <c r="DF23">
        <v>0</v>
      </c>
      <c r="DG23">
        <v>0.29248000000000002</v>
      </c>
      <c r="DH23">
        <v>2.2557899999999999E-2</v>
      </c>
      <c r="DI23">
        <v>0</v>
      </c>
      <c r="DJ23">
        <v>1.18861E-2</v>
      </c>
      <c r="DK23">
        <v>0.163464</v>
      </c>
      <c r="DL23">
        <v>0.16808100000000001</v>
      </c>
      <c r="DM23">
        <v>0.35411700000000002</v>
      </c>
      <c r="DN23">
        <v>2.5823200000000001E-2</v>
      </c>
      <c r="DO23">
        <v>1.0384100000000001</v>
      </c>
      <c r="DP23">
        <v>0.32692399999999999</v>
      </c>
      <c r="DQ23" t="s">
        <v>691</v>
      </c>
      <c r="DR23" t="s">
        <v>690</v>
      </c>
      <c r="DS23" t="s">
        <v>16</v>
      </c>
      <c r="DT23">
        <v>0</v>
      </c>
      <c r="DU23">
        <v>0</v>
      </c>
      <c r="DV23">
        <v>0</v>
      </c>
      <c r="DW23">
        <v>0</v>
      </c>
      <c r="EN23">
        <v>119.003</v>
      </c>
      <c r="EO23">
        <v>39.612699999999997</v>
      </c>
      <c r="EP23">
        <v>197.54900000000001</v>
      </c>
      <c r="EQ23">
        <v>0</v>
      </c>
      <c r="ER23">
        <v>82.6327</v>
      </c>
      <c r="ES23">
        <v>0</v>
      </c>
      <c r="ET23">
        <v>0</v>
      </c>
      <c r="EU23">
        <v>615.745</v>
      </c>
      <c r="EV23">
        <v>1027.8499999999999</v>
      </c>
      <c r="EW23">
        <v>2371.31</v>
      </c>
      <c r="EX23">
        <v>151.51499999999999</v>
      </c>
      <c r="EY23">
        <v>4605.21</v>
      </c>
      <c r="EZ23">
        <v>175.61699999999999</v>
      </c>
      <c r="FA23">
        <v>0</v>
      </c>
      <c r="FB23">
        <v>0</v>
      </c>
      <c r="FC23">
        <v>0</v>
      </c>
      <c r="FD23">
        <v>117.414</v>
      </c>
      <c r="FE23">
        <v>0</v>
      </c>
      <c r="FF23">
        <v>45.121000000000002</v>
      </c>
      <c r="FG23">
        <v>0</v>
      </c>
      <c r="FH23">
        <v>0</v>
      </c>
      <c r="FI23">
        <v>338.15199999999999</v>
      </c>
      <c r="FJ23">
        <v>0</v>
      </c>
      <c r="FK23">
        <v>0</v>
      </c>
      <c r="FL23">
        <v>0</v>
      </c>
      <c r="FM23">
        <v>0</v>
      </c>
      <c r="FN23">
        <v>0</v>
      </c>
      <c r="FO23">
        <v>0</v>
      </c>
      <c r="FP23">
        <v>0</v>
      </c>
      <c r="FQ23">
        <v>0</v>
      </c>
      <c r="FR23">
        <v>0</v>
      </c>
      <c r="FS23">
        <v>0</v>
      </c>
      <c r="FT23">
        <v>15.4</v>
      </c>
      <c r="FU23">
        <v>4.7699999999999996</v>
      </c>
      <c r="FV23">
        <v>2.0299999999999998</v>
      </c>
      <c r="FW23">
        <v>0</v>
      </c>
      <c r="FX23">
        <v>9.52</v>
      </c>
      <c r="FY23">
        <v>0</v>
      </c>
      <c r="FZ23">
        <v>0</v>
      </c>
      <c r="GA23">
        <v>7.14</v>
      </c>
      <c r="GB23">
        <v>14.42</v>
      </c>
      <c r="GC23">
        <v>25.21</v>
      </c>
      <c r="GD23">
        <v>1.64</v>
      </c>
      <c r="GE23">
        <v>80.13</v>
      </c>
      <c r="GF23">
        <v>0</v>
      </c>
      <c r="GG23">
        <v>0.29248000000000002</v>
      </c>
      <c r="GH23">
        <v>2.2557899999999999E-2</v>
      </c>
      <c r="GI23">
        <v>0</v>
      </c>
      <c r="GJ23">
        <v>1.18861E-2</v>
      </c>
      <c r="GK23">
        <v>0</v>
      </c>
      <c r="GL23">
        <v>0</v>
      </c>
      <c r="GM23">
        <v>0.163464</v>
      </c>
      <c r="GN23">
        <v>0.16808100000000001</v>
      </c>
      <c r="GO23">
        <v>0.35411700000000002</v>
      </c>
      <c r="GP23">
        <v>2.5823200000000001E-2</v>
      </c>
      <c r="GQ23">
        <v>1.0384100000000001</v>
      </c>
      <c r="GR23">
        <v>480.96</v>
      </c>
      <c r="GS23">
        <v>337.96199999999999</v>
      </c>
      <c r="GT23">
        <v>197.54900000000001</v>
      </c>
      <c r="GU23">
        <v>0</v>
      </c>
      <c r="GV23">
        <v>0</v>
      </c>
      <c r="GW23">
        <v>2615</v>
      </c>
      <c r="GX23">
        <v>989.00099999999998</v>
      </c>
      <c r="GY23">
        <v>3267.2</v>
      </c>
      <c r="GZ23">
        <v>327.5</v>
      </c>
      <c r="HA23">
        <v>8215.17</v>
      </c>
      <c r="HB23">
        <v>400.27600000000001</v>
      </c>
      <c r="HC23">
        <v>0</v>
      </c>
      <c r="HD23">
        <v>0</v>
      </c>
      <c r="HE23">
        <v>0</v>
      </c>
      <c r="HF23">
        <v>178.17599999999999</v>
      </c>
      <c r="HG23">
        <v>0</v>
      </c>
      <c r="HH23">
        <v>73.400000000000006</v>
      </c>
      <c r="HI23">
        <v>0</v>
      </c>
      <c r="HJ23">
        <v>0</v>
      </c>
      <c r="HK23">
        <v>651.85199999999998</v>
      </c>
      <c r="HL23">
        <v>0</v>
      </c>
      <c r="HM23">
        <v>0</v>
      </c>
      <c r="HN23">
        <v>0</v>
      </c>
      <c r="HO23">
        <v>0</v>
      </c>
      <c r="HP23">
        <v>0</v>
      </c>
      <c r="HQ23">
        <v>0</v>
      </c>
      <c r="HR23">
        <v>0</v>
      </c>
      <c r="HS23">
        <v>0</v>
      </c>
      <c r="HT23">
        <v>0</v>
      </c>
      <c r="HU23">
        <v>0</v>
      </c>
      <c r="HV23">
        <v>36.979999999999997</v>
      </c>
      <c r="HW23">
        <v>22.04</v>
      </c>
      <c r="HX23">
        <v>2.0299999999999998</v>
      </c>
      <c r="HY23">
        <v>0</v>
      </c>
      <c r="HZ23">
        <v>13.12</v>
      </c>
      <c r="IA23">
        <v>30.77</v>
      </c>
      <c r="IB23">
        <v>15.67</v>
      </c>
      <c r="IC23">
        <v>35.14</v>
      </c>
      <c r="ID23">
        <v>3.58</v>
      </c>
      <c r="IE23">
        <v>159.33000000000001</v>
      </c>
      <c r="IF23">
        <v>0</v>
      </c>
      <c r="IG23">
        <v>1.5388999999999999</v>
      </c>
      <c r="IH23">
        <v>2.2557899999999999E-2</v>
      </c>
      <c r="II23">
        <v>0</v>
      </c>
      <c r="IJ23">
        <v>0</v>
      </c>
      <c r="IK23">
        <v>0.76358999999999999</v>
      </c>
      <c r="IL23">
        <v>0.12681200000000001</v>
      </c>
      <c r="IM23">
        <v>0.53503100000000003</v>
      </c>
      <c r="IN23">
        <v>6.9275500000000004E-2</v>
      </c>
      <c r="IO23">
        <v>3.0561699999999998</v>
      </c>
      <c r="IP23">
        <v>43.4</v>
      </c>
      <c r="IQ23">
        <v>0</v>
      </c>
      <c r="IR23">
        <v>22.2</v>
      </c>
      <c r="IS23">
        <v>43.4</v>
      </c>
      <c r="IT23">
        <v>21.2</v>
      </c>
      <c r="IU23">
        <v>8.8000000000000007</v>
      </c>
      <c r="IV23">
        <v>22.92</v>
      </c>
      <c r="IW23">
        <v>8.8000000000000007</v>
      </c>
      <c r="IX23">
        <v>22.92</v>
      </c>
      <c r="IY23">
        <v>8.8000000000000007</v>
      </c>
      <c r="IZ23">
        <v>22.92</v>
      </c>
      <c r="JA23">
        <v>28.56</v>
      </c>
      <c r="JB23">
        <v>45.61</v>
      </c>
    </row>
    <row r="24" spans="1:262" x14ac:dyDescent="0.25">
      <c r="A24" s="10">
        <v>42977.405752314815</v>
      </c>
      <c r="B24" t="s">
        <v>403</v>
      </c>
      <c r="C24" t="s">
        <v>539</v>
      </c>
      <c r="D24">
        <v>5</v>
      </c>
      <c r="E24">
        <v>1</v>
      </c>
      <c r="F24">
        <v>2700</v>
      </c>
      <c r="G24" t="s">
        <v>96</v>
      </c>
      <c r="H24" t="s">
        <v>125</v>
      </c>
      <c r="I24">
        <v>0</v>
      </c>
      <c r="J24">
        <v>42.7</v>
      </c>
      <c r="K24">
        <v>91.731399999999994</v>
      </c>
      <c r="L24">
        <v>0</v>
      </c>
      <c r="M24">
        <v>192.386</v>
      </c>
      <c r="N24">
        <v>0</v>
      </c>
      <c r="O24">
        <v>82.636300000000006</v>
      </c>
      <c r="P24">
        <v>0</v>
      </c>
      <c r="Q24">
        <v>0</v>
      </c>
      <c r="R24">
        <v>615.745</v>
      </c>
      <c r="S24">
        <v>1001.78</v>
      </c>
      <c r="T24">
        <v>2371.31</v>
      </c>
      <c r="U24">
        <v>151.51499999999999</v>
      </c>
      <c r="V24">
        <v>4507.1000000000004</v>
      </c>
      <c r="W24">
        <v>135.37899999999999</v>
      </c>
      <c r="X24">
        <v>0</v>
      </c>
      <c r="Y24">
        <v>0</v>
      </c>
      <c r="Z24">
        <v>0</v>
      </c>
      <c r="AA24">
        <v>125.626</v>
      </c>
      <c r="AB24">
        <v>0</v>
      </c>
      <c r="AC24">
        <v>45.121000000000002</v>
      </c>
      <c r="AD24">
        <v>0</v>
      </c>
      <c r="AE24">
        <v>0</v>
      </c>
      <c r="AF24">
        <v>306.12599999999998</v>
      </c>
      <c r="AG24">
        <v>0</v>
      </c>
      <c r="AH24">
        <v>0</v>
      </c>
      <c r="AI24">
        <v>0</v>
      </c>
      <c r="AJ24">
        <v>0</v>
      </c>
      <c r="AK24">
        <v>0</v>
      </c>
      <c r="AL24">
        <v>0</v>
      </c>
      <c r="AM24">
        <v>0</v>
      </c>
      <c r="AN24">
        <v>0</v>
      </c>
      <c r="AO24">
        <v>0</v>
      </c>
      <c r="AP24">
        <v>0</v>
      </c>
      <c r="AQ24">
        <v>11.76</v>
      </c>
      <c r="AR24">
        <v>0</v>
      </c>
      <c r="AS24">
        <v>1.99</v>
      </c>
      <c r="AT24">
        <v>0</v>
      </c>
      <c r="AU24">
        <v>10.09</v>
      </c>
      <c r="AV24">
        <v>0</v>
      </c>
      <c r="AW24">
        <v>0</v>
      </c>
      <c r="AX24">
        <v>7.34</v>
      </c>
      <c r="AY24">
        <v>14.13</v>
      </c>
      <c r="AZ24">
        <v>25.48</v>
      </c>
      <c r="BA24">
        <v>1.68</v>
      </c>
      <c r="BB24">
        <v>72.47</v>
      </c>
      <c r="BC24">
        <v>23.84</v>
      </c>
      <c r="BD24">
        <v>0</v>
      </c>
      <c r="BE24">
        <v>0</v>
      </c>
      <c r="BF24">
        <v>2.19683E-2</v>
      </c>
      <c r="BG24">
        <v>0</v>
      </c>
      <c r="BH24">
        <v>1.18861E-2</v>
      </c>
      <c r="BI24">
        <v>0</v>
      </c>
      <c r="BJ24">
        <v>0</v>
      </c>
      <c r="BK24">
        <v>0.163464</v>
      </c>
      <c r="BL24">
        <v>0.158275</v>
      </c>
      <c r="BM24">
        <v>0.35411700000000002</v>
      </c>
      <c r="BN24">
        <v>2.5823200000000001E-2</v>
      </c>
      <c r="BO24">
        <v>0.73553400000000002</v>
      </c>
      <c r="BP24">
        <v>3.38544E-2</v>
      </c>
      <c r="BQ24">
        <v>91.731399999999994</v>
      </c>
      <c r="BR24">
        <v>0</v>
      </c>
      <c r="BS24">
        <v>192.386</v>
      </c>
      <c r="BT24">
        <v>0</v>
      </c>
      <c r="BU24">
        <v>82.636300000000006</v>
      </c>
      <c r="BV24">
        <v>615.745</v>
      </c>
      <c r="BW24">
        <v>1001.78</v>
      </c>
      <c r="BX24">
        <v>2371.31</v>
      </c>
      <c r="BY24">
        <v>151.51499999999999</v>
      </c>
      <c r="BZ24">
        <v>4507.1000000000004</v>
      </c>
      <c r="CA24">
        <v>135.37899999999999</v>
      </c>
      <c r="CB24">
        <v>0</v>
      </c>
      <c r="CC24">
        <v>0</v>
      </c>
      <c r="CD24">
        <v>0</v>
      </c>
      <c r="CE24">
        <v>125.626</v>
      </c>
      <c r="CF24">
        <v>0</v>
      </c>
      <c r="CG24">
        <v>45.121000000000002</v>
      </c>
      <c r="CH24">
        <v>0</v>
      </c>
      <c r="CI24">
        <v>0</v>
      </c>
      <c r="CJ24">
        <v>306.12599999999998</v>
      </c>
      <c r="CK24">
        <v>0</v>
      </c>
      <c r="CL24">
        <v>0</v>
      </c>
      <c r="CM24">
        <v>0</v>
      </c>
      <c r="CN24">
        <v>0</v>
      </c>
      <c r="CO24">
        <v>0</v>
      </c>
      <c r="CP24">
        <v>0</v>
      </c>
      <c r="CQ24">
        <v>0</v>
      </c>
      <c r="CR24">
        <v>0</v>
      </c>
      <c r="CS24">
        <v>0</v>
      </c>
      <c r="CT24">
        <v>0</v>
      </c>
      <c r="CU24">
        <v>11.76</v>
      </c>
      <c r="CV24">
        <v>0</v>
      </c>
      <c r="CW24">
        <v>1.99</v>
      </c>
      <c r="CX24">
        <v>0</v>
      </c>
      <c r="CY24">
        <v>10.09</v>
      </c>
      <c r="CZ24">
        <v>7.34</v>
      </c>
      <c r="DA24">
        <v>14.13</v>
      </c>
      <c r="DB24">
        <v>25.48</v>
      </c>
      <c r="DC24">
        <v>1.68</v>
      </c>
      <c r="DD24">
        <v>72.47</v>
      </c>
      <c r="DE24">
        <v>23.84</v>
      </c>
      <c r="DF24">
        <v>0</v>
      </c>
      <c r="DG24">
        <v>0</v>
      </c>
      <c r="DH24">
        <v>2.19683E-2</v>
      </c>
      <c r="DI24">
        <v>0</v>
      </c>
      <c r="DJ24">
        <v>1.18861E-2</v>
      </c>
      <c r="DK24">
        <v>0.163464</v>
      </c>
      <c r="DL24">
        <v>0.158275</v>
      </c>
      <c r="DM24">
        <v>0.35411700000000002</v>
      </c>
      <c r="DN24">
        <v>2.5823200000000001E-2</v>
      </c>
      <c r="DO24">
        <v>0.73553400000000002</v>
      </c>
      <c r="DP24">
        <v>3.38544E-2</v>
      </c>
      <c r="DQ24" t="s">
        <v>691</v>
      </c>
      <c r="DR24" t="s">
        <v>690</v>
      </c>
      <c r="DS24" t="s">
        <v>16</v>
      </c>
      <c r="DT24" s="24">
        <v>-4.4408900000000002E-16</v>
      </c>
      <c r="DU24">
        <v>0</v>
      </c>
      <c r="DV24">
        <v>0</v>
      </c>
      <c r="DW24">
        <v>0</v>
      </c>
      <c r="EN24">
        <v>91.731399999999994</v>
      </c>
      <c r="EO24">
        <v>0</v>
      </c>
      <c r="EP24">
        <v>192.386</v>
      </c>
      <c r="EQ24">
        <v>0</v>
      </c>
      <c r="ER24">
        <v>82.636300000000006</v>
      </c>
      <c r="ES24">
        <v>0</v>
      </c>
      <c r="ET24">
        <v>0</v>
      </c>
      <c r="EU24">
        <v>615.745</v>
      </c>
      <c r="EV24">
        <v>1001.78</v>
      </c>
      <c r="EW24">
        <v>2371.31</v>
      </c>
      <c r="EX24">
        <v>151.51499999999999</v>
      </c>
      <c r="EY24">
        <v>4507.1000000000004</v>
      </c>
      <c r="EZ24">
        <v>135.37899999999999</v>
      </c>
      <c r="FA24">
        <v>0</v>
      </c>
      <c r="FB24">
        <v>0</v>
      </c>
      <c r="FC24">
        <v>0</v>
      </c>
      <c r="FD24">
        <v>125.626</v>
      </c>
      <c r="FE24">
        <v>0</v>
      </c>
      <c r="FF24">
        <v>45.121000000000002</v>
      </c>
      <c r="FG24">
        <v>0</v>
      </c>
      <c r="FH24">
        <v>0</v>
      </c>
      <c r="FI24">
        <v>306.12599999999998</v>
      </c>
      <c r="FJ24">
        <v>0</v>
      </c>
      <c r="FK24">
        <v>0</v>
      </c>
      <c r="FL24">
        <v>0</v>
      </c>
      <c r="FM24">
        <v>0</v>
      </c>
      <c r="FN24">
        <v>0</v>
      </c>
      <c r="FO24">
        <v>0</v>
      </c>
      <c r="FP24">
        <v>0</v>
      </c>
      <c r="FQ24">
        <v>0</v>
      </c>
      <c r="FR24">
        <v>0</v>
      </c>
      <c r="FS24">
        <v>0</v>
      </c>
      <c r="FT24">
        <v>11.76</v>
      </c>
      <c r="FU24">
        <v>0</v>
      </c>
      <c r="FV24">
        <v>1.99</v>
      </c>
      <c r="FW24">
        <v>0</v>
      </c>
      <c r="FX24">
        <v>10.09</v>
      </c>
      <c r="FY24">
        <v>0</v>
      </c>
      <c r="FZ24">
        <v>0</v>
      </c>
      <c r="GA24">
        <v>7.34</v>
      </c>
      <c r="GB24">
        <v>14.13</v>
      </c>
      <c r="GC24">
        <v>25.48</v>
      </c>
      <c r="GD24">
        <v>1.68</v>
      </c>
      <c r="GE24">
        <v>72.47</v>
      </c>
      <c r="GF24">
        <v>0</v>
      </c>
      <c r="GG24">
        <v>0</v>
      </c>
      <c r="GH24">
        <v>2.19683E-2</v>
      </c>
      <c r="GI24">
        <v>0</v>
      </c>
      <c r="GJ24">
        <v>1.18861E-2</v>
      </c>
      <c r="GK24">
        <v>0</v>
      </c>
      <c r="GL24">
        <v>0</v>
      </c>
      <c r="GM24">
        <v>0.163464</v>
      </c>
      <c r="GN24">
        <v>0.158275</v>
      </c>
      <c r="GO24">
        <v>0.35411700000000002</v>
      </c>
      <c r="GP24">
        <v>2.5823200000000001E-2</v>
      </c>
      <c r="GQ24">
        <v>0.73553400000000002</v>
      </c>
      <c r="GR24">
        <v>525.95500000000004</v>
      </c>
      <c r="GS24">
        <v>0</v>
      </c>
      <c r="GT24">
        <v>192.386</v>
      </c>
      <c r="GU24">
        <v>0</v>
      </c>
      <c r="GV24">
        <v>0</v>
      </c>
      <c r="GW24">
        <v>2615</v>
      </c>
      <c r="GX24">
        <v>989.00099999999998</v>
      </c>
      <c r="GY24">
        <v>3267.2</v>
      </c>
      <c r="GZ24">
        <v>327.5</v>
      </c>
      <c r="HA24">
        <v>7917.04</v>
      </c>
      <c r="HB24">
        <v>437.74799999999999</v>
      </c>
      <c r="HC24">
        <v>0</v>
      </c>
      <c r="HD24">
        <v>0</v>
      </c>
      <c r="HE24">
        <v>0</v>
      </c>
      <c r="HF24">
        <v>187.107</v>
      </c>
      <c r="HG24">
        <v>0</v>
      </c>
      <c r="HH24">
        <v>73.400000000000006</v>
      </c>
      <c r="HI24">
        <v>0</v>
      </c>
      <c r="HJ24">
        <v>0</v>
      </c>
      <c r="HK24">
        <v>698.25400000000002</v>
      </c>
      <c r="HL24">
        <v>0</v>
      </c>
      <c r="HM24">
        <v>0</v>
      </c>
      <c r="HN24">
        <v>0</v>
      </c>
      <c r="HO24">
        <v>0</v>
      </c>
      <c r="HP24">
        <v>0</v>
      </c>
      <c r="HQ24">
        <v>0</v>
      </c>
      <c r="HR24">
        <v>0</v>
      </c>
      <c r="HS24">
        <v>0</v>
      </c>
      <c r="HT24">
        <v>0</v>
      </c>
      <c r="HU24">
        <v>0</v>
      </c>
      <c r="HV24">
        <v>39.67</v>
      </c>
      <c r="HW24">
        <v>0</v>
      </c>
      <c r="HX24">
        <v>1.99</v>
      </c>
      <c r="HY24">
        <v>0</v>
      </c>
      <c r="HZ24">
        <v>13.72</v>
      </c>
      <c r="IA24">
        <v>31.31</v>
      </c>
      <c r="IB24">
        <v>15.73</v>
      </c>
      <c r="IC24">
        <v>35.369999999999997</v>
      </c>
      <c r="ID24">
        <v>3.88</v>
      </c>
      <c r="IE24">
        <v>141.66999999999999</v>
      </c>
      <c r="IF24" s="24">
        <v>4.1969800000000001E-16</v>
      </c>
      <c r="IG24">
        <v>0</v>
      </c>
      <c r="IH24">
        <v>2.19683E-2</v>
      </c>
      <c r="II24">
        <v>0</v>
      </c>
      <c r="IJ24">
        <v>0</v>
      </c>
      <c r="IK24">
        <v>0.76358999999999999</v>
      </c>
      <c r="IL24">
        <v>0.12681200000000001</v>
      </c>
      <c r="IM24">
        <v>0.53503100000000003</v>
      </c>
      <c r="IN24">
        <v>6.9275500000000004E-2</v>
      </c>
      <c r="IO24">
        <v>1.51668</v>
      </c>
      <c r="IP24">
        <v>42.7</v>
      </c>
      <c r="IQ24">
        <v>0</v>
      </c>
      <c r="IR24">
        <v>20.399999999999999</v>
      </c>
      <c r="IS24">
        <v>42.7</v>
      </c>
      <c r="IT24">
        <v>22.3</v>
      </c>
      <c r="IU24">
        <v>3.76</v>
      </c>
      <c r="IV24">
        <v>20.079999999999998</v>
      </c>
      <c r="IW24">
        <v>3.76</v>
      </c>
      <c r="IX24">
        <v>20.079999999999998</v>
      </c>
      <c r="IY24">
        <v>3.76</v>
      </c>
      <c r="IZ24">
        <v>20.079999999999998</v>
      </c>
      <c r="JA24">
        <v>7.04</v>
      </c>
      <c r="JB24">
        <v>48.34</v>
      </c>
    </row>
    <row r="25" spans="1:262" x14ac:dyDescent="0.25">
      <c r="A25" s="10">
        <v>42977.405752314815</v>
      </c>
      <c r="B25" t="s">
        <v>404</v>
      </c>
      <c r="C25" t="s">
        <v>540</v>
      </c>
      <c r="D25">
        <v>6</v>
      </c>
      <c r="E25">
        <v>1</v>
      </c>
      <c r="F25">
        <v>2700</v>
      </c>
      <c r="G25" t="s">
        <v>96</v>
      </c>
      <c r="H25" t="s">
        <v>125</v>
      </c>
      <c r="I25">
        <v>0</v>
      </c>
      <c r="J25">
        <v>48.6</v>
      </c>
      <c r="K25">
        <v>53.2241</v>
      </c>
      <c r="L25">
        <v>51.9617</v>
      </c>
      <c r="M25">
        <v>201.423</v>
      </c>
      <c r="N25">
        <v>0</v>
      </c>
      <c r="O25">
        <v>82.626800000000003</v>
      </c>
      <c r="P25">
        <v>0</v>
      </c>
      <c r="Q25">
        <v>0</v>
      </c>
      <c r="R25">
        <v>615.745</v>
      </c>
      <c r="S25">
        <v>1045.2</v>
      </c>
      <c r="T25">
        <v>2371.31</v>
      </c>
      <c r="U25">
        <v>151.51499999999999</v>
      </c>
      <c r="V25">
        <v>4573</v>
      </c>
      <c r="W25">
        <v>78.543300000000002</v>
      </c>
      <c r="X25">
        <v>0</v>
      </c>
      <c r="Y25">
        <v>0</v>
      </c>
      <c r="Z25">
        <v>0</v>
      </c>
      <c r="AA25">
        <v>112.486</v>
      </c>
      <c r="AB25">
        <v>0</v>
      </c>
      <c r="AC25">
        <v>45.121000000000002</v>
      </c>
      <c r="AD25">
        <v>0</v>
      </c>
      <c r="AE25">
        <v>0</v>
      </c>
      <c r="AF25">
        <v>236.15</v>
      </c>
      <c r="AG25">
        <v>0</v>
      </c>
      <c r="AH25">
        <v>0</v>
      </c>
      <c r="AI25">
        <v>0</v>
      </c>
      <c r="AJ25">
        <v>0</v>
      </c>
      <c r="AK25">
        <v>0</v>
      </c>
      <c r="AL25">
        <v>0</v>
      </c>
      <c r="AM25">
        <v>0</v>
      </c>
      <c r="AN25">
        <v>0</v>
      </c>
      <c r="AO25">
        <v>0</v>
      </c>
      <c r="AP25">
        <v>0</v>
      </c>
      <c r="AQ25">
        <v>6.97</v>
      </c>
      <c r="AR25">
        <v>3.89</v>
      </c>
      <c r="AS25">
        <v>2.02</v>
      </c>
      <c r="AT25">
        <v>0</v>
      </c>
      <c r="AU25">
        <v>9.16</v>
      </c>
      <c r="AV25">
        <v>0</v>
      </c>
      <c r="AW25">
        <v>0</v>
      </c>
      <c r="AX25">
        <v>6.92</v>
      </c>
      <c r="AY25">
        <v>14.19</v>
      </c>
      <c r="AZ25">
        <v>24.6</v>
      </c>
      <c r="BA25">
        <v>1.61</v>
      </c>
      <c r="BB25">
        <v>69.36</v>
      </c>
      <c r="BC25">
        <v>22.04</v>
      </c>
      <c r="BD25">
        <v>0</v>
      </c>
      <c r="BE25">
        <v>0.31309799999999999</v>
      </c>
      <c r="BF25">
        <v>2.3000199999999998E-2</v>
      </c>
      <c r="BG25">
        <v>0</v>
      </c>
      <c r="BH25">
        <v>1.18861E-2</v>
      </c>
      <c r="BI25">
        <v>0</v>
      </c>
      <c r="BJ25">
        <v>0</v>
      </c>
      <c r="BK25">
        <v>0.163464</v>
      </c>
      <c r="BL25">
        <v>0.16492200000000001</v>
      </c>
      <c r="BM25">
        <v>0.35411700000000002</v>
      </c>
      <c r="BN25">
        <v>2.5823200000000001E-2</v>
      </c>
      <c r="BO25">
        <v>1.0563100000000001</v>
      </c>
      <c r="BP25">
        <v>0.34798400000000002</v>
      </c>
      <c r="BQ25">
        <v>53.2241</v>
      </c>
      <c r="BR25">
        <v>51.9617</v>
      </c>
      <c r="BS25">
        <v>201.423</v>
      </c>
      <c r="BT25">
        <v>0</v>
      </c>
      <c r="BU25">
        <v>82.626800000000003</v>
      </c>
      <c r="BV25">
        <v>615.745</v>
      </c>
      <c r="BW25">
        <v>1045.2</v>
      </c>
      <c r="BX25">
        <v>2371.31</v>
      </c>
      <c r="BY25">
        <v>151.51499999999999</v>
      </c>
      <c r="BZ25">
        <v>4573</v>
      </c>
      <c r="CA25">
        <v>78.543199999999999</v>
      </c>
      <c r="CB25">
        <v>0</v>
      </c>
      <c r="CC25">
        <v>0</v>
      </c>
      <c r="CD25">
        <v>0</v>
      </c>
      <c r="CE25">
        <v>112.486</v>
      </c>
      <c r="CF25">
        <v>0</v>
      </c>
      <c r="CG25">
        <v>45.121000000000002</v>
      </c>
      <c r="CH25">
        <v>0</v>
      </c>
      <c r="CI25">
        <v>0</v>
      </c>
      <c r="CJ25">
        <v>236.15</v>
      </c>
      <c r="CK25">
        <v>0</v>
      </c>
      <c r="CL25">
        <v>0</v>
      </c>
      <c r="CM25">
        <v>0</v>
      </c>
      <c r="CN25">
        <v>0</v>
      </c>
      <c r="CO25">
        <v>0</v>
      </c>
      <c r="CP25">
        <v>0</v>
      </c>
      <c r="CQ25">
        <v>0</v>
      </c>
      <c r="CR25">
        <v>0</v>
      </c>
      <c r="CS25">
        <v>0</v>
      </c>
      <c r="CT25">
        <v>0</v>
      </c>
      <c r="CU25">
        <v>6.97</v>
      </c>
      <c r="CV25">
        <v>3.89</v>
      </c>
      <c r="CW25">
        <v>2.02</v>
      </c>
      <c r="CX25">
        <v>0</v>
      </c>
      <c r="CY25">
        <v>9.16</v>
      </c>
      <c r="CZ25">
        <v>6.92</v>
      </c>
      <c r="DA25">
        <v>14.19</v>
      </c>
      <c r="DB25">
        <v>24.6</v>
      </c>
      <c r="DC25">
        <v>1.61</v>
      </c>
      <c r="DD25">
        <v>69.36</v>
      </c>
      <c r="DE25">
        <v>22.04</v>
      </c>
      <c r="DF25">
        <v>0</v>
      </c>
      <c r="DG25">
        <v>0.31309799999999999</v>
      </c>
      <c r="DH25">
        <v>2.3000199999999998E-2</v>
      </c>
      <c r="DI25">
        <v>0</v>
      </c>
      <c r="DJ25">
        <v>1.18861E-2</v>
      </c>
      <c r="DK25">
        <v>0.163464</v>
      </c>
      <c r="DL25">
        <v>0.16492200000000001</v>
      </c>
      <c r="DM25">
        <v>0.35411700000000002</v>
      </c>
      <c r="DN25">
        <v>2.5823200000000001E-2</v>
      </c>
      <c r="DO25">
        <v>1.0563100000000001</v>
      </c>
      <c r="DP25">
        <v>0.34798400000000002</v>
      </c>
      <c r="DQ25" t="s">
        <v>691</v>
      </c>
      <c r="DR25" t="s">
        <v>690</v>
      </c>
      <c r="DS25" t="s">
        <v>16</v>
      </c>
      <c r="DT25">
        <v>0</v>
      </c>
      <c r="DU25">
        <v>0</v>
      </c>
      <c r="DV25">
        <v>0</v>
      </c>
      <c r="DW25">
        <v>0</v>
      </c>
      <c r="EN25">
        <v>53.2241</v>
      </c>
      <c r="EO25">
        <v>51.9617</v>
      </c>
      <c r="EP25">
        <v>201.423</v>
      </c>
      <c r="EQ25">
        <v>0</v>
      </c>
      <c r="ER25">
        <v>82.626800000000003</v>
      </c>
      <c r="ES25">
        <v>0</v>
      </c>
      <c r="ET25">
        <v>0</v>
      </c>
      <c r="EU25">
        <v>615.745</v>
      </c>
      <c r="EV25">
        <v>1045.2</v>
      </c>
      <c r="EW25">
        <v>2371.31</v>
      </c>
      <c r="EX25">
        <v>151.51499999999999</v>
      </c>
      <c r="EY25">
        <v>4573</v>
      </c>
      <c r="EZ25">
        <v>78.543300000000002</v>
      </c>
      <c r="FA25">
        <v>0</v>
      </c>
      <c r="FB25">
        <v>0</v>
      </c>
      <c r="FC25">
        <v>0</v>
      </c>
      <c r="FD25">
        <v>112.486</v>
      </c>
      <c r="FE25">
        <v>0</v>
      </c>
      <c r="FF25">
        <v>45.121000000000002</v>
      </c>
      <c r="FG25">
        <v>0</v>
      </c>
      <c r="FH25">
        <v>0</v>
      </c>
      <c r="FI25">
        <v>236.15</v>
      </c>
      <c r="FJ25">
        <v>0</v>
      </c>
      <c r="FK25">
        <v>0</v>
      </c>
      <c r="FL25">
        <v>0</v>
      </c>
      <c r="FM25">
        <v>0</v>
      </c>
      <c r="FN25">
        <v>0</v>
      </c>
      <c r="FO25">
        <v>0</v>
      </c>
      <c r="FP25">
        <v>0</v>
      </c>
      <c r="FQ25">
        <v>0</v>
      </c>
      <c r="FR25">
        <v>0</v>
      </c>
      <c r="FS25">
        <v>0</v>
      </c>
      <c r="FT25">
        <v>6.97</v>
      </c>
      <c r="FU25">
        <v>3.89</v>
      </c>
      <c r="FV25">
        <v>2.02</v>
      </c>
      <c r="FW25">
        <v>0</v>
      </c>
      <c r="FX25">
        <v>9.16</v>
      </c>
      <c r="FY25">
        <v>0</v>
      </c>
      <c r="FZ25">
        <v>0</v>
      </c>
      <c r="GA25">
        <v>6.92</v>
      </c>
      <c r="GB25">
        <v>14.19</v>
      </c>
      <c r="GC25">
        <v>24.6</v>
      </c>
      <c r="GD25">
        <v>1.61</v>
      </c>
      <c r="GE25">
        <v>69.36</v>
      </c>
      <c r="GF25">
        <v>0</v>
      </c>
      <c r="GG25">
        <v>0.31309799999999999</v>
      </c>
      <c r="GH25">
        <v>2.3000199999999998E-2</v>
      </c>
      <c r="GI25">
        <v>0</v>
      </c>
      <c r="GJ25">
        <v>1.18861E-2</v>
      </c>
      <c r="GK25">
        <v>0</v>
      </c>
      <c r="GL25">
        <v>0</v>
      </c>
      <c r="GM25">
        <v>0.163464</v>
      </c>
      <c r="GN25">
        <v>0.16492200000000001</v>
      </c>
      <c r="GO25">
        <v>0.35411700000000002</v>
      </c>
      <c r="GP25">
        <v>2.5823200000000001E-2</v>
      </c>
      <c r="GQ25">
        <v>1.0563100000000001</v>
      </c>
      <c r="GR25">
        <v>215.251</v>
      </c>
      <c r="GS25">
        <v>177.221</v>
      </c>
      <c r="GT25">
        <v>201.423</v>
      </c>
      <c r="GU25">
        <v>0</v>
      </c>
      <c r="GV25">
        <v>0</v>
      </c>
      <c r="GW25">
        <v>2615</v>
      </c>
      <c r="GX25">
        <v>989.00099999999998</v>
      </c>
      <c r="GY25">
        <v>3267.2</v>
      </c>
      <c r="GZ25">
        <v>327.5</v>
      </c>
      <c r="HA25">
        <v>7792.59</v>
      </c>
      <c r="HB25">
        <v>179.13800000000001</v>
      </c>
      <c r="HC25">
        <v>0</v>
      </c>
      <c r="HD25">
        <v>0</v>
      </c>
      <c r="HE25">
        <v>0</v>
      </c>
      <c r="HF25">
        <v>172.96700000000001</v>
      </c>
      <c r="HG25">
        <v>0</v>
      </c>
      <c r="HH25">
        <v>73.400000000000006</v>
      </c>
      <c r="HI25">
        <v>0</v>
      </c>
      <c r="HJ25">
        <v>0</v>
      </c>
      <c r="HK25">
        <v>425.505</v>
      </c>
      <c r="HL25">
        <v>0</v>
      </c>
      <c r="HM25">
        <v>0</v>
      </c>
      <c r="HN25">
        <v>0</v>
      </c>
      <c r="HO25">
        <v>0</v>
      </c>
      <c r="HP25">
        <v>0</v>
      </c>
      <c r="HQ25">
        <v>0</v>
      </c>
      <c r="HR25">
        <v>0</v>
      </c>
      <c r="HS25">
        <v>0</v>
      </c>
      <c r="HT25">
        <v>0</v>
      </c>
      <c r="HU25">
        <v>0</v>
      </c>
      <c r="HV25">
        <v>16.690000000000001</v>
      </c>
      <c r="HW25">
        <v>8.77</v>
      </c>
      <c r="HX25">
        <v>2.02</v>
      </c>
      <c r="HY25">
        <v>0</v>
      </c>
      <c r="HZ25">
        <v>12.77</v>
      </c>
      <c r="IA25">
        <v>29.72</v>
      </c>
      <c r="IB25">
        <v>15.43</v>
      </c>
      <c r="IC25">
        <v>34.22</v>
      </c>
      <c r="ID25">
        <v>3.7</v>
      </c>
      <c r="IE25">
        <v>123.32</v>
      </c>
      <c r="IF25">
        <v>0</v>
      </c>
      <c r="IG25">
        <v>0.49404100000000001</v>
      </c>
      <c r="IH25">
        <v>2.3000199999999998E-2</v>
      </c>
      <c r="II25">
        <v>0</v>
      </c>
      <c r="IJ25">
        <v>0</v>
      </c>
      <c r="IK25">
        <v>0.76358999999999999</v>
      </c>
      <c r="IL25">
        <v>0.12681200000000001</v>
      </c>
      <c r="IM25">
        <v>0.53503100000000003</v>
      </c>
      <c r="IN25">
        <v>6.9275500000000004E-2</v>
      </c>
      <c r="IO25">
        <v>2.0117500000000001</v>
      </c>
      <c r="IP25">
        <v>48.6</v>
      </c>
      <c r="IQ25">
        <v>0</v>
      </c>
      <c r="IR25">
        <v>22.2</v>
      </c>
      <c r="IS25">
        <v>48.6</v>
      </c>
      <c r="IT25">
        <v>26.4</v>
      </c>
      <c r="IU25">
        <v>7.25</v>
      </c>
      <c r="IV25">
        <v>14.79</v>
      </c>
      <c r="IW25">
        <v>7.25</v>
      </c>
      <c r="IX25">
        <v>14.79</v>
      </c>
      <c r="IY25">
        <v>7.25</v>
      </c>
      <c r="IZ25">
        <v>14.79</v>
      </c>
      <c r="JA25">
        <v>12.75</v>
      </c>
      <c r="JB25">
        <v>27.5</v>
      </c>
    </row>
    <row r="26" spans="1:262" x14ac:dyDescent="0.25">
      <c r="A26" s="10">
        <v>42977.406261574077</v>
      </c>
      <c r="B26" t="s">
        <v>405</v>
      </c>
      <c r="C26" t="s">
        <v>541</v>
      </c>
      <c r="D26">
        <v>7</v>
      </c>
      <c r="E26">
        <v>1</v>
      </c>
      <c r="F26">
        <v>2700</v>
      </c>
      <c r="G26" t="s">
        <v>96</v>
      </c>
      <c r="H26" t="s">
        <v>125</v>
      </c>
      <c r="I26">
        <v>0</v>
      </c>
      <c r="J26">
        <v>47.8</v>
      </c>
      <c r="K26">
        <v>19.066800000000001</v>
      </c>
      <c r="L26">
        <v>5.0349399999999997</v>
      </c>
      <c r="M26">
        <v>207.87700000000001</v>
      </c>
      <c r="N26">
        <v>0</v>
      </c>
      <c r="O26">
        <v>82.626800000000003</v>
      </c>
      <c r="P26">
        <v>0</v>
      </c>
      <c r="Q26">
        <v>0</v>
      </c>
      <c r="R26">
        <v>615.745</v>
      </c>
      <c r="S26">
        <v>1046.79</v>
      </c>
      <c r="T26">
        <v>2371.31</v>
      </c>
      <c r="U26">
        <v>151.51499999999999</v>
      </c>
      <c r="V26">
        <v>4499.96</v>
      </c>
      <c r="W26">
        <v>28.136099999999999</v>
      </c>
      <c r="X26">
        <v>0</v>
      </c>
      <c r="Y26">
        <v>0</v>
      </c>
      <c r="Z26">
        <v>0</v>
      </c>
      <c r="AA26">
        <v>110.801</v>
      </c>
      <c r="AB26">
        <v>0</v>
      </c>
      <c r="AC26">
        <v>45.121000000000002</v>
      </c>
      <c r="AD26">
        <v>0</v>
      </c>
      <c r="AE26">
        <v>0</v>
      </c>
      <c r="AF26">
        <v>184.059</v>
      </c>
      <c r="AG26">
        <v>0</v>
      </c>
      <c r="AH26">
        <v>0</v>
      </c>
      <c r="AI26">
        <v>0</v>
      </c>
      <c r="AJ26">
        <v>0</v>
      </c>
      <c r="AK26">
        <v>0</v>
      </c>
      <c r="AL26">
        <v>0</v>
      </c>
      <c r="AM26">
        <v>0</v>
      </c>
      <c r="AN26">
        <v>0</v>
      </c>
      <c r="AO26">
        <v>0</v>
      </c>
      <c r="AP26">
        <v>0</v>
      </c>
      <c r="AQ26">
        <v>2.41</v>
      </c>
      <c r="AR26">
        <v>0.66</v>
      </c>
      <c r="AS26">
        <v>2.12</v>
      </c>
      <c r="AT26">
        <v>0</v>
      </c>
      <c r="AU26">
        <v>8.91</v>
      </c>
      <c r="AV26">
        <v>0</v>
      </c>
      <c r="AW26">
        <v>0</v>
      </c>
      <c r="AX26">
        <v>7.06</v>
      </c>
      <c r="AY26">
        <v>14.29</v>
      </c>
      <c r="AZ26">
        <v>25.06</v>
      </c>
      <c r="BA26">
        <v>1.64</v>
      </c>
      <c r="BB26">
        <v>62.15</v>
      </c>
      <c r="BC26">
        <v>14.1</v>
      </c>
      <c r="BD26">
        <v>0</v>
      </c>
      <c r="BE26">
        <v>7.4658199999999994E-2</v>
      </c>
      <c r="BF26">
        <v>2.37372E-2</v>
      </c>
      <c r="BG26">
        <v>0</v>
      </c>
      <c r="BH26">
        <v>1.18861E-2</v>
      </c>
      <c r="BI26">
        <v>0</v>
      </c>
      <c r="BJ26">
        <v>0</v>
      </c>
      <c r="BK26">
        <v>0.163464</v>
      </c>
      <c r="BL26">
        <v>0.16400600000000001</v>
      </c>
      <c r="BM26">
        <v>0.35411700000000002</v>
      </c>
      <c r="BN26">
        <v>2.5823200000000001E-2</v>
      </c>
      <c r="BO26">
        <v>0.81769199999999997</v>
      </c>
      <c r="BP26">
        <v>0.110281</v>
      </c>
      <c r="BQ26">
        <v>19.066800000000001</v>
      </c>
      <c r="BR26">
        <v>5.0349399999999997</v>
      </c>
      <c r="BS26">
        <v>207.87700000000001</v>
      </c>
      <c r="BT26">
        <v>0</v>
      </c>
      <c r="BU26">
        <v>82.626800000000003</v>
      </c>
      <c r="BV26">
        <v>615.745</v>
      </c>
      <c r="BW26">
        <v>1046.79</v>
      </c>
      <c r="BX26">
        <v>2371.31</v>
      </c>
      <c r="BY26">
        <v>151.51499999999999</v>
      </c>
      <c r="BZ26">
        <v>4499.96</v>
      </c>
      <c r="CA26">
        <v>28.136099999999999</v>
      </c>
      <c r="CB26">
        <v>0</v>
      </c>
      <c r="CC26">
        <v>0</v>
      </c>
      <c r="CD26">
        <v>0</v>
      </c>
      <c r="CE26">
        <v>110.801</v>
      </c>
      <c r="CF26">
        <v>0</v>
      </c>
      <c r="CG26">
        <v>45.121000000000002</v>
      </c>
      <c r="CH26">
        <v>0</v>
      </c>
      <c r="CI26">
        <v>0</v>
      </c>
      <c r="CJ26">
        <v>184.059</v>
      </c>
      <c r="CK26">
        <v>0</v>
      </c>
      <c r="CL26">
        <v>0</v>
      </c>
      <c r="CM26">
        <v>0</v>
      </c>
      <c r="CN26">
        <v>0</v>
      </c>
      <c r="CO26">
        <v>0</v>
      </c>
      <c r="CP26">
        <v>0</v>
      </c>
      <c r="CQ26">
        <v>0</v>
      </c>
      <c r="CR26">
        <v>0</v>
      </c>
      <c r="CS26">
        <v>0</v>
      </c>
      <c r="CT26">
        <v>0</v>
      </c>
      <c r="CU26">
        <v>2.41</v>
      </c>
      <c r="CV26">
        <v>0.66</v>
      </c>
      <c r="CW26">
        <v>2.12</v>
      </c>
      <c r="CX26">
        <v>0</v>
      </c>
      <c r="CY26">
        <v>8.91</v>
      </c>
      <c r="CZ26">
        <v>7.06</v>
      </c>
      <c r="DA26">
        <v>14.29</v>
      </c>
      <c r="DB26">
        <v>25.06</v>
      </c>
      <c r="DC26">
        <v>1.64</v>
      </c>
      <c r="DD26">
        <v>62.15</v>
      </c>
      <c r="DE26">
        <v>14.1</v>
      </c>
      <c r="DF26">
        <v>0</v>
      </c>
      <c r="DG26">
        <v>7.4658199999999994E-2</v>
      </c>
      <c r="DH26">
        <v>2.37372E-2</v>
      </c>
      <c r="DI26">
        <v>0</v>
      </c>
      <c r="DJ26">
        <v>1.18861E-2</v>
      </c>
      <c r="DK26">
        <v>0.163464</v>
      </c>
      <c r="DL26">
        <v>0.16400600000000001</v>
      </c>
      <c r="DM26">
        <v>0.35411700000000002</v>
      </c>
      <c r="DN26">
        <v>2.5823200000000001E-2</v>
      </c>
      <c r="DO26">
        <v>0.81769199999999997</v>
      </c>
      <c r="DP26">
        <v>0.110281</v>
      </c>
      <c r="DQ26" t="s">
        <v>691</v>
      </c>
      <c r="DR26" t="s">
        <v>690</v>
      </c>
      <c r="DS26" t="s">
        <v>16</v>
      </c>
      <c r="DT26">
        <v>0</v>
      </c>
      <c r="DU26">
        <v>0</v>
      </c>
      <c r="DV26">
        <v>0</v>
      </c>
      <c r="DW26">
        <v>0</v>
      </c>
      <c r="EN26">
        <v>19.066800000000001</v>
      </c>
      <c r="EO26">
        <v>5.0349399999999997</v>
      </c>
      <c r="EP26">
        <v>207.87700000000001</v>
      </c>
      <c r="EQ26">
        <v>0</v>
      </c>
      <c r="ER26">
        <v>82.626800000000003</v>
      </c>
      <c r="ES26">
        <v>0</v>
      </c>
      <c r="ET26">
        <v>0</v>
      </c>
      <c r="EU26">
        <v>615.745</v>
      </c>
      <c r="EV26">
        <v>1046.79</v>
      </c>
      <c r="EW26">
        <v>2371.31</v>
      </c>
      <c r="EX26">
        <v>151.51499999999999</v>
      </c>
      <c r="EY26">
        <v>4499.96</v>
      </c>
      <c r="EZ26">
        <v>28.136099999999999</v>
      </c>
      <c r="FA26">
        <v>0</v>
      </c>
      <c r="FB26">
        <v>0</v>
      </c>
      <c r="FC26">
        <v>0</v>
      </c>
      <c r="FD26">
        <v>110.801</v>
      </c>
      <c r="FE26">
        <v>0</v>
      </c>
      <c r="FF26">
        <v>45.121000000000002</v>
      </c>
      <c r="FG26">
        <v>0</v>
      </c>
      <c r="FH26">
        <v>0</v>
      </c>
      <c r="FI26">
        <v>184.059</v>
      </c>
      <c r="FJ26">
        <v>0</v>
      </c>
      <c r="FK26">
        <v>0</v>
      </c>
      <c r="FL26">
        <v>0</v>
      </c>
      <c r="FM26">
        <v>0</v>
      </c>
      <c r="FN26">
        <v>0</v>
      </c>
      <c r="FO26">
        <v>0</v>
      </c>
      <c r="FP26">
        <v>0</v>
      </c>
      <c r="FQ26">
        <v>0</v>
      </c>
      <c r="FR26">
        <v>0</v>
      </c>
      <c r="FS26">
        <v>0</v>
      </c>
      <c r="FT26">
        <v>2.41</v>
      </c>
      <c r="FU26">
        <v>0.66</v>
      </c>
      <c r="FV26">
        <v>2.12</v>
      </c>
      <c r="FW26">
        <v>0</v>
      </c>
      <c r="FX26">
        <v>8.91</v>
      </c>
      <c r="FY26">
        <v>0</v>
      </c>
      <c r="FZ26">
        <v>0</v>
      </c>
      <c r="GA26">
        <v>7.06</v>
      </c>
      <c r="GB26">
        <v>14.29</v>
      </c>
      <c r="GC26">
        <v>25.06</v>
      </c>
      <c r="GD26">
        <v>1.64</v>
      </c>
      <c r="GE26">
        <v>62.15</v>
      </c>
      <c r="GF26">
        <v>0</v>
      </c>
      <c r="GG26">
        <v>7.4658199999999994E-2</v>
      </c>
      <c r="GH26">
        <v>2.37372E-2</v>
      </c>
      <c r="GI26">
        <v>0</v>
      </c>
      <c r="GJ26">
        <v>1.18861E-2</v>
      </c>
      <c r="GK26">
        <v>0</v>
      </c>
      <c r="GL26">
        <v>0</v>
      </c>
      <c r="GM26">
        <v>0.163464</v>
      </c>
      <c r="GN26">
        <v>0.16400600000000001</v>
      </c>
      <c r="GO26">
        <v>0.35411700000000002</v>
      </c>
      <c r="GP26">
        <v>2.5823200000000001E-2</v>
      </c>
      <c r="GQ26">
        <v>0.81769199999999997</v>
      </c>
      <c r="GR26">
        <v>92.302000000000007</v>
      </c>
      <c r="GS26">
        <v>76.368700000000004</v>
      </c>
      <c r="GT26">
        <v>207.87700000000001</v>
      </c>
      <c r="GU26">
        <v>0</v>
      </c>
      <c r="GV26">
        <v>0</v>
      </c>
      <c r="GW26">
        <v>2615</v>
      </c>
      <c r="GX26">
        <v>989.00099999999998</v>
      </c>
      <c r="GY26">
        <v>3267.2</v>
      </c>
      <c r="GZ26">
        <v>327.5</v>
      </c>
      <c r="HA26">
        <v>7575.25</v>
      </c>
      <c r="HB26">
        <v>76.813500000000005</v>
      </c>
      <c r="HC26">
        <v>0</v>
      </c>
      <c r="HD26">
        <v>0</v>
      </c>
      <c r="HE26">
        <v>0</v>
      </c>
      <c r="HF26">
        <v>171.255</v>
      </c>
      <c r="HG26">
        <v>0</v>
      </c>
      <c r="HH26">
        <v>73.400000000000006</v>
      </c>
      <c r="HI26">
        <v>0</v>
      </c>
      <c r="HJ26">
        <v>0</v>
      </c>
      <c r="HK26">
        <v>321.46800000000002</v>
      </c>
      <c r="HL26">
        <v>0</v>
      </c>
      <c r="HM26">
        <v>0</v>
      </c>
      <c r="HN26">
        <v>0</v>
      </c>
      <c r="HO26">
        <v>0</v>
      </c>
      <c r="HP26">
        <v>0</v>
      </c>
      <c r="HQ26">
        <v>0</v>
      </c>
      <c r="HR26">
        <v>0</v>
      </c>
      <c r="HS26">
        <v>0</v>
      </c>
      <c r="HT26">
        <v>0</v>
      </c>
      <c r="HU26">
        <v>0</v>
      </c>
      <c r="HV26">
        <v>6.94</v>
      </c>
      <c r="HW26">
        <v>4.68</v>
      </c>
      <c r="HX26">
        <v>2.12</v>
      </c>
      <c r="HY26">
        <v>0</v>
      </c>
      <c r="HZ26">
        <v>12.44</v>
      </c>
      <c r="IA26">
        <v>30.29</v>
      </c>
      <c r="IB26">
        <v>15.54</v>
      </c>
      <c r="IC26">
        <v>34.86</v>
      </c>
      <c r="ID26">
        <v>3.79</v>
      </c>
      <c r="IE26">
        <v>110.66</v>
      </c>
      <c r="IF26">
        <v>0</v>
      </c>
      <c r="IG26">
        <v>0.29921799999999998</v>
      </c>
      <c r="IH26">
        <v>2.37372E-2</v>
      </c>
      <c r="II26">
        <v>0</v>
      </c>
      <c r="IJ26">
        <v>0</v>
      </c>
      <c r="IK26">
        <v>0.76358999999999999</v>
      </c>
      <c r="IL26">
        <v>0.12681200000000001</v>
      </c>
      <c r="IM26">
        <v>0.53503100000000003</v>
      </c>
      <c r="IN26">
        <v>6.9275500000000004E-2</v>
      </c>
      <c r="IO26">
        <v>1.8176600000000001</v>
      </c>
      <c r="IP26">
        <v>47.8</v>
      </c>
      <c r="IQ26">
        <v>0</v>
      </c>
      <c r="IR26">
        <v>19.100000000000001</v>
      </c>
      <c r="IS26">
        <v>47.8</v>
      </c>
      <c r="IT26">
        <v>28.7</v>
      </c>
      <c r="IU26">
        <v>3.82</v>
      </c>
      <c r="IV26">
        <v>10.28</v>
      </c>
      <c r="IW26">
        <v>3.82</v>
      </c>
      <c r="IX26">
        <v>10.28</v>
      </c>
      <c r="IY26">
        <v>3.82</v>
      </c>
      <c r="IZ26">
        <v>10.28</v>
      </c>
      <c r="JA26">
        <v>7.65</v>
      </c>
      <c r="JB26">
        <v>18.53</v>
      </c>
    </row>
    <row r="27" spans="1:262" x14ac:dyDescent="0.25">
      <c r="A27" s="10">
        <v>42977.405682870369</v>
      </c>
      <c r="B27" t="s">
        <v>406</v>
      </c>
      <c r="C27" t="s">
        <v>542</v>
      </c>
      <c r="D27">
        <v>8</v>
      </c>
      <c r="E27">
        <v>1</v>
      </c>
      <c r="F27">
        <v>2700</v>
      </c>
      <c r="G27" t="s">
        <v>96</v>
      </c>
      <c r="H27" t="s">
        <v>125</v>
      </c>
      <c r="I27">
        <v>0</v>
      </c>
      <c r="J27">
        <v>45.1</v>
      </c>
      <c r="K27">
        <v>30.962900000000001</v>
      </c>
      <c r="L27">
        <v>275.755</v>
      </c>
      <c r="M27">
        <v>213.041</v>
      </c>
      <c r="N27">
        <v>0</v>
      </c>
      <c r="O27">
        <v>82.626800000000003</v>
      </c>
      <c r="P27">
        <v>0</v>
      </c>
      <c r="Q27">
        <v>0</v>
      </c>
      <c r="R27">
        <v>615.745</v>
      </c>
      <c r="S27">
        <v>1063.8800000000001</v>
      </c>
      <c r="T27">
        <v>2371.31</v>
      </c>
      <c r="U27">
        <v>151.51499999999999</v>
      </c>
      <c r="V27">
        <v>4804.84</v>
      </c>
      <c r="W27">
        <v>45.692399999999999</v>
      </c>
      <c r="X27">
        <v>0</v>
      </c>
      <c r="Y27">
        <v>0</v>
      </c>
      <c r="Z27">
        <v>0</v>
      </c>
      <c r="AA27">
        <v>108.10299999999999</v>
      </c>
      <c r="AB27">
        <v>0</v>
      </c>
      <c r="AC27">
        <v>45.121000000000002</v>
      </c>
      <c r="AD27">
        <v>0</v>
      </c>
      <c r="AE27">
        <v>0</v>
      </c>
      <c r="AF27">
        <v>198.916</v>
      </c>
      <c r="AG27">
        <v>0</v>
      </c>
      <c r="AH27">
        <v>0</v>
      </c>
      <c r="AI27">
        <v>0</v>
      </c>
      <c r="AJ27">
        <v>0</v>
      </c>
      <c r="AK27">
        <v>0</v>
      </c>
      <c r="AL27">
        <v>0</v>
      </c>
      <c r="AM27">
        <v>0</v>
      </c>
      <c r="AN27">
        <v>0</v>
      </c>
      <c r="AO27">
        <v>0</v>
      </c>
      <c r="AP27">
        <v>0</v>
      </c>
      <c r="AQ27">
        <v>4.05</v>
      </c>
      <c r="AR27">
        <v>10.64</v>
      </c>
      <c r="AS27">
        <v>2.11</v>
      </c>
      <c r="AT27">
        <v>0</v>
      </c>
      <c r="AU27">
        <v>8.83</v>
      </c>
      <c r="AV27">
        <v>0</v>
      </c>
      <c r="AW27">
        <v>0</v>
      </c>
      <c r="AX27">
        <v>6.67</v>
      </c>
      <c r="AY27">
        <v>14.11</v>
      </c>
      <c r="AZ27">
        <v>24.21</v>
      </c>
      <c r="BA27">
        <v>1.55</v>
      </c>
      <c r="BB27">
        <v>72.17</v>
      </c>
      <c r="BC27">
        <v>25.63</v>
      </c>
      <c r="BD27">
        <v>0</v>
      </c>
      <c r="BE27">
        <v>0.663497</v>
      </c>
      <c r="BF27">
        <v>2.4326899999999999E-2</v>
      </c>
      <c r="BG27">
        <v>0</v>
      </c>
      <c r="BH27">
        <v>1.18861E-2</v>
      </c>
      <c r="BI27">
        <v>0</v>
      </c>
      <c r="BJ27">
        <v>0</v>
      </c>
      <c r="BK27">
        <v>0.163464</v>
      </c>
      <c r="BL27">
        <v>0.169485</v>
      </c>
      <c r="BM27">
        <v>0.35411700000000002</v>
      </c>
      <c r="BN27">
        <v>2.5823200000000001E-2</v>
      </c>
      <c r="BO27">
        <v>1.4126000000000001</v>
      </c>
      <c r="BP27">
        <v>0.69971000000000005</v>
      </c>
      <c r="BQ27">
        <v>30.962800000000001</v>
      </c>
      <c r="BR27">
        <v>275.755</v>
      </c>
      <c r="BS27">
        <v>213.041</v>
      </c>
      <c r="BT27">
        <v>0</v>
      </c>
      <c r="BU27">
        <v>82.626800000000003</v>
      </c>
      <c r="BV27">
        <v>615.745</v>
      </c>
      <c r="BW27">
        <v>1063.8800000000001</v>
      </c>
      <c r="BX27">
        <v>2371.31</v>
      </c>
      <c r="BY27">
        <v>151.51499999999999</v>
      </c>
      <c r="BZ27">
        <v>4804.84</v>
      </c>
      <c r="CA27">
        <v>45.6922</v>
      </c>
      <c r="CB27">
        <v>0</v>
      </c>
      <c r="CC27">
        <v>0</v>
      </c>
      <c r="CD27">
        <v>0</v>
      </c>
      <c r="CE27">
        <v>108.10299999999999</v>
      </c>
      <c r="CF27">
        <v>0</v>
      </c>
      <c r="CG27">
        <v>45.121000000000002</v>
      </c>
      <c r="CH27">
        <v>0</v>
      </c>
      <c r="CI27">
        <v>0</v>
      </c>
      <c r="CJ27">
        <v>198.916</v>
      </c>
      <c r="CK27">
        <v>0</v>
      </c>
      <c r="CL27">
        <v>0</v>
      </c>
      <c r="CM27">
        <v>0</v>
      </c>
      <c r="CN27">
        <v>0</v>
      </c>
      <c r="CO27">
        <v>0</v>
      </c>
      <c r="CP27">
        <v>0</v>
      </c>
      <c r="CQ27">
        <v>0</v>
      </c>
      <c r="CR27">
        <v>0</v>
      </c>
      <c r="CS27">
        <v>0</v>
      </c>
      <c r="CT27">
        <v>0</v>
      </c>
      <c r="CU27">
        <v>4.05</v>
      </c>
      <c r="CV27">
        <v>10.64</v>
      </c>
      <c r="CW27">
        <v>2.11</v>
      </c>
      <c r="CX27">
        <v>0</v>
      </c>
      <c r="CY27">
        <v>8.83</v>
      </c>
      <c r="CZ27">
        <v>6.67</v>
      </c>
      <c r="DA27">
        <v>14.11</v>
      </c>
      <c r="DB27">
        <v>24.21</v>
      </c>
      <c r="DC27">
        <v>1.55</v>
      </c>
      <c r="DD27">
        <v>72.17</v>
      </c>
      <c r="DE27">
        <v>25.63</v>
      </c>
      <c r="DF27">
        <v>0</v>
      </c>
      <c r="DG27">
        <v>0.663497</v>
      </c>
      <c r="DH27">
        <v>2.4326899999999999E-2</v>
      </c>
      <c r="DI27">
        <v>0</v>
      </c>
      <c r="DJ27">
        <v>1.18861E-2</v>
      </c>
      <c r="DK27">
        <v>0.163464</v>
      </c>
      <c r="DL27">
        <v>0.169485</v>
      </c>
      <c r="DM27">
        <v>0.35411700000000002</v>
      </c>
      <c r="DN27">
        <v>2.5823200000000001E-2</v>
      </c>
      <c r="DO27">
        <v>1.4126000000000001</v>
      </c>
      <c r="DP27">
        <v>0.69971000000000005</v>
      </c>
      <c r="DQ27" t="s">
        <v>691</v>
      </c>
      <c r="DR27" t="s">
        <v>690</v>
      </c>
      <c r="DS27" t="s">
        <v>16</v>
      </c>
      <c r="DT27">
        <v>0</v>
      </c>
      <c r="DU27">
        <v>0</v>
      </c>
      <c r="DV27">
        <v>0</v>
      </c>
      <c r="DW27">
        <v>0</v>
      </c>
      <c r="EN27">
        <v>30.962900000000001</v>
      </c>
      <c r="EO27">
        <v>275.755</v>
      </c>
      <c r="EP27">
        <v>213.041</v>
      </c>
      <c r="EQ27">
        <v>0</v>
      </c>
      <c r="ER27">
        <v>82.626800000000003</v>
      </c>
      <c r="ES27">
        <v>0</v>
      </c>
      <c r="ET27">
        <v>0</v>
      </c>
      <c r="EU27">
        <v>615.745</v>
      </c>
      <c r="EV27">
        <v>1063.8800000000001</v>
      </c>
      <c r="EW27">
        <v>2371.31</v>
      </c>
      <c r="EX27">
        <v>151.51499999999999</v>
      </c>
      <c r="EY27">
        <v>4804.84</v>
      </c>
      <c r="EZ27">
        <v>45.692399999999999</v>
      </c>
      <c r="FA27">
        <v>0</v>
      </c>
      <c r="FB27">
        <v>0</v>
      </c>
      <c r="FC27">
        <v>0</v>
      </c>
      <c r="FD27">
        <v>108.10299999999999</v>
      </c>
      <c r="FE27">
        <v>0</v>
      </c>
      <c r="FF27">
        <v>45.121000000000002</v>
      </c>
      <c r="FG27">
        <v>0</v>
      </c>
      <c r="FH27">
        <v>0</v>
      </c>
      <c r="FI27">
        <v>198.916</v>
      </c>
      <c r="FJ27">
        <v>0</v>
      </c>
      <c r="FK27">
        <v>0</v>
      </c>
      <c r="FL27">
        <v>0</v>
      </c>
      <c r="FM27">
        <v>0</v>
      </c>
      <c r="FN27">
        <v>0</v>
      </c>
      <c r="FO27">
        <v>0</v>
      </c>
      <c r="FP27">
        <v>0</v>
      </c>
      <c r="FQ27">
        <v>0</v>
      </c>
      <c r="FR27">
        <v>0</v>
      </c>
      <c r="FS27">
        <v>0</v>
      </c>
      <c r="FT27">
        <v>4.05</v>
      </c>
      <c r="FU27">
        <v>10.64</v>
      </c>
      <c r="FV27">
        <v>2.11</v>
      </c>
      <c r="FW27">
        <v>0</v>
      </c>
      <c r="FX27">
        <v>8.83</v>
      </c>
      <c r="FY27">
        <v>0</v>
      </c>
      <c r="FZ27">
        <v>0</v>
      </c>
      <c r="GA27">
        <v>6.67</v>
      </c>
      <c r="GB27">
        <v>14.11</v>
      </c>
      <c r="GC27">
        <v>24.21</v>
      </c>
      <c r="GD27">
        <v>1.55</v>
      </c>
      <c r="GE27">
        <v>72.17</v>
      </c>
      <c r="GF27">
        <v>0</v>
      </c>
      <c r="GG27">
        <v>0.663497</v>
      </c>
      <c r="GH27">
        <v>2.4326899999999999E-2</v>
      </c>
      <c r="GI27">
        <v>0</v>
      </c>
      <c r="GJ27">
        <v>1.18861E-2</v>
      </c>
      <c r="GK27">
        <v>0</v>
      </c>
      <c r="GL27">
        <v>0</v>
      </c>
      <c r="GM27">
        <v>0.163464</v>
      </c>
      <c r="GN27">
        <v>0.169485</v>
      </c>
      <c r="GO27">
        <v>0.35411700000000002</v>
      </c>
      <c r="GP27">
        <v>2.5823200000000001E-2</v>
      </c>
      <c r="GQ27">
        <v>1.4126000000000001</v>
      </c>
      <c r="GR27">
        <v>165.63800000000001</v>
      </c>
      <c r="GS27">
        <v>992.36900000000003</v>
      </c>
      <c r="GT27">
        <v>213.041</v>
      </c>
      <c r="GU27">
        <v>0</v>
      </c>
      <c r="GV27">
        <v>0</v>
      </c>
      <c r="GW27">
        <v>2615</v>
      </c>
      <c r="GX27">
        <v>989.00099999999998</v>
      </c>
      <c r="GY27">
        <v>3267.2</v>
      </c>
      <c r="GZ27">
        <v>327.5</v>
      </c>
      <c r="HA27">
        <v>8569.75</v>
      </c>
      <c r="HB27">
        <v>137.84899999999999</v>
      </c>
      <c r="HC27">
        <v>0</v>
      </c>
      <c r="HD27">
        <v>0</v>
      </c>
      <c r="HE27">
        <v>0</v>
      </c>
      <c r="HF27">
        <v>168.18700000000001</v>
      </c>
      <c r="HG27">
        <v>0</v>
      </c>
      <c r="HH27">
        <v>73.400000000000006</v>
      </c>
      <c r="HI27">
        <v>0</v>
      </c>
      <c r="HJ27">
        <v>0</v>
      </c>
      <c r="HK27">
        <v>379.435</v>
      </c>
      <c r="HL27">
        <v>0</v>
      </c>
      <c r="HM27">
        <v>0</v>
      </c>
      <c r="HN27">
        <v>0</v>
      </c>
      <c r="HO27">
        <v>0</v>
      </c>
      <c r="HP27">
        <v>0</v>
      </c>
      <c r="HQ27">
        <v>0</v>
      </c>
      <c r="HR27">
        <v>0</v>
      </c>
      <c r="HS27">
        <v>0</v>
      </c>
      <c r="HT27">
        <v>0</v>
      </c>
      <c r="HU27">
        <v>0</v>
      </c>
      <c r="HV27">
        <v>12.85</v>
      </c>
      <c r="HW27">
        <v>33.880000000000003</v>
      </c>
      <c r="HX27">
        <v>2.11</v>
      </c>
      <c r="HY27">
        <v>0</v>
      </c>
      <c r="HZ27">
        <v>12.43</v>
      </c>
      <c r="IA27">
        <v>28.61</v>
      </c>
      <c r="IB27">
        <v>15.3</v>
      </c>
      <c r="IC27">
        <v>33.65</v>
      </c>
      <c r="ID27">
        <v>3.43</v>
      </c>
      <c r="IE27">
        <v>142.26</v>
      </c>
      <c r="IF27">
        <v>0</v>
      </c>
      <c r="IG27">
        <v>1.6994199999999999</v>
      </c>
      <c r="IH27">
        <v>2.4326899999999999E-2</v>
      </c>
      <c r="II27">
        <v>0</v>
      </c>
      <c r="IJ27">
        <v>0</v>
      </c>
      <c r="IK27">
        <v>0.76358999999999999</v>
      </c>
      <c r="IL27">
        <v>0.12681200000000001</v>
      </c>
      <c r="IM27">
        <v>0.53503100000000003</v>
      </c>
      <c r="IN27">
        <v>6.9275500000000004E-2</v>
      </c>
      <c r="IO27">
        <v>3.2184499999999998</v>
      </c>
      <c r="IP27">
        <v>45.1</v>
      </c>
      <c r="IQ27">
        <v>0</v>
      </c>
      <c r="IR27">
        <v>19.899999999999999</v>
      </c>
      <c r="IS27">
        <v>45.1</v>
      </c>
      <c r="IT27">
        <v>25.2</v>
      </c>
      <c r="IU27">
        <v>13.87</v>
      </c>
      <c r="IV27">
        <v>11.76</v>
      </c>
      <c r="IW27">
        <v>13.87</v>
      </c>
      <c r="IX27">
        <v>11.76</v>
      </c>
      <c r="IY27">
        <v>13.87</v>
      </c>
      <c r="IZ27">
        <v>11.76</v>
      </c>
      <c r="JA27">
        <v>37.479999999999997</v>
      </c>
      <c r="JB27">
        <v>23.79</v>
      </c>
    </row>
    <row r="28" spans="1:262" x14ac:dyDescent="0.25">
      <c r="A28" s="10">
        <v>42977.405694444446</v>
      </c>
      <c r="B28" t="s">
        <v>407</v>
      </c>
      <c r="C28" t="s">
        <v>543</v>
      </c>
      <c r="D28">
        <v>9</v>
      </c>
      <c r="E28">
        <v>1</v>
      </c>
      <c r="F28">
        <v>2700</v>
      </c>
      <c r="G28" t="s">
        <v>96</v>
      </c>
      <c r="H28" t="s">
        <v>125</v>
      </c>
      <c r="I28">
        <v>0</v>
      </c>
      <c r="J28">
        <v>45.8</v>
      </c>
      <c r="K28">
        <v>47.558300000000003</v>
      </c>
      <c r="L28">
        <v>540.13099999999997</v>
      </c>
      <c r="M28">
        <v>209.16800000000001</v>
      </c>
      <c r="N28">
        <v>0</v>
      </c>
      <c r="O28">
        <v>82.626800000000003</v>
      </c>
      <c r="P28">
        <v>0</v>
      </c>
      <c r="Q28">
        <v>0</v>
      </c>
      <c r="R28">
        <v>615.745</v>
      </c>
      <c r="S28">
        <v>1063.96</v>
      </c>
      <c r="T28">
        <v>2371.31</v>
      </c>
      <c r="U28">
        <v>151.51499999999999</v>
      </c>
      <c r="V28">
        <v>5082.01</v>
      </c>
      <c r="W28">
        <v>70.203299999999999</v>
      </c>
      <c r="X28">
        <v>0</v>
      </c>
      <c r="Y28">
        <v>0</v>
      </c>
      <c r="Z28">
        <v>0</v>
      </c>
      <c r="AA28">
        <v>107.914</v>
      </c>
      <c r="AB28">
        <v>0</v>
      </c>
      <c r="AC28">
        <v>45.121000000000002</v>
      </c>
      <c r="AD28">
        <v>0</v>
      </c>
      <c r="AE28">
        <v>0</v>
      </c>
      <c r="AF28">
        <v>223.238</v>
      </c>
      <c r="AG28">
        <v>0</v>
      </c>
      <c r="AH28">
        <v>0</v>
      </c>
      <c r="AI28">
        <v>0</v>
      </c>
      <c r="AJ28">
        <v>0</v>
      </c>
      <c r="AK28">
        <v>0</v>
      </c>
      <c r="AL28">
        <v>0</v>
      </c>
      <c r="AM28">
        <v>0</v>
      </c>
      <c r="AN28">
        <v>0</v>
      </c>
      <c r="AO28">
        <v>0</v>
      </c>
      <c r="AP28">
        <v>0</v>
      </c>
      <c r="AQ28">
        <v>6.19</v>
      </c>
      <c r="AR28">
        <v>21.33</v>
      </c>
      <c r="AS28">
        <v>2.06</v>
      </c>
      <c r="AT28">
        <v>0</v>
      </c>
      <c r="AU28">
        <v>8.83</v>
      </c>
      <c r="AV28">
        <v>0</v>
      </c>
      <c r="AW28">
        <v>0</v>
      </c>
      <c r="AX28">
        <v>6.68</v>
      </c>
      <c r="AY28">
        <v>14.11</v>
      </c>
      <c r="AZ28">
        <v>24.13</v>
      </c>
      <c r="BA28">
        <v>1.55</v>
      </c>
      <c r="BB28">
        <v>84.88</v>
      </c>
      <c r="BC28">
        <v>38.409999999999997</v>
      </c>
      <c r="BD28">
        <v>0</v>
      </c>
      <c r="BE28">
        <v>1.49814</v>
      </c>
      <c r="BF28">
        <v>2.3884599999999999E-2</v>
      </c>
      <c r="BG28">
        <v>0</v>
      </c>
      <c r="BH28">
        <v>1.18861E-2</v>
      </c>
      <c r="BI28">
        <v>0</v>
      </c>
      <c r="BJ28">
        <v>0</v>
      </c>
      <c r="BK28">
        <v>0.163464</v>
      </c>
      <c r="BL28">
        <v>0.17241400000000001</v>
      </c>
      <c r="BM28">
        <v>0.35411700000000002</v>
      </c>
      <c r="BN28">
        <v>2.5823200000000001E-2</v>
      </c>
      <c r="BO28">
        <v>2.24973</v>
      </c>
      <c r="BP28">
        <v>1.5339100000000001</v>
      </c>
      <c r="BQ28">
        <v>47.558300000000003</v>
      </c>
      <c r="BR28">
        <v>540.13099999999997</v>
      </c>
      <c r="BS28">
        <v>209.16800000000001</v>
      </c>
      <c r="BT28">
        <v>0</v>
      </c>
      <c r="BU28">
        <v>82.626800000000003</v>
      </c>
      <c r="BV28">
        <v>615.745</v>
      </c>
      <c r="BW28">
        <v>1063.96</v>
      </c>
      <c r="BX28">
        <v>2371.31</v>
      </c>
      <c r="BY28">
        <v>151.51499999999999</v>
      </c>
      <c r="BZ28">
        <v>5082.01</v>
      </c>
      <c r="CA28">
        <v>70.203299999999999</v>
      </c>
      <c r="CB28">
        <v>0</v>
      </c>
      <c r="CC28">
        <v>0</v>
      </c>
      <c r="CD28">
        <v>0</v>
      </c>
      <c r="CE28">
        <v>107.914</v>
      </c>
      <c r="CF28">
        <v>0</v>
      </c>
      <c r="CG28">
        <v>45.121000000000002</v>
      </c>
      <c r="CH28">
        <v>0</v>
      </c>
      <c r="CI28">
        <v>0</v>
      </c>
      <c r="CJ28">
        <v>223.238</v>
      </c>
      <c r="CK28">
        <v>0</v>
      </c>
      <c r="CL28">
        <v>0</v>
      </c>
      <c r="CM28">
        <v>0</v>
      </c>
      <c r="CN28">
        <v>0</v>
      </c>
      <c r="CO28">
        <v>0</v>
      </c>
      <c r="CP28">
        <v>0</v>
      </c>
      <c r="CQ28">
        <v>0</v>
      </c>
      <c r="CR28">
        <v>0</v>
      </c>
      <c r="CS28">
        <v>0</v>
      </c>
      <c r="CT28">
        <v>0</v>
      </c>
      <c r="CU28">
        <v>6.19</v>
      </c>
      <c r="CV28">
        <v>21.33</v>
      </c>
      <c r="CW28">
        <v>2.06</v>
      </c>
      <c r="CX28">
        <v>0</v>
      </c>
      <c r="CY28">
        <v>8.83</v>
      </c>
      <c r="CZ28">
        <v>6.68</v>
      </c>
      <c r="DA28">
        <v>14.11</v>
      </c>
      <c r="DB28">
        <v>24.13</v>
      </c>
      <c r="DC28">
        <v>1.55</v>
      </c>
      <c r="DD28">
        <v>84.88</v>
      </c>
      <c r="DE28">
        <v>38.409999999999997</v>
      </c>
      <c r="DF28">
        <v>0</v>
      </c>
      <c r="DG28">
        <v>1.49814</v>
      </c>
      <c r="DH28">
        <v>2.3884599999999999E-2</v>
      </c>
      <c r="DI28">
        <v>0</v>
      </c>
      <c r="DJ28">
        <v>1.18861E-2</v>
      </c>
      <c r="DK28">
        <v>0.163464</v>
      </c>
      <c r="DL28">
        <v>0.17241400000000001</v>
      </c>
      <c r="DM28">
        <v>0.35411700000000002</v>
      </c>
      <c r="DN28">
        <v>2.5823200000000001E-2</v>
      </c>
      <c r="DO28">
        <v>2.24973</v>
      </c>
      <c r="DP28">
        <v>1.5339100000000001</v>
      </c>
      <c r="DQ28" t="s">
        <v>691</v>
      </c>
      <c r="DR28" t="s">
        <v>690</v>
      </c>
      <c r="DS28" t="s">
        <v>16</v>
      </c>
      <c r="DT28" s="24">
        <v>-1.5349699999999999E-9</v>
      </c>
      <c r="DU28" s="24">
        <v>-1.5349699999999999E-9</v>
      </c>
      <c r="DV28">
        <v>0</v>
      </c>
      <c r="DW28">
        <v>0</v>
      </c>
      <c r="EN28">
        <v>47.558300000000003</v>
      </c>
      <c r="EO28">
        <v>540.13099999999997</v>
      </c>
      <c r="EP28">
        <v>209.16800000000001</v>
      </c>
      <c r="EQ28">
        <v>0</v>
      </c>
      <c r="ER28">
        <v>82.626800000000003</v>
      </c>
      <c r="ES28">
        <v>0</v>
      </c>
      <c r="ET28">
        <v>0</v>
      </c>
      <c r="EU28">
        <v>615.745</v>
      </c>
      <c r="EV28">
        <v>1063.96</v>
      </c>
      <c r="EW28">
        <v>2371.31</v>
      </c>
      <c r="EX28">
        <v>151.51499999999999</v>
      </c>
      <c r="EY28">
        <v>5082.01</v>
      </c>
      <c r="EZ28">
        <v>70.203299999999999</v>
      </c>
      <c r="FA28">
        <v>0</v>
      </c>
      <c r="FB28">
        <v>0</v>
      </c>
      <c r="FC28">
        <v>0</v>
      </c>
      <c r="FD28">
        <v>107.914</v>
      </c>
      <c r="FE28">
        <v>0</v>
      </c>
      <c r="FF28">
        <v>45.121000000000002</v>
      </c>
      <c r="FG28">
        <v>0</v>
      </c>
      <c r="FH28">
        <v>0</v>
      </c>
      <c r="FI28">
        <v>223.238</v>
      </c>
      <c r="FJ28">
        <v>0</v>
      </c>
      <c r="FK28">
        <v>0</v>
      </c>
      <c r="FL28">
        <v>0</v>
      </c>
      <c r="FM28">
        <v>0</v>
      </c>
      <c r="FN28">
        <v>0</v>
      </c>
      <c r="FO28">
        <v>0</v>
      </c>
      <c r="FP28">
        <v>0</v>
      </c>
      <c r="FQ28">
        <v>0</v>
      </c>
      <c r="FR28">
        <v>0</v>
      </c>
      <c r="FS28">
        <v>0</v>
      </c>
      <c r="FT28">
        <v>6.19</v>
      </c>
      <c r="FU28">
        <v>21.33</v>
      </c>
      <c r="FV28">
        <v>2.06</v>
      </c>
      <c r="FW28">
        <v>0</v>
      </c>
      <c r="FX28">
        <v>8.83</v>
      </c>
      <c r="FY28">
        <v>0</v>
      </c>
      <c r="FZ28">
        <v>0</v>
      </c>
      <c r="GA28">
        <v>6.68</v>
      </c>
      <c r="GB28">
        <v>14.11</v>
      </c>
      <c r="GC28">
        <v>24.13</v>
      </c>
      <c r="GD28">
        <v>1.55</v>
      </c>
      <c r="GE28">
        <v>84.88</v>
      </c>
      <c r="GF28">
        <v>0</v>
      </c>
      <c r="GG28">
        <v>1.49814</v>
      </c>
      <c r="GH28">
        <v>2.3884599999999999E-2</v>
      </c>
      <c r="GI28">
        <v>0</v>
      </c>
      <c r="GJ28">
        <v>1.18861E-2</v>
      </c>
      <c r="GK28">
        <v>0</v>
      </c>
      <c r="GL28">
        <v>0</v>
      </c>
      <c r="GM28">
        <v>0.163464</v>
      </c>
      <c r="GN28">
        <v>0.17241400000000001</v>
      </c>
      <c r="GO28">
        <v>0.35411700000000002</v>
      </c>
      <c r="GP28">
        <v>2.5823200000000001E-2</v>
      </c>
      <c r="GQ28">
        <v>2.24973</v>
      </c>
      <c r="GR28">
        <v>229.85</v>
      </c>
      <c r="GS28">
        <v>1820.93</v>
      </c>
      <c r="GT28">
        <v>209.16800000000001</v>
      </c>
      <c r="GU28">
        <v>0</v>
      </c>
      <c r="GV28">
        <v>0</v>
      </c>
      <c r="GW28">
        <v>2615</v>
      </c>
      <c r="GX28">
        <v>989.00099999999998</v>
      </c>
      <c r="GY28">
        <v>3267.2</v>
      </c>
      <c r="GZ28">
        <v>327.5</v>
      </c>
      <c r="HA28">
        <v>9458.65</v>
      </c>
      <c r="HB28">
        <v>191.34700000000001</v>
      </c>
      <c r="HC28">
        <v>0</v>
      </c>
      <c r="HD28">
        <v>0</v>
      </c>
      <c r="HE28">
        <v>0</v>
      </c>
      <c r="HF28">
        <v>167.94300000000001</v>
      </c>
      <c r="HG28">
        <v>0</v>
      </c>
      <c r="HH28">
        <v>73.400000000000006</v>
      </c>
      <c r="HI28">
        <v>0</v>
      </c>
      <c r="HJ28">
        <v>0</v>
      </c>
      <c r="HK28">
        <v>432.68900000000002</v>
      </c>
      <c r="HL28">
        <v>0</v>
      </c>
      <c r="HM28">
        <v>0</v>
      </c>
      <c r="HN28">
        <v>0</v>
      </c>
      <c r="HO28">
        <v>0</v>
      </c>
      <c r="HP28">
        <v>0</v>
      </c>
      <c r="HQ28">
        <v>0</v>
      </c>
      <c r="HR28">
        <v>0</v>
      </c>
      <c r="HS28">
        <v>0</v>
      </c>
      <c r="HT28">
        <v>0</v>
      </c>
      <c r="HU28">
        <v>0</v>
      </c>
      <c r="HV28">
        <v>17.73</v>
      </c>
      <c r="HW28">
        <v>54.02</v>
      </c>
      <c r="HX28">
        <v>2.06</v>
      </c>
      <c r="HY28">
        <v>0</v>
      </c>
      <c r="HZ28">
        <v>12.43</v>
      </c>
      <c r="IA28">
        <v>28.67</v>
      </c>
      <c r="IB28">
        <v>15.26</v>
      </c>
      <c r="IC28">
        <v>33.58</v>
      </c>
      <c r="ID28">
        <v>3.41</v>
      </c>
      <c r="IE28">
        <v>167.16</v>
      </c>
      <c r="IF28">
        <v>0</v>
      </c>
      <c r="IG28">
        <v>2.9331800000000001</v>
      </c>
      <c r="IH28">
        <v>2.3884599999999999E-2</v>
      </c>
      <c r="II28">
        <v>0</v>
      </c>
      <c r="IJ28">
        <v>0</v>
      </c>
      <c r="IK28">
        <v>0.76358999999999999</v>
      </c>
      <c r="IL28">
        <v>0.12681200000000001</v>
      </c>
      <c r="IM28">
        <v>0.53503100000000003</v>
      </c>
      <c r="IN28">
        <v>6.9275500000000004E-2</v>
      </c>
      <c r="IO28">
        <v>4.4517699999999998</v>
      </c>
      <c r="IP28">
        <v>45.8</v>
      </c>
      <c r="IQ28">
        <v>0</v>
      </c>
      <c r="IR28">
        <v>23.2</v>
      </c>
      <c r="IS28">
        <v>45.8</v>
      </c>
      <c r="IT28">
        <v>22.6</v>
      </c>
      <c r="IU28">
        <v>24.66</v>
      </c>
      <c r="IV28">
        <v>13.75</v>
      </c>
      <c r="IW28">
        <v>24.66</v>
      </c>
      <c r="IX28">
        <v>13.75</v>
      </c>
      <c r="IY28">
        <v>24.66</v>
      </c>
      <c r="IZ28">
        <v>13.75</v>
      </c>
      <c r="JA28">
        <v>58.13</v>
      </c>
      <c r="JB28">
        <v>28.11</v>
      </c>
    </row>
    <row r="29" spans="1:262" x14ac:dyDescent="0.25">
      <c r="A29" s="10">
        <v>42977.406099537038</v>
      </c>
      <c r="B29" t="s">
        <v>408</v>
      </c>
      <c r="C29" t="s">
        <v>544</v>
      </c>
      <c r="D29">
        <v>10</v>
      </c>
      <c r="E29">
        <v>1</v>
      </c>
      <c r="F29">
        <v>2700</v>
      </c>
      <c r="G29" t="s">
        <v>96</v>
      </c>
      <c r="H29" t="s">
        <v>125</v>
      </c>
      <c r="I29">
        <v>0</v>
      </c>
      <c r="J29">
        <v>44.8</v>
      </c>
      <c r="K29">
        <v>54.732199999999999</v>
      </c>
      <c r="L29">
        <v>678.68100000000004</v>
      </c>
      <c r="M29">
        <v>205.29499999999999</v>
      </c>
      <c r="N29">
        <v>0</v>
      </c>
      <c r="O29">
        <v>82.628</v>
      </c>
      <c r="P29">
        <v>0</v>
      </c>
      <c r="Q29">
        <v>0</v>
      </c>
      <c r="R29">
        <v>615.745</v>
      </c>
      <c r="S29">
        <v>1067.32</v>
      </c>
      <c r="T29">
        <v>2371.31</v>
      </c>
      <c r="U29">
        <v>151.51499999999999</v>
      </c>
      <c r="V29">
        <v>5227.22</v>
      </c>
      <c r="W29">
        <v>80.796800000000005</v>
      </c>
      <c r="X29">
        <v>0</v>
      </c>
      <c r="Y29">
        <v>0</v>
      </c>
      <c r="Z29">
        <v>0</v>
      </c>
      <c r="AA29">
        <v>107.166</v>
      </c>
      <c r="AB29">
        <v>0</v>
      </c>
      <c r="AC29">
        <v>45.121000000000002</v>
      </c>
      <c r="AD29">
        <v>0</v>
      </c>
      <c r="AE29">
        <v>0</v>
      </c>
      <c r="AF29">
        <v>233.084</v>
      </c>
      <c r="AG29">
        <v>0</v>
      </c>
      <c r="AH29">
        <v>0</v>
      </c>
      <c r="AI29">
        <v>0</v>
      </c>
      <c r="AJ29">
        <v>0</v>
      </c>
      <c r="AK29">
        <v>0</v>
      </c>
      <c r="AL29">
        <v>0</v>
      </c>
      <c r="AM29">
        <v>0</v>
      </c>
      <c r="AN29">
        <v>0</v>
      </c>
      <c r="AO29">
        <v>0</v>
      </c>
      <c r="AP29">
        <v>0</v>
      </c>
      <c r="AQ29">
        <v>7.1</v>
      </c>
      <c r="AR29">
        <v>22.4</v>
      </c>
      <c r="AS29">
        <v>2.0299999999999998</v>
      </c>
      <c r="AT29">
        <v>0</v>
      </c>
      <c r="AU29">
        <v>8.7799999999999994</v>
      </c>
      <c r="AV29">
        <v>0</v>
      </c>
      <c r="AW29">
        <v>0</v>
      </c>
      <c r="AX29">
        <v>6.78</v>
      </c>
      <c r="AY29">
        <v>14.26</v>
      </c>
      <c r="AZ29">
        <v>24.22</v>
      </c>
      <c r="BA29">
        <v>1.56</v>
      </c>
      <c r="BB29">
        <v>87.13</v>
      </c>
      <c r="BC29">
        <v>40.31</v>
      </c>
      <c r="BD29">
        <v>0</v>
      </c>
      <c r="BE29">
        <v>1.60209</v>
      </c>
      <c r="BF29">
        <v>2.3442399999999999E-2</v>
      </c>
      <c r="BG29">
        <v>0</v>
      </c>
      <c r="BH29">
        <v>1.18861E-2</v>
      </c>
      <c r="BI29">
        <v>0</v>
      </c>
      <c r="BJ29">
        <v>0</v>
      </c>
      <c r="BK29">
        <v>0.163464</v>
      </c>
      <c r="BL29">
        <v>0.17324999999999999</v>
      </c>
      <c r="BM29">
        <v>0.35411700000000002</v>
      </c>
      <c r="BN29">
        <v>2.5823200000000001E-2</v>
      </c>
      <c r="BO29">
        <v>2.3540800000000002</v>
      </c>
      <c r="BP29">
        <v>1.6374200000000001</v>
      </c>
      <c r="BQ29">
        <v>54.732199999999999</v>
      </c>
      <c r="BR29">
        <v>678.68100000000004</v>
      </c>
      <c r="BS29">
        <v>205.29499999999999</v>
      </c>
      <c r="BT29">
        <v>0</v>
      </c>
      <c r="BU29">
        <v>82.628</v>
      </c>
      <c r="BV29">
        <v>615.745</v>
      </c>
      <c r="BW29">
        <v>1067.32</v>
      </c>
      <c r="BX29">
        <v>2371.31</v>
      </c>
      <c r="BY29">
        <v>151.51499999999999</v>
      </c>
      <c r="BZ29">
        <v>5227.22</v>
      </c>
      <c r="CA29">
        <v>80.796800000000005</v>
      </c>
      <c r="CB29">
        <v>0</v>
      </c>
      <c r="CC29">
        <v>0</v>
      </c>
      <c r="CD29">
        <v>0</v>
      </c>
      <c r="CE29">
        <v>107.166</v>
      </c>
      <c r="CF29">
        <v>0</v>
      </c>
      <c r="CG29">
        <v>45.121000000000002</v>
      </c>
      <c r="CH29">
        <v>0</v>
      </c>
      <c r="CI29">
        <v>0</v>
      </c>
      <c r="CJ29">
        <v>233.084</v>
      </c>
      <c r="CK29">
        <v>0</v>
      </c>
      <c r="CL29">
        <v>0</v>
      </c>
      <c r="CM29">
        <v>0</v>
      </c>
      <c r="CN29">
        <v>0</v>
      </c>
      <c r="CO29">
        <v>0</v>
      </c>
      <c r="CP29">
        <v>0</v>
      </c>
      <c r="CQ29">
        <v>0</v>
      </c>
      <c r="CR29">
        <v>0</v>
      </c>
      <c r="CS29">
        <v>0</v>
      </c>
      <c r="CT29">
        <v>0</v>
      </c>
      <c r="CU29">
        <v>7.1</v>
      </c>
      <c r="CV29">
        <v>22.4</v>
      </c>
      <c r="CW29">
        <v>2.0299999999999998</v>
      </c>
      <c r="CX29">
        <v>0</v>
      </c>
      <c r="CY29">
        <v>8.7799999999999994</v>
      </c>
      <c r="CZ29">
        <v>6.78</v>
      </c>
      <c r="DA29">
        <v>14.26</v>
      </c>
      <c r="DB29">
        <v>24.22</v>
      </c>
      <c r="DC29">
        <v>1.56</v>
      </c>
      <c r="DD29">
        <v>87.13</v>
      </c>
      <c r="DE29">
        <v>40.31</v>
      </c>
      <c r="DF29">
        <v>0</v>
      </c>
      <c r="DG29">
        <v>1.60209</v>
      </c>
      <c r="DH29">
        <v>2.3442399999999999E-2</v>
      </c>
      <c r="DI29">
        <v>0</v>
      </c>
      <c r="DJ29">
        <v>1.18861E-2</v>
      </c>
      <c r="DK29">
        <v>0.163464</v>
      </c>
      <c r="DL29">
        <v>0.17324999999999999</v>
      </c>
      <c r="DM29">
        <v>0.35411700000000002</v>
      </c>
      <c r="DN29">
        <v>2.5823200000000001E-2</v>
      </c>
      <c r="DO29">
        <v>2.3540800000000002</v>
      </c>
      <c r="DP29">
        <v>1.6374200000000001</v>
      </c>
      <c r="DQ29" t="s">
        <v>691</v>
      </c>
      <c r="DR29" t="s">
        <v>690</v>
      </c>
      <c r="DS29" t="s">
        <v>16</v>
      </c>
      <c r="DT29">
        <v>0</v>
      </c>
      <c r="DU29">
        <v>0</v>
      </c>
      <c r="DV29">
        <v>0</v>
      </c>
      <c r="DW29">
        <v>0</v>
      </c>
      <c r="EN29">
        <v>54.732199999999999</v>
      </c>
      <c r="EO29">
        <v>678.68100000000004</v>
      </c>
      <c r="EP29">
        <v>205.29499999999999</v>
      </c>
      <c r="EQ29">
        <v>0</v>
      </c>
      <c r="ER29">
        <v>82.628</v>
      </c>
      <c r="ES29">
        <v>0</v>
      </c>
      <c r="ET29">
        <v>0</v>
      </c>
      <c r="EU29">
        <v>615.745</v>
      </c>
      <c r="EV29">
        <v>1067.32</v>
      </c>
      <c r="EW29">
        <v>2371.31</v>
      </c>
      <c r="EX29">
        <v>151.51499999999999</v>
      </c>
      <c r="EY29">
        <v>5227.22</v>
      </c>
      <c r="EZ29">
        <v>80.796800000000005</v>
      </c>
      <c r="FA29">
        <v>0</v>
      </c>
      <c r="FB29">
        <v>0</v>
      </c>
      <c r="FC29">
        <v>0</v>
      </c>
      <c r="FD29">
        <v>107.166</v>
      </c>
      <c r="FE29">
        <v>0</v>
      </c>
      <c r="FF29">
        <v>45.121000000000002</v>
      </c>
      <c r="FG29">
        <v>0</v>
      </c>
      <c r="FH29">
        <v>0</v>
      </c>
      <c r="FI29">
        <v>233.084</v>
      </c>
      <c r="FJ29">
        <v>0</v>
      </c>
      <c r="FK29">
        <v>0</v>
      </c>
      <c r="FL29">
        <v>0</v>
      </c>
      <c r="FM29">
        <v>0</v>
      </c>
      <c r="FN29">
        <v>0</v>
      </c>
      <c r="FO29">
        <v>0</v>
      </c>
      <c r="FP29">
        <v>0</v>
      </c>
      <c r="FQ29">
        <v>0</v>
      </c>
      <c r="FR29">
        <v>0</v>
      </c>
      <c r="FS29">
        <v>0</v>
      </c>
      <c r="FT29">
        <v>7.1</v>
      </c>
      <c r="FU29">
        <v>22.4</v>
      </c>
      <c r="FV29">
        <v>2.0299999999999998</v>
      </c>
      <c r="FW29">
        <v>0</v>
      </c>
      <c r="FX29">
        <v>8.7799999999999994</v>
      </c>
      <c r="FY29">
        <v>0</v>
      </c>
      <c r="FZ29">
        <v>0</v>
      </c>
      <c r="GA29">
        <v>6.78</v>
      </c>
      <c r="GB29">
        <v>14.26</v>
      </c>
      <c r="GC29">
        <v>24.22</v>
      </c>
      <c r="GD29">
        <v>1.56</v>
      </c>
      <c r="GE29">
        <v>87.13</v>
      </c>
      <c r="GF29">
        <v>0</v>
      </c>
      <c r="GG29">
        <v>1.60209</v>
      </c>
      <c r="GH29">
        <v>2.3442399999999999E-2</v>
      </c>
      <c r="GI29">
        <v>0</v>
      </c>
      <c r="GJ29">
        <v>1.18861E-2</v>
      </c>
      <c r="GK29">
        <v>0</v>
      </c>
      <c r="GL29">
        <v>0</v>
      </c>
      <c r="GM29">
        <v>0.163464</v>
      </c>
      <c r="GN29">
        <v>0.17324999999999999</v>
      </c>
      <c r="GO29">
        <v>0.35411700000000002</v>
      </c>
      <c r="GP29">
        <v>2.5823200000000001E-2</v>
      </c>
      <c r="GQ29">
        <v>2.3540800000000002</v>
      </c>
      <c r="GR29">
        <v>259.02999999999997</v>
      </c>
      <c r="GS29">
        <v>2486.4699999999998</v>
      </c>
      <c r="GT29">
        <v>205.29499999999999</v>
      </c>
      <c r="GU29">
        <v>0</v>
      </c>
      <c r="GV29">
        <v>0</v>
      </c>
      <c r="GW29">
        <v>2615</v>
      </c>
      <c r="GX29">
        <v>989.00099999999998</v>
      </c>
      <c r="GY29">
        <v>3267.2</v>
      </c>
      <c r="GZ29">
        <v>327.5</v>
      </c>
      <c r="HA29">
        <v>10149.5</v>
      </c>
      <c r="HB29">
        <v>215.648</v>
      </c>
      <c r="HC29">
        <v>0</v>
      </c>
      <c r="HD29">
        <v>0</v>
      </c>
      <c r="HE29">
        <v>0</v>
      </c>
      <c r="HF29">
        <v>167.04499999999999</v>
      </c>
      <c r="HG29">
        <v>0</v>
      </c>
      <c r="HH29">
        <v>73.400000000000006</v>
      </c>
      <c r="HI29">
        <v>0</v>
      </c>
      <c r="HJ29">
        <v>0</v>
      </c>
      <c r="HK29">
        <v>456.09300000000002</v>
      </c>
      <c r="HL29">
        <v>0</v>
      </c>
      <c r="HM29">
        <v>0</v>
      </c>
      <c r="HN29">
        <v>0</v>
      </c>
      <c r="HO29">
        <v>0</v>
      </c>
      <c r="HP29">
        <v>0</v>
      </c>
      <c r="HQ29">
        <v>0</v>
      </c>
      <c r="HR29">
        <v>0</v>
      </c>
      <c r="HS29">
        <v>0</v>
      </c>
      <c r="HT29">
        <v>0</v>
      </c>
      <c r="HU29">
        <v>0</v>
      </c>
      <c r="HV29">
        <v>19.95</v>
      </c>
      <c r="HW29">
        <v>60.32</v>
      </c>
      <c r="HX29">
        <v>2.0299999999999998</v>
      </c>
      <c r="HY29">
        <v>0</v>
      </c>
      <c r="HZ29">
        <v>12.39</v>
      </c>
      <c r="IA29">
        <v>29.1</v>
      </c>
      <c r="IB29">
        <v>15.28</v>
      </c>
      <c r="IC29">
        <v>33.74</v>
      </c>
      <c r="ID29">
        <v>3.44</v>
      </c>
      <c r="IE29">
        <v>176.25</v>
      </c>
      <c r="IF29">
        <v>0</v>
      </c>
      <c r="IG29">
        <v>3.2511100000000002</v>
      </c>
      <c r="IH29">
        <v>2.3442399999999999E-2</v>
      </c>
      <c r="II29">
        <v>0</v>
      </c>
      <c r="IJ29">
        <v>0</v>
      </c>
      <c r="IK29">
        <v>0.76358999999999999</v>
      </c>
      <c r="IL29">
        <v>0.12681200000000001</v>
      </c>
      <c r="IM29">
        <v>0.53503100000000003</v>
      </c>
      <c r="IN29">
        <v>6.9275500000000004E-2</v>
      </c>
      <c r="IO29">
        <v>4.7692600000000001</v>
      </c>
      <c r="IP29">
        <v>44.8</v>
      </c>
      <c r="IQ29">
        <v>0</v>
      </c>
      <c r="IR29">
        <v>23.4</v>
      </c>
      <c r="IS29">
        <v>44.8</v>
      </c>
      <c r="IT29">
        <v>21.4</v>
      </c>
      <c r="IU29">
        <v>25.76</v>
      </c>
      <c r="IV29">
        <v>14.55</v>
      </c>
      <c r="IW29">
        <v>25.76</v>
      </c>
      <c r="IX29">
        <v>14.55</v>
      </c>
      <c r="IY29">
        <v>25.76</v>
      </c>
      <c r="IZ29">
        <v>14.55</v>
      </c>
      <c r="JA29">
        <v>64.66</v>
      </c>
      <c r="JB29">
        <v>30.03</v>
      </c>
    </row>
    <row r="30" spans="1:262" x14ac:dyDescent="0.25">
      <c r="A30" s="10">
        <v>42977.405694444446</v>
      </c>
      <c r="B30" t="s">
        <v>409</v>
      </c>
      <c r="C30" t="s">
        <v>545</v>
      </c>
      <c r="D30">
        <v>11</v>
      </c>
      <c r="E30">
        <v>1</v>
      </c>
      <c r="F30">
        <v>2700</v>
      </c>
      <c r="G30" t="s">
        <v>96</v>
      </c>
      <c r="H30" t="s">
        <v>125</v>
      </c>
      <c r="I30">
        <v>0</v>
      </c>
      <c r="J30">
        <v>42.5</v>
      </c>
      <c r="K30">
        <v>141.33000000000001</v>
      </c>
      <c r="L30">
        <v>1435.14</v>
      </c>
      <c r="M30">
        <v>194.96799999999999</v>
      </c>
      <c r="N30">
        <v>0</v>
      </c>
      <c r="O30">
        <v>82.6327</v>
      </c>
      <c r="P30">
        <v>0</v>
      </c>
      <c r="Q30">
        <v>0</v>
      </c>
      <c r="R30">
        <v>615.745</v>
      </c>
      <c r="S30">
        <v>1061.03</v>
      </c>
      <c r="T30">
        <v>2371.31</v>
      </c>
      <c r="U30">
        <v>151.51499999999999</v>
      </c>
      <c r="V30">
        <v>6053.67</v>
      </c>
      <c r="W30">
        <v>208.58699999999999</v>
      </c>
      <c r="X30">
        <v>0</v>
      </c>
      <c r="Y30">
        <v>0</v>
      </c>
      <c r="Z30">
        <v>0</v>
      </c>
      <c r="AA30">
        <v>109.20099999999999</v>
      </c>
      <c r="AB30">
        <v>0</v>
      </c>
      <c r="AC30">
        <v>45.121000000000002</v>
      </c>
      <c r="AD30">
        <v>0</v>
      </c>
      <c r="AE30">
        <v>0</v>
      </c>
      <c r="AF30">
        <v>362.90899999999999</v>
      </c>
      <c r="AG30">
        <v>0</v>
      </c>
      <c r="AH30">
        <v>0</v>
      </c>
      <c r="AI30">
        <v>0</v>
      </c>
      <c r="AJ30">
        <v>0</v>
      </c>
      <c r="AK30">
        <v>0</v>
      </c>
      <c r="AL30">
        <v>0</v>
      </c>
      <c r="AM30">
        <v>0</v>
      </c>
      <c r="AN30">
        <v>0</v>
      </c>
      <c r="AO30">
        <v>0</v>
      </c>
      <c r="AP30">
        <v>0</v>
      </c>
      <c r="AQ30">
        <v>18.32</v>
      </c>
      <c r="AR30">
        <v>35.21</v>
      </c>
      <c r="AS30">
        <v>2</v>
      </c>
      <c r="AT30">
        <v>0</v>
      </c>
      <c r="AU30">
        <v>8.98</v>
      </c>
      <c r="AV30">
        <v>0</v>
      </c>
      <c r="AW30">
        <v>0</v>
      </c>
      <c r="AX30">
        <v>6.96</v>
      </c>
      <c r="AY30">
        <v>14.64</v>
      </c>
      <c r="AZ30">
        <v>25</v>
      </c>
      <c r="BA30">
        <v>1.6</v>
      </c>
      <c r="BB30">
        <v>112.71</v>
      </c>
      <c r="BC30">
        <v>64.510000000000005</v>
      </c>
      <c r="BD30">
        <v>0</v>
      </c>
      <c r="BE30">
        <v>2.0164599999999999</v>
      </c>
      <c r="BF30">
        <v>2.2263100000000001E-2</v>
      </c>
      <c r="BG30">
        <v>0</v>
      </c>
      <c r="BH30">
        <v>1.18861E-2</v>
      </c>
      <c r="BI30">
        <v>0</v>
      </c>
      <c r="BJ30">
        <v>0</v>
      </c>
      <c r="BK30">
        <v>0.163464</v>
      </c>
      <c r="BL30">
        <v>0.17468600000000001</v>
      </c>
      <c r="BM30">
        <v>0.35411700000000002</v>
      </c>
      <c r="BN30">
        <v>2.5823200000000001E-2</v>
      </c>
      <c r="BO30">
        <v>2.7686999999999999</v>
      </c>
      <c r="BP30">
        <v>2.0506099999999998</v>
      </c>
      <c r="BQ30">
        <v>141.33000000000001</v>
      </c>
      <c r="BR30">
        <v>1435.14</v>
      </c>
      <c r="BS30">
        <v>194.96799999999999</v>
      </c>
      <c r="BT30">
        <v>0</v>
      </c>
      <c r="BU30">
        <v>82.6327</v>
      </c>
      <c r="BV30">
        <v>615.745</v>
      </c>
      <c r="BW30">
        <v>1061.03</v>
      </c>
      <c r="BX30">
        <v>2371.31</v>
      </c>
      <c r="BY30">
        <v>151.51499999999999</v>
      </c>
      <c r="BZ30">
        <v>6053.67</v>
      </c>
      <c r="CA30">
        <v>208.58699999999999</v>
      </c>
      <c r="CB30">
        <v>0</v>
      </c>
      <c r="CC30">
        <v>0</v>
      </c>
      <c r="CD30">
        <v>0</v>
      </c>
      <c r="CE30">
        <v>109.20099999999999</v>
      </c>
      <c r="CF30">
        <v>0</v>
      </c>
      <c r="CG30">
        <v>45.121000000000002</v>
      </c>
      <c r="CH30">
        <v>0</v>
      </c>
      <c r="CI30">
        <v>0</v>
      </c>
      <c r="CJ30">
        <v>362.90899999999999</v>
      </c>
      <c r="CK30">
        <v>0</v>
      </c>
      <c r="CL30">
        <v>0</v>
      </c>
      <c r="CM30">
        <v>0</v>
      </c>
      <c r="CN30">
        <v>0</v>
      </c>
      <c r="CO30">
        <v>0</v>
      </c>
      <c r="CP30">
        <v>0</v>
      </c>
      <c r="CQ30">
        <v>0</v>
      </c>
      <c r="CR30">
        <v>0</v>
      </c>
      <c r="CS30">
        <v>0</v>
      </c>
      <c r="CT30">
        <v>0</v>
      </c>
      <c r="CU30">
        <v>18.32</v>
      </c>
      <c r="CV30">
        <v>35.21</v>
      </c>
      <c r="CW30">
        <v>2</v>
      </c>
      <c r="CX30">
        <v>0</v>
      </c>
      <c r="CY30">
        <v>8.98</v>
      </c>
      <c r="CZ30">
        <v>6.96</v>
      </c>
      <c r="DA30">
        <v>14.64</v>
      </c>
      <c r="DB30">
        <v>25</v>
      </c>
      <c r="DC30">
        <v>1.6</v>
      </c>
      <c r="DD30">
        <v>112.71</v>
      </c>
      <c r="DE30">
        <v>64.510000000000005</v>
      </c>
      <c r="DF30">
        <v>0</v>
      </c>
      <c r="DG30">
        <v>2.0164599999999999</v>
      </c>
      <c r="DH30">
        <v>2.2263100000000001E-2</v>
      </c>
      <c r="DI30">
        <v>0</v>
      </c>
      <c r="DJ30">
        <v>1.18861E-2</v>
      </c>
      <c r="DK30">
        <v>0.163464</v>
      </c>
      <c r="DL30">
        <v>0.17468600000000001</v>
      </c>
      <c r="DM30">
        <v>0.35411700000000002</v>
      </c>
      <c r="DN30">
        <v>2.5823200000000001E-2</v>
      </c>
      <c r="DO30">
        <v>2.7686999999999999</v>
      </c>
      <c r="DP30">
        <v>2.0506099999999998</v>
      </c>
      <c r="DQ30" t="s">
        <v>691</v>
      </c>
      <c r="DR30" t="s">
        <v>690</v>
      </c>
      <c r="DS30" t="s">
        <v>16</v>
      </c>
      <c r="DT30">
        <v>0</v>
      </c>
      <c r="DU30">
        <v>0</v>
      </c>
      <c r="DV30">
        <v>0</v>
      </c>
      <c r="DW30">
        <v>0</v>
      </c>
      <c r="EN30">
        <v>141.33000000000001</v>
      </c>
      <c r="EO30">
        <v>1435.14</v>
      </c>
      <c r="EP30">
        <v>194.96799999999999</v>
      </c>
      <c r="EQ30">
        <v>0</v>
      </c>
      <c r="ER30">
        <v>82.6327</v>
      </c>
      <c r="ES30">
        <v>0</v>
      </c>
      <c r="ET30">
        <v>0</v>
      </c>
      <c r="EU30">
        <v>615.745</v>
      </c>
      <c r="EV30">
        <v>1061.03</v>
      </c>
      <c r="EW30">
        <v>2371.31</v>
      </c>
      <c r="EX30">
        <v>151.51499999999999</v>
      </c>
      <c r="EY30">
        <v>6053.67</v>
      </c>
      <c r="EZ30">
        <v>208.58699999999999</v>
      </c>
      <c r="FA30">
        <v>0</v>
      </c>
      <c r="FB30">
        <v>0</v>
      </c>
      <c r="FC30">
        <v>0</v>
      </c>
      <c r="FD30">
        <v>109.20099999999999</v>
      </c>
      <c r="FE30">
        <v>0</v>
      </c>
      <c r="FF30">
        <v>45.121000000000002</v>
      </c>
      <c r="FG30">
        <v>0</v>
      </c>
      <c r="FH30">
        <v>0</v>
      </c>
      <c r="FI30">
        <v>362.90899999999999</v>
      </c>
      <c r="FJ30">
        <v>0</v>
      </c>
      <c r="FK30">
        <v>0</v>
      </c>
      <c r="FL30">
        <v>0</v>
      </c>
      <c r="FM30">
        <v>0</v>
      </c>
      <c r="FN30">
        <v>0</v>
      </c>
      <c r="FO30">
        <v>0</v>
      </c>
      <c r="FP30">
        <v>0</v>
      </c>
      <c r="FQ30">
        <v>0</v>
      </c>
      <c r="FR30">
        <v>0</v>
      </c>
      <c r="FS30">
        <v>0</v>
      </c>
      <c r="FT30">
        <v>18.32</v>
      </c>
      <c r="FU30">
        <v>35.21</v>
      </c>
      <c r="FV30">
        <v>2</v>
      </c>
      <c r="FW30">
        <v>0</v>
      </c>
      <c r="FX30">
        <v>8.98</v>
      </c>
      <c r="FY30">
        <v>0</v>
      </c>
      <c r="FZ30">
        <v>0</v>
      </c>
      <c r="GA30">
        <v>6.96</v>
      </c>
      <c r="GB30">
        <v>14.64</v>
      </c>
      <c r="GC30">
        <v>25</v>
      </c>
      <c r="GD30">
        <v>1.6</v>
      </c>
      <c r="GE30">
        <v>112.71</v>
      </c>
      <c r="GF30">
        <v>0</v>
      </c>
      <c r="GG30">
        <v>2.0164599999999999</v>
      </c>
      <c r="GH30">
        <v>2.2263100000000001E-2</v>
      </c>
      <c r="GI30">
        <v>0</v>
      </c>
      <c r="GJ30">
        <v>1.18861E-2</v>
      </c>
      <c r="GK30">
        <v>0</v>
      </c>
      <c r="GL30">
        <v>0</v>
      </c>
      <c r="GM30">
        <v>0.163464</v>
      </c>
      <c r="GN30">
        <v>0.17468600000000001</v>
      </c>
      <c r="GO30">
        <v>0.35411700000000002</v>
      </c>
      <c r="GP30">
        <v>2.5823200000000001E-2</v>
      </c>
      <c r="GQ30">
        <v>2.7686999999999999</v>
      </c>
      <c r="GR30">
        <v>590.31399999999996</v>
      </c>
      <c r="GS30">
        <v>4438.82</v>
      </c>
      <c r="GT30">
        <v>194.96799999999999</v>
      </c>
      <c r="GU30">
        <v>0</v>
      </c>
      <c r="GV30">
        <v>0</v>
      </c>
      <c r="GW30">
        <v>2615</v>
      </c>
      <c r="GX30">
        <v>989.00099999999998</v>
      </c>
      <c r="GY30">
        <v>3267.2</v>
      </c>
      <c r="GZ30">
        <v>327.5</v>
      </c>
      <c r="HA30">
        <v>12422.8</v>
      </c>
      <c r="HB30">
        <v>491.334</v>
      </c>
      <c r="HC30">
        <v>0</v>
      </c>
      <c r="HD30">
        <v>0</v>
      </c>
      <c r="HE30">
        <v>0</v>
      </c>
      <c r="HF30">
        <v>169.05600000000001</v>
      </c>
      <c r="HG30">
        <v>0</v>
      </c>
      <c r="HH30">
        <v>73.400000000000006</v>
      </c>
      <c r="HI30">
        <v>0</v>
      </c>
      <c r="HJ30">
        <v>0</v>
      </c>
      <c r="HK30">
        <v>733.79100000000005</v>
      </c>
      <c r="HL30">
        <v>0</v>
      </c>
      <c r="HM30">
        <v>0</v>
      </c>
      <c r="HN30">
        <v>0</v>
      </c>
      <c r="HO30">
        <v>0</v>
      </c>
      <c r="HP30">
        <v>0</v>
      </c>
      <c r="HQ30">
        <v>0</v>
      </c>
      <c r="HR30">
        <v>0</v>
      </c>
      <c r="HS30">
        <v>0</v>
      </c>
      <c r="HT30">
        <v>0</v>
      </c>
      <c r="HU30">
        <v>0</v>
      </c>
      <c r="HV30">
        <v>45.46</v>
      </c>
      <c r="HW30">
        <v>95.75</v>
      </c>
      <c r="HX30">
        <v>2</v>
      </c>
      <c r="HY30">
        <v>0</v>
      </c>
      <c r="HZ30">
        <v>12.55</v>
      </c>
      <c r="IA30">
        <v>30.3</v>
      </c>
      <c r="IB30">
        <v>15.64</v>
      </c>
      <c r="IC30">
        <v>35.020000000000003</v>
      </c>
      <c r="ID30">
        <v>3.45</v>
      </c>
      <c r="IE30">
        <v>240.17</v>
      </c>
      <c r="IF30">
        <v>0</v>
      </c>
      <c r="IG30">
        <v>4.3616000000000001</v>
      </c>
      <c r="IH30">
        <v>2.2263100000000001E-2</v>
      </c>
      <c r="II30">
        <v>0</v>
      </c>
      <c r="IJ30">
        <v>0</v>
      </c>
      <c r="IK30">
        <v>0.76358999999999999</v>
      </c>
      <c r="IL30">
        <v>0.12681200000000001</v>
      </c>
      <c r="IM30">
        <v>0.53503100000000003</v>
      </c>
      <c r="IN30">
        <v>6.9275500000000004E-2</v>
      </c>
      <c r="IO30">
        <v>5.8785699999999999</v>
      </c>
      <c r="IP30">
        <v>42.5</v>
      </c>
      <c r="IQ30">
        <v>0</v>
      </c>
      <c r="IR30">
        <v>22.7</v>
      </c>
      <c r="IS30">
        <v>42.5</v>
      </c>
      <c r="IT30">
        <v>19.8</v>
      </c>
      <c r="IU30">
        <v>39.409999999999997</v>
      </c>
      <c r="IV30">
        <v>25.1</v>
      </c>
      <c r="IW30">
        <v>39.409999999999997</v>
      </c>
      <c r="IX30">
        <v>25.1</v>
      </c>
      <c r="IY30">
        <v>39.409999999999997</v>
      </c>
      <c r="IZ30">
        <v>25.1</v>
      </c>
      <c r="JA30">
        <v>103.25</v>
      </c>
      <c r="JB30">
        <v>52.51</v>
      </c>
    </row>
    <row r="31" spans="1:262" x14ac:dyDescent="0.25">
      <c r="A31" s="10">
        <v>42977.405706018515</v>
      </c>
      <c r="B31" t="s">
        <v>410</v>
      </c>
      <c r="C31" t="s">
        <v>546</v>
      </c>
      <c r="D31">
        <v>12</v>
      </c>
      <c r="E31">
        <v>1</v>
      </c>
      <c r="F31">
        <v>2700</v>
      </c>
      <c r="G31" t="s">
        <v>96</v>
      </c>
      <c r="H31" t="s">
        <v>125</v>
      </c>
      <c r="I31">
        <v>0</v>
      </c>
      <c r="J31">
        <v>42.7</v>
      </c>
      <c r="K31">
        <v>144.58699999999999</v>
      </c>
      <c r="L31">
        <v>343.87400000000002</v>
      </c>
      <c r="M31">
        <v>193.67699999999999</v>
      </c>
      <c r="N31">
        <v>0</v>
      </c>
      <c r="O31">
        <v>82.6327</v>
      </c>
      <c r="P31">
        <v>0</v>
      </c>
      <c r="Q31">
        <v>0</v>
      </c>
      <c r="R31">
        <v>615.745</v>
      </c>
      <c r="S31">
        <v>1039.79</v>
      </c>
      <c r="T31">
        <v>2371.31</v>
      </c>
      <c r="U31">
        <v>151.51499999999999</v>
      </c>
      <c r="V31">
        <v>4943.13</v>
      </c>
      <c r="W31">
        <v>213.36199999999999</v>
      </c>
      <c r="X31">
        <v>0</v>
      </c>
      <c r="Y31">
        <v>0</v>
      </c>
      <c r="Z31">
        <v>0</v>
      </c>
      <c r="AA31">
        <v>114.378</v>
      </c>
      <c r="AB31">
        <v>0</v>
      </c>
      <c r="AC31">
        <v>45.121000000000002</v>
      </c>
      <c r="AD31">
        <v>0</v>
      </c>
      <c r="AE31">
        <v>0</v>
      </c>
      <c r="AF31">
        <v>372.86099999999999</v>
      </c>
      <c r="AG31">
        <v>0</v>
      </c>
      <c r="AH31">
        <v>0</v>
      </c>
      <c r="AI31">
        <v>0</v>
      </c>
      <c r="AJ31">
        <v>0</v>
      </c>
      <c r="AK31">
        <v>0</v>
      </c>
      <c r="AL31">
        <v>0</v>
      </c>
      <c r="AM31">
        <v>0</v>
      </c>
      <c r="AN31">
        <v>0</v>
      </c>
      <c r="AO31">
        <v>0</v>
      </c>
      <c r="AP31">
        <v>0</v>
      </c>
      <c r="AQ31">
        <v>18.809999999999999</v>
      </c>
      <c r="AR31">
        <v>19.239999999999998</v>
      </c>
      <c r="AS31">
        <v>1.99</v>
      </c>
      <c r="AT31">
        <v>0</v>
      </c>
      <c r="AU31">
        <v>9.33</v>
      </c>
      <c r="AV31">
        <v>0</v>
      </c>
      <c r="AW31">
        <v>0</v>
      </c>
      <c r="AX31">
        <v>6.98</v>
      </c>
      <c r="AY31">
        <v>14.46</v>
      </c>
      <c r="AZ31">
        <v>25.03</v>
      </c>
      <c r="BA31">
        <v>1.61</v>
      </c>
      <c r="BB31">
        <v>97.45</v>
      </c>
      <c r="BC31">
        <v>49.37</v>
      </c>
      <c r="BD31">
        <v>0</v>
      </c>
      <c r="BE31">
        <v>1.0941399999999999</v>
      </c>
      <c r="BF31">
        <v>2.2115699999999999E-2</v>
      </c>
      <c r="BG31">
        <v>0</v>
      </c>
      <c r="BH31">
        <v>1.18861E-2</v>
      </c>
      <c r="BI31">
        <v>0</v>
      </c>
      <c r="BJ31">
        <v>0</v>
      </c>
      <c r="BK31">
        <v>0.163464</v>
      </c>
      <c r="BL31">
        <v>0.17199600000000001</v>
      </c>
      <c r="BM31">
        <v>0.35411700000000002</v>
      </c>
      <c r="BN31">
        <v>2.5823200000000001E-2</v>
      </c>
      <c r="BO31">
        <v>1.84354</v>
      </c>
      <c r="BP31">
        <v>1.1281399999999999</v>
      </c>
      <c r="BQ31">
        <v>144.58699999999999</v>
      </c>
      <c r="BR31">
        <v>343.87400000000002</v>
      </c>
      <c r="BS31">
        <v>193.67699999999999</v>
      </c>
      <c r="BT31">
        <v>0</v>
      </c>
      <c r="BU31">
        <v>82.6327</v>
      </c>
      <c r="BV31">
        <v>615.745</v>
      </c>
      <c r="BW31">
        <v>1039.79</v>
      </c>
      <c r="BX31">
        <v>2371.31</v>
      </c>
      <c r="BY31">
        <v>151.51499999999999</v>
      </c>
      <c r="BZ31">
        <v>4943.13</v>
      </c>
      <c r="CA31">
        <v>213.36199999999999</v>
      </c>
      <c r="CB31">
        <v>0</v>
      </c>
      <c r="CC31">
        <v>0</v>
      </c>
      <c r="CD31">
        <v>0</v>
      </c>
      <c r="CE31">
        <v>114.378</v>
      </c>
      <c r="CF31">
        <v>0</v>
      </c>
      <c r="CG31">
        <v>45.121000000000002</v>
      </c>
      <c r="CH31">
        <v>0</v>
      </c>
      <c r="CI31">
        <v>0</v>
      </c>
      <c r="CJ31">
        <v>372.86099999999999</v>
      </c>
      <c r="CK31">
        <v>0</v>
      </c>
      <c r="CL31">
        <v>0</v>
      </c>
      <c r="CM31">
        <v>0</v>
      </c>
      <c r="CN31">
        <v>0</v>
      </c>
      <c r="CO31">
        <v>0</v>
      </c>
      <c r="CP31">
        <v>0</v>
      </c>
      <c r="CQ31">
        <v>0</v>
      </c>
      <c r="CR31">
        <v>0</v>
      </c>
      <c r="CS31">
        <v>0</v>
      </c>
      <c r="CT31">
        <v>0</v>
      </c>
      <c r="CU31">
        <v>18.809999999999999</v>
      </c>
      <c r="CV31">
        <v>19.239999999999998</v>
      </c>
      <c r="CW31">
        <v>1.99</v>
      </c>
      <c r="CX31">
        <v>0</v>
      </c>
      <c r="CY31">
        <v>9.33</v>
      </c>
      <c r="CZ31">
        <v>6.98</v>
      </c>
      <c r="DA31">
        <v>14.46</v>
      </c>
      <c r="DB31">
        <v>25.03</v>
      </c>
      <c r="DC31">
        <v>1.61</v>
      </c>
      <c r="DD31">
        <v>97.45</v>
      </c>
      <c r="DE31">
        <v>49.37</v>
      </c>
      <c r="DF31">
        <v>0</v>
      </c>
      <c r="DG31">
        <v>1.0941399999999999</v>
      </c>
      <c r="DH31">
        <v>2.2115699999999999E-2</v>
      </c>
      <c r="DI31">
        <v>0</v>
      </c>
      <c r="DJ31">
        <v>1.18861E-2</v>
      </c>
      <c r="DK31">
        <v>0.163464</v>
      </c>
      <c r="DL31">
        <v>0.17199600000000001</v>
      </c>
      <c r="DM31">
        <v>0.35411700000000002</v>
      </c>
      <c r="DN31">
        <v>2.5823200000000001E-2</v>
      </c>
      <c r="DO31">
        <v>1.84354</v>
      </c>
      <c r="DP31">
        <v>1.1281399999999999</v>
      </c>
      <c r="DQ31" t="s">
        <v>691</v>
      </c>
      <c r="DR31" t="s">
        <v>690</v>
      </c>
      <c r="DS31" t="s">
        <v>16</v>
      </c>
      <c r="DT31">
        <v>0</v>
      </c>
      <c r="DU31">
        <v>0</v>
      </c>
      <c r="DV31">
        <v>0</v>
      </c>
      <c r="DW31">
        <v>0</v>
      </c>
      <c r="EN31">
        <v>144.58699999999999</v>
      </c>
      <c r="EO31">
        <v>343.87400000000002</v>
      </c>
      <c r="EP31">
        <v>193.67699999999999</v>
      </c>
      <c r="EQ31">
        <v>0</v>
      </c>
      <c r="ER31">
        <v>82.6327</v>
      </c>
      <c r="ES31">
        <v>0</v>
      </c>
      <c r="ET31">
        <v>0</v>
      </c>
      <c r="EU31">
        <v>615.745</v>
      </c>
      <c r="EV31">
        <v>1039.79</v>
      </c>
      <c r="EW31">
        <v>2371.31</v>
      </c>
      <c r="EX31">
        <v>151.51499999999999</v>
      </c>
      <c r="EY31">
        <v>4943.13</v>
      </c>
      <c r="EZ31">
        <v>213.36199999999999</v>
      </c>
      <c r="FA31">
        <v>0</v>
      </c>
      <c r="FB31">
        <v>0</v>
      </c>
      <c r="FC31">
        <v>0</v>
      </c>
      <c r="FD31">
        <v>114.378</v>
      </c>
      <c r="FE31">
        <v>0</v>
      </c>
      <c r="FF31">
        <v>45.121000000000002</v>
      </c>
      <c r="FG31">
        <v>0</v>
      </c>
      <c r="FH31">
        <v>0</v>
      </c>
      <c r="FI31">
        <v>372.86099999999999</v>
      </c>
      <c r="FJ31">
        <v>0</v>
      </c>
      <c r="FK31">
        <v>0</v>
      </c>
      <c r="FL31">
        <v>0</v>
      </c>
      <c r="FM31">
        <v>0</v>
      </c>
      <c r="FN31">
        <v>0</v>
      </c>
      <c r="FO31">
        <v>0</v>
      </c>
      <c r="FP31">
        <v>0</v>
      </c>
      <c r="FQ31">
        <v>0</v>
      </c>
      <c r="FR31">
        <v>0</v>
      </c>
      <c r="FS31">
        <v>0</v>
      </c>
      <c r="FT31">
        <v>18.809999999999999</v>
      </c>
      <c r="FU31">
        <v>19.239999999999998</v>
      </c>
      <c r="FV31">
        <v>1.99</v>
      </c>
      <c r="FW31">
        <v>0</v>
      </c>
      <c r="FX31">
        <v>9.33</v>
      </c>
      <c r="FY31">
        <v>0</v>
      </c>
      <c r="FZ31">
        <v>0</v>
      </c>
      <c r="GA31">
        <v>6.98</v>
      </c>
      <c r="GB31">
        <v>14.46</v>
      </c>
      <c r="GC31">
        <v>25.03</v>
      </c>
      <c r="GD31">
        <v>1.61</v>
      </c>
      <c r="GE31">
        <v>97.45</v>
      </c>
      <c r="GF31">
        <v>0</v>
      </c>
      <c r="GG31">
        <v>1.0941399999999999</v>
      </c>
      <c r="GH31">
        <v>2.2115699999999999E-2</v>
      </c>
      <c r="GI31">
        <v>0</v>
      </c>
      <c r="GJ31">
        <v>1.18861E-2</v>
      </c>
      <c r="GK31">
        <v>0</v>
      </c>
      <c r="GL31">
        <v>0</v>
      </c>
      <c r="GM31">
        <v>0.163464</v>
      </c>
      <c r="GN31">
        <v>0.17199600000000001</v>
      </c>
      <c r="GO31">
        <v>0.35411700000000002</v>
      </c>
      <c r="GP31">
        <v>2.5823200000000001E-2</v>
      </c>
      <c r="GQ31">
        <v>1.84354</v>
      </c>
      <c r="GR31">
        <v>584.22799999999995</v>
      </c>
      <c r="GS31">
        <v>1729.31</v>
      </c>
      <c r="GT31">
        <v>193.67699999999999</v>
      </c>
      <c r="GU31">
        <v>0</v>
      </c>
      <c r="GV31">
        <v>0</v>
      </c>
      <c r="GW31">
        <v>2615</v>
      </c>
      <c r="GX31">
        <v>989.00099999999998</v>
      </c>
      <c r="GY31">
        <v>3267.2</v>
      </c>
      <c r="GZ31">
        <v>327.5</v>
      </c>
      <c r="HA31">
        <v>9705.92</v>
      </c>
      <c r="HB31">
        <v>486.19400000000002</v>
      </c>
      <c r="HC31">
        <v>0</v>
      </c>
      <c r="HD31">
        <v>0</v>
      </c>
      <c r="HE31">
        <v>0</v>
      </c>
      <c r="HF31">
        <v>174.76499999999999</v>
      </c>
      <c r="HG31">
        <v>0</v>
      </c>
      <c r="HH31">
        <v>73.400000000000006</v>
      </c>
      <c r="HI31">
        <v>0</v>
      </c>
      <c r="HJ31">
        <v>0</v>
      </c>
      <c r="HK31">
        <v>734.35900000000004</v>
      </c>
      <c r="HL31">
        <v>0</v>
      </c>
      <c r="HM31">
        <v>0</v>
      </c>
      <c r="HN31">
        <v>0</v>
      </c>
      <c r="HO31">
        <v>0</v>
      </c>
      <c r="HP31">
        <v>0</v>
      </c>
      <c r="HQ31">
        <v>0</v>
      </c>
      <c r="HR31">
        <v>0</v>
      </c>
      <c r="HS31">
        <v>0</v>
      </c>
      <c r="HT31">
        <v>0</v>
      </c>
      <c r="HU31">
        <v>0</v>
      </c>
      <c r="HV31">
        <v>45.12</v>
      </c>
      <c r="HW31">
        <v>59.73</v>
      </c>
      <c r="HX31">
        <v>1.99</v>
      </c>
      <c r="HY31">
        <v>0</v>
      </c>
      <c r="HZ31">
        <v>12.91</v>
      </c>
      <c r="IA31">
        <v>30.42</v>
      </c>
      <c r="IB31">
        <v>15.65</v>
      </c>
      <c r="IC31">
        <v>35.06</v>
      </c>
      <c r="ID31">
        <v>3.54</v>
      </c>
      <c r="IE31">
        <v>204.42</v>
      </c>
      <c r="IF31">
        <v>0</v>
      </c>
      <c r="IG31">
        <v>3.4777399999999998</v>
      </c>
      <c r="IH31">
        <v>2.2115699999999999E-2</v>
      </c>
      <c r="II31">
        <v>0</v>
      </c>
      <c r="IJ31">
        <v>0</v>
      </c>
      <c r="IK31">
        <v>0.76358999999999999</v>
      </c>
      <c r="IL31">
        <v>0.12681200000000001</v>
      </c>
      <c r="IM31">
        <v>0.53503100000000003</v>
      </c>
      <c r="IN31">
        <v>6.9275500000000004E-2</v>
      </c>
      <c r="IO31">
        <v>4.9945599999999999</v>
      </c>
      <c r="IP31">
        <v>42.7</v>
      </c>
      <c r="IQ31">
        <v>0</v>
      </c>
      <c r="IR31">
        <v>23.9</v>
      </c>
      <c r="IS31">
        <v>42.7</v>
      </c>
      <c r="IT31">
        <v>18.8</v>
      </c>
      <c r="IU31">
        <v>23.47</v>
      </c>
      <c r="IV31">
        <v>25.9</v>
      </c>
      <c r="IW31">
        <v>23.47</v>
      </c>
      <c r="IX31">
        <v>25.9</v>
      </c>
      <c r="IY31">
        <v>23.47</v>
      </c>
      <c r="IZ31">
        <v>25.9</v>
      </c>
      <c r="JA31">
        <v>67.180000000000007</v>
      </c>
      <c r="JB31">
        <v>52.57</v>
      </c>
    </row>
    <row r="32" spans="1:262" x14ac:dyDescent="0.25">
      <c r="A32" s="10">
        <v>42977.406111111108</v>
      </c>
      <c r="B32" t="s">
        <v>411</v>
      </c>
      <c r="C32" t="s">
        <v>547</v>
      </c>
      <c r="D32">
        <v>13</v>
      </c>
      <c r="E32">
        <v>1</v>
      </c>
      <c r="F32">
        <v>2700</v>
      </c>
      <c r="G32" t="s">
        <v>96</v>
      </c>
      <c r="H32" t="s">
        <v>125</v>
      </c>
      <c r="I32">
        <v>0</v>
      </c>
      <c r="J32">
        <v>43.9</v>
      </c>
      <c r="K32">
        <v>127.67</v>
      </c>
      <c r="L32">
        <v>1603.95</v>
      </c>
      <c r="M32">
        <v>201.423</v>
      </c>
      <c r="N32">
        <v>0</v>
      </c>
      <c r="O32">
        <v>82.631500000000003</v>
      </c>
      <c r="P32">
        <v>0</v>
      </c>
      <c r="Q32">
        <v>0</v>
      </c>
      <c r="R32">
        <v>615.745</v>
      </c>
      <c r="S32">
        <v>1071.3499999999999</v>
      </c>
      <c r="T32">
        <v>2371.31</v>
      </c>
      <c r="U32">
        <v>151.51499999999999</v>
      </c>
      <c r="V32">
        <v>6225.59</v>
      </c>
      <c r="W32">
        <v>188.42500000000001</v>
      </c>
      <c r="X32">
        <v>0</v>
      </c>
      <c r="Y32">
        <v>0</v>
      </c>
      <c r="Z32">
        <v>0</v>
      </c>
      <c r="AA32">
        <v>107.235</v>
      </c>
      <c r="AB32">
        <v>0</v>
      </c>
      <c r="AC32">
        <v>45.121000000000002</v>
      </c>
      <c r="AD32">
        <v>0</v>
      </c>
      <c r="AE32">
        <v>0</v>
      </c>
      <c r="AF32">
        <v>340.78199999999998</v>
      </c>
      <c r="AG32">
        <v>0</v>
      </c>
      <c r="AH32">
        <v>0</v>
      </c>
      <c r="AI32">
        <v>0</v>
      </c>
      <c r="AJ32">
        <v>0</v>
      </c>
      <c r="AK32">
        <v>0</v>
      </c>
      <c r="AL32">
        <v>0</v>
      </c>
      <c r="AM32">
        <v>0</v>
      </c>
      <c r="AN32">
        <v>0</v>
      </c>
      <c r="AO32">
        <v>0</v>
      </c>
      <c r="AP32">
        <v>0</v>
      </c>
      <c r="AQ32">
        <v>16.670000000000002</v>
      </c>
      <c r="AR32">
        <v>38.57</v>
      </c>
      <c r="AS32">
        <v>2.08</v>
      </c>
      <c r="AT32">
        <v>0</v>
      </c>
      <c r="AU32">
        <v>8.85</v>
      </c>
      <c r="AV32">
        <v>0</v>
      </c>
      <c r="AW32">
        <v>0</v>
      </c>
      <c r="AX32">
        <v>7.13</v>
      </c>
      <c r="AY32">
        <v>14.96</v>
      </c>
      <c r="AZ32">
        <v>25.18</v>
      </c>
      <c r="BA32">
        <v>1.63</v>
      </c>
      <c r="BB32">
        <v>115.07</v>
      </c>
      <c r="BC32">
        <v>66.17</v>
      </c>
      <c r="BD32">
        <v>0</v>
      </c>
      <c r="BE32">
        <v>2.3405200000000002</v>
      </c>
      <c r="BF32">
        <v>2.3000199999999998E-2</v>
      </c>
      <c r="BG32">
        <v>0</v>
      </c>
      <c r="BH32">
        <v>1.18861E-2</v>
      </c>
      <c r="BI32">
        <v>0</v>
      </c>
      <c r="BJ32">
        <v>0</v>
      </c>
      <c r="BK32">
        <v>0.163464</v>
      </c>
      <c r="BL32">
        <v>0.17543600000000001</v>
      </c>
      <c r="BM32">
        <v>0.35411700000000002</v>
      </c>
      <c r="BN32">
        <v>2.5823200000000001E-2</v>
      </c>
      <c r="BO32">
        <v>3.0942400000000001</v>
      </c>
      <c r="BP32">
        <v>2.37541</v>
      </c>
      <c r="BQ32">
        <v>127.67</v>
      </c>
      <c r="BR32">
        <v>1603.95</v>
      </c>
      <c r="BS32">
        <v>201.423</v>
      </c>
      <c r="BT32">
        <v>0</v>
      </c>
      <c r="BU32">
        <v>82.631500000000003</v>
      </c>
      <c r="BV32">
        <v>615.745</v>
      </c>
      <c r="BW32">
        <v>1071.3499999999999</v>
      </c>
      <c r="BX32">
        <v>2371.31</v>
      </c>
      <c r="BY32">
        <v>151.51499999999999</v>
      </c>
      <c r="BZ32">
        <v>6225.59</v>
      </c>
      <c r="CA32">
        <v>188.42500000000001</v>
      </c>
      <c r="CB32">
        <v>0</v>
      </c>
      <c r="CC32">
        <v>0</v>
      </c>
      <c r="CD32">
        <v>0</v>
      </c>
      <c r="CE32">
        <v>107.235</v>
      </c>
      <c r="CF32">
        <v>0</v>
      </c>
      <c r="CG32">
        <v>45.121000000000002</v>
      </c>
      <c r="CH32">
        <v>0</v>
      </c>
      <c r="CI32">
        <v>0</v>
      </c>
      <c r="CJ32">
        <v>340.78199999999998</v>
      </c>
      <c r="CK32">
        <v>0</v>
      </c>
      <c r="CL32">
        <v>0</v>
      </c>
      <c r="CM32">
        <v>0</v>
      </c>
      <c r="CN32">
        <v>0</v>
      </c>
      <c r="CO32">
        <v>0</v>
      </c>
      <c r="CP32">
        <v>0</v>
      </c>
      <c r="CQ32">
        <v>0</v>
      </c>
      <c r="CR32">
        <v>0</v>
      </c>
      <c r="CS32">
        <v>0</v>
      </c>
      <c r="CT32">
        <v>0</v>
      </c>
      <c r="CU32">
        <v>16.670000000000002</v>
      </c>
      <c r="CV32">
        <v>38.57</v>
      </c>
      <c r="CW32">
        <v>2.08</v>
      </c>
      <c r="CX32">
        <v>0</v>
      </c>
      <c r="CY32">
        <v>8.85</v>
      </c>
      <c r="CZ32">
        <v>7.13</v>
      </c>
      <c r="DA32">
        <v>14.96</v>
      </c>
      <c r="DB32">
        <v>25.18</v>
      </c>
      <c r="DC32">
        <v>1.63</v>
      </c>
      <c r="DD32">
        <v>115.07</v>
      </c>
      <c r="DE32">
        <v>66.17</v>
      </c>
      <c r="DF32">
        <v>0</v>
      </c>
      <c r="DG32">
        <v>2.3405200000000002</v>
      </c>
      <c r="DH32">
        <v>2.3000199999999998E-2</v>
      </c>
      <c r="DI32">
        <v>0</v>
      </c>
      <c r="DJ32">
        <v>1.18861E-2</v>
      </c>
      <c r="DK32">
        <v>0.163464</v>
      </c>
      <c r="DL32">
        <v>0.17543600000000001</v>
      </c>
      <c r="DM32">
        <v>0.35411700000000002</v>
      </c>
      <c r="DN32">
        <v>2.5823200000000001E-2</v>
      </c>
      <c r="DO32">
        <v>3.0942400000000001</v>
      </c>
      <c r="DP32">
        <v>2.37541</v>
      </c>
      <c r="DQ32" t="s">
        <v>691</v>
      </c>
      <c r="DR32" t="s">
        <v>690</v>
      </c>
      <c r="DS32" t="s">
        <v>16</v>
      </c>
      <c r="DT32" s="24">
        <v>5.0751100000000001E-8</v>
      </c>
      <c r="DU32" s="24">
        <v>5.0751100000000001E-8</v>
      </c>
      <c r="DV32">
        <v>0</v>
      </c>
      <c r="DW32">
        <v>0</v>
      </c>
      <c r="EN32">
        <v>127.67</v>
      </c>
      <c r="EO32">
        <v>1603.95</v>
      </c>
      <c r="EP32">
        <v>201.423</v>
      </c>
      <c r="EQ32">
        <v>0</v>
      </c>
      <c r="ER32">
        <v>82.631500000000003</v>
      </c>
      <c r="ES32">
        <v>0</v>
      </c>
      <c r="ET32">
        <v>0</v>
      </c>
      <c r="EU32">
        <v>615.745</v>
      </c>
      <c r="EV32">
        <v>1071.3499999999999</v>
      </c>
      <c r="EW32">
        <v>2371.31</v>
      </c>
      <c r="EX32">
        <v>151.51499999999999</v>
      </c>
      <c r="EY32">
        <v>6225.59</v>
      </c>
      <c r="EZ32">
        <v>188.42500000000001</v>
      </c>
      <c r="FA32">
        <v>0</v>
      </c>
      <c r="FB32">
        <v>0</v>
      </c>
      <c r="FC32">
        <v>0</v>
      </c>
      <c r="FD32">
        <v>107.235</v>
      </c>
      <c r="FE32">
        <v>0</v>
      </c>
      <c r="FF32">
        <v>45.121000000000002</v>
      </c>
      <c r="FG32">
        <v>0</v>
      </c>
      <c r="FH32">
        <v>0</v>
      </c>
      <c r="FI32">
        <v>340.78199999999998</v>
      </c>
      <c r="FJ32">
        <v>0</v>
      </c>
      <c r="FK32">
        <v>0</v>
      </c>
      <c r="FL32">
        <v>0</v>
      </c>
      <c r="FM32">
        <v>0</v>
      </c>
      <c r="FN32">
        <v>0</v>
      </c>
      <c r="FO32">
        <v>0</v>
      </c>
      <c r="FP32">
        <v>0</v>
      </c>
      <c r="FQ32">
        <v>0</v>
      </c>
      <c r="FR32">
        <v>0</v>
      </c>
      <c r="FS32">
        <v>0</v>
      </c>
      <c r="FT32">
        <v>16.670000000000002</v>
      </c>
      <c r="FU32">
        <v>38.57</v>
      </c>
      <c r="FV32">
        <v>2.08</v>
      </c>
      <c r="FW32">
        <v>0</v>
      </c>
      <c r="FX32">
        <v>8.85</v>
      </c>
      <c r="FY32">
        <v>0</v>
      </c>
      <c r="FZ32">
        <v>0</v>
      </c>
      <c r="GA32">
        <v>7.13</v>
      </c>
      <c r="GB32">
        <v>14.96</v>
      </c>
      <c r="GC32">
        <v>25.18</v>
      </c>
      <c r="GD32">
        <v>1.63</v>
      </c>
      <c r="GE32">
        <v>115.07</v>
      </c>
      <c r="GF32">
        <v>0</v>
      </c>
      <c r="GG32">
        <v>2.3405200000000002</v>
      </c>
      <c r="GH32">
        <v>2.3000199999999998E-2</v>
      </c>
      <c r="GI32">
        <v>0</v>
      </c>
      <c r="GJ32">
        <v>1.18861E-2</v>
      </c>
      <c r="GK32">
        <v>0</v>
      </c>
      <c r="GL32">
        <v>0</v>
      </c>
      <c r="GM32">
        <v>0.163464</v>
      </c>
      <c r="GN32">
        <v>0.17543600000000001</v>
      </c>
      <c r="GO32">
        <v>0.35411700000000002</v>
      </c>
      <c r="GP32">
        <v>2.5823200000000001E-2</v>
      </c>
      <c r="GQ32">
        <v>3.0942400000000001</v>
      </c>
      <c r="GR32">
        <v>533.18299999999999</v>
      </c>
      <c r="GS32">
        <v>4850.5</v>
      </c>
      <c r="GT32">
        <v>201.423</v>
      </c>
      <c r="GU32">
        <v>0</v>
      </c>
      <c r="GV32">
        <v>0</v>
      </c>
      <c r="GW32">
        <v>2615</v>
      </c>
      <c r="GX32">
        <v>989.00099999999998</v>
      </c>
      <c r="GY32">
        <v>3267.2</v>
      </c>
      <c r="GZ32">
        <v>327.5</v>
      </c>
      <c r="HA32">
        <v>12783.8</v>
      </c>
      <c r="HB32">
        <v>443.78</v>
      </c>
      <c r="HC32">
        <v>0</v>
      </c>
      <c r="HD32">
        <v>0</v>
      </c>
      <c r="HE32">
        <v>0</v>
      </c>
      <c r="HF32">
        <v>166.83099999999999</v>
      </c>
      <c r="HG32">
        <v>0</v>
      </c>
      <c r="HH32">
        <v>73.400000000000006</v>
      </c>
      <c r="HI32">
        <v>0</v>
      </c>
      <c r="HJ32">
        <v>0</v>
      </c>
      <c r="HK32">
        <v>684.01099999999997</v>
      </c>
      <c r="HL32">
        <v>0</v>
      </c>
      <c r="HM32">
        <v>0</v>
      </c>
      <c r="HN32">
        <v>0</v>
      </c>
      <c r="HO32">
        <v>0</v>
      </c>
      <c r="HP32">
        <v>0</v>
      </c>
      <c r="HQ32">
        <v>0</v>
      </c>
      <c r="HR32">
        <v>0</v>
      </c>
      <c r="HS32">
        <v>0</v>
      </c>
      <c r="HT32">
        <v>0</v>
      </c>
      <c r="HU32">
        <v>0</v>
      </c>
      <c r="HV32">
        <v>41.37</v>
      </c>
      <c r="HW32">
        <v>96.29</v>
      </c>
      <c r="HX32">
        <v>2.08</v>
      </c>
      <c r="HY32">
        <v>0</v>
      </c>
      <c r="HZ32">
        <v>12.39</v>
      </c>
      <c r="IA32">
        <v>31.18</v>
      </c>
      <c r="IB32">
        <v>15.71</v>
      </c>
      <c r="IC32">
        <v>35.299999999999997</v>
      </c>
      <c r="ID32">
        <v>3.61</v>
      </c>
      <c r="IE32">
        <v>237.93</v>
      </c>
      <c r="IF32">
        <v>0</v>
      </c>
      <c r="IG32">
        <v>4.4601499999999996</v>
      </c>
      <c r="IH32">
        <v>2.3000199999999998E-2</v>
      </c>
      <c r="II32">
        <v>0</v>
      </c>
      <c r="IJ32">
        <v>0</v>
      </c>
      <c r="IK32">
        <v>0.76358999999999999</v>
      </c>
      <c r="IL32">
        <v>0.12681200000000001</v>
      </c>
      <c r="IM32">
        <v>0.53503100000000003</v>
      </c>
      <c r="IN32">
        <v>6.9275500000000004E-2</v>
      </c>
      <c r="IO32">
        <v>5.9778599999999997</v>
      </c>
      <c r="IP32">
        <v>43.9</v>
      </c>
      <c r="IQ32">
        <v>0</v>
      </c>
      <c r="IR32">
        <v>23.9</v>
      </c>
      <c r="IS32">
        <v>43.9</v>
      </c>
      <c r="IT32">
        <v>20</v>
      </c>
      <c r="IU32">
        <v>42.75</v>
      </c>
      <c r="IV32">
        <v>23.42</v>
      </c>
      <c r="IW32">
        <v>42.75</v>
      </c>
      <c r="IX32">
        <v>23.42</v>
      </c>
      <c r="IY32">
        <v>42.75</v>
      </c>
      <c r="IZ32">
        <v>23.42</v>
      </c>
      <c r="JA32">
        <v>103.39</v>
      </c>
      <c r="JB32">
        <v>48.74</v>
      </c>
    </row>
    <row r="33" spans="1:262" x14ac:dyDescent="0.25">
      <c r="A33" s="10">
        <v>42977.405706018515</v>
      </c>
      <c r="B33" t="s">
        <v>412</v>
      </c>
      <c r="C33" t="s">
        <v>548</v>
      </c>
      <c r="D33">
        <v>14</v>
      </c>
      <c r="E33">
        <v>1</v>
      </c>
      <c r="F33">
        <v>2700</v>
      </c>
      <c r="G33" t="s">
        <v>96</v>
      </c>
      <c r="H33" t="s">
        <v>125</v>
      </c>
      <c r="I33">
        <v>0</v>
      </c>
      <c r="J33">
        <v>44.1</v>
      </c>
      <c r="K33">
        <v>133.946</v>
      </c>
      <c r="L33">
        <v>1426.28</v>
      </c>
      <c r="M33">
        <v>184.64</v>
      </c>
      <c r="N33">
        <v>0</v>
      </c>
      <c r="O33">
        <v>82.6327</v>
      </c>
      <c r="P33">
        <v>0</v>
      </c>
      <c r="Q33">
        <v>0</v>
      </c>
      <c r="R33">
        <v>615.745</v>
      </c>
      <c r="S33">
        <v>1058.6400000000001</v>
      </c>
      <c r="T33">
        <v>2371.31</v>
      </c>
      <c r="U33">
        <v>151.51499999999999</v>
      </c>
      <c r="V33">
        <v>6024.7</v>
      </c>
      <c r="W33">
        <v>197.89599999999999</v>
      </c>
      <c r="X33">
        <v>0</v>
      </c>
      <c r="Y33">
        <v>0</v>
      </c>
      <c r="Z33">
        <v>0</v>
      </c>
      <c r="AA33">
        <v>110.355</v>
      </c>
      <c r="AB33">
        <v>0</v>
      </c>
      <c r="AC33">
        <v>45.121000000000002</v>
      </c>
      <c r="AD33">
        <v>0</v>
      </c>
      <c r="AE33">
        <v>0</v>
      </c>
      <c r="AF33">
        <v>353.37099999999998</v>
      </c>
      <c r="AG33">
        <v>0</v>
      </c>
      <c r="AH33">
        <v>0</v>
      </c>
      <c r="AI33">
        <v>0</v>
      </c>
      <c r="AJ33">
        <v>0</v>
      </c>
      <c r="AK33">
        <v>0</v>
      </c>
      <c r="AL33">
        <v>0</v>
      </c>
      <c r="AM33">
        <v>0</v>
      </c>
      <c r="AN33">
        <v>0</v>
      </c>
      <c r="AO33">
        <v>0</v>
      </c>
      <c r="AP33">
        <v>0</v>
      </c>
      <c r="AQ33">
        <v>17.489999999999998</v>
      </c>
      <c r="AR33">
        <v>33.47</v>
      </c>
      <c r="AS33">
        <v>1.83</v>
      </c>
      <c r="AT33">
        <v>0</v>
      </c>
      <c r="AU33">
        <v>9.06</v>
      </c>
      <c r="AV33">
        <v>0</v>
      </c>
      <c r="AW33">
        <v>0</v>
      </c>
      <c r="AX33">
        <v>6.66</v>
      </c>
      <c r="AY33">
        <v>14.21</v>
      </c>
      <c r="AZ33">
        <v>24.17</v>
      </c>
      <c r="BA33">
        <v>1.55</v>
      </c>
      <c r="BB33">
        <v>108.44</v>
      </c>
      <c r="BC33">
        <v>61.85</v>
      </c>
      <c r="BD33">
        <v>0</v>
      </c>
      <c r="BE33">
        <v>2.0297900000000002</v>
      </c>
      <c r="BF33">
        <v>2.10838E-2</v>
      </c>
      <c r="BG33">
        <v>0</v>
      </c>
      <c r="BH33">
        <v>1.18861E-2</v>
      </c>
      <c r="BI33">
        <v>0</v>
      </c>
      <c r="BJ33">
        <v>0</v>
      </c>
      <c r="BK33">
        <v>0.163464</v>
      </c>
      <c r="BL33">
        <v>0.17445099999999999</v>
      </c>
      <c r="BM33">
        <v>0.35411700000000002</v>
      </c>
      <c r="BN33">
        <v>2.5823200000000001E-2</v>
      </c>
      <c r="BO33">
        <v>2.7806199999999999</v>
      </c>
      <c r="BP33">
        <v>2.0627599999999999</v>
      </c>
      <c r="BQ33">
        <v>133.946</v>
      </c>
      <c r="BR33">
        <v>1426.28</v>
      </c>
      <c r="BS33">
        <v>184.64</v>
      </c>
      <c r="BT33">
        <v>0</v>
      </c>
      <c r="BU33">
        <v>82.6327</v>
      </c>
      <c r="BV33">
        <v>615.745</v>
      </c>
      <c r="BW33">
        <v>1058.6400000000001</v>
      </c>
      <c r="BX33">
        <v>2371.31</v>
      </c>
      <c r="BY33">
        <v>151.51499999999999</v>
      </c>
      <c r="BZ33">
        <v>6024.7</v>
      </c>
      <c r="CA33">
        <v>197.89599999999999</v>
      </c>
      <c r="CB33">
        <v>0</v>
      </c>
      <c r="CC33">
        <v>0</v>
      </c>
      <c r="CD33">
        <v>0</v>
      </c>
      <c r="CE33">
        <v>110.355</v>
      </c>
      <c r="CF33">
        <v>0</v>
      </c>
      <c r="CG33">
        <v>45.121000000000002</v>
      </c>
      <c r="CH33">
        <v>0</v>
      </c>
      <c r="CI33">
        <v>0</v>
      </c>
      <c r="CJ33">
        <v>353.37099999999998</v>
      </c>
      <c r="CK33">
        <v>0</v>
      </c>
      <c r="CL33">
        <v>0</v>
      </c>
      <c r="CM33">
        <v>0</v>
      </c>
      <c r="CN33">
        <v>0</v>
      </c>
      <c r="CO33">
        <v>0</v>
      </c>
      <c r="CP33">
        <v>0</v>
      </c>
      <c r="CQ33">
        <v>0</v>
      </c>
      <c r="CR33">
        <v>0</v>
      </c>
      <c r="CS33">
        <v>0</v>
      </c>
      <c r="CT33">
        <v>0</v>
      </c>
      <c r="CU33">
        <v>17.489999999999998</v>
      </c>
      <c r="CV33">
        <v>33.47</v>
      </c>
      <c r="CW33">
        <v>1.83</v>
      </c>
      <c r="CX33">
        <v>0</v>
      </c>
      <c r="CY33">
        <v>9.06</v>
      </c>
      <c r="CZ33">
        <v>6.66</v>
      </c>
      <c r="DA33">
        <v>14.21</v>
      </c>
      <c r="DB33">
        <v>24.17</v>
      </c>
      <c r="DC33">
        <v>1.55</v>
      </c>
      <c r="DD33">
        <v>108.44</v>
      </c>
      <c r="DE33">
        <v>61.85</v>
      </c>
      <c r="DF33">
        <v>0</v>
      </c>
      <c r="DG33">
        <v>2.0297900000000002</v>
      </c>
      <c r="DH33">
        <v>2.10838E-2</v>
      </c>
      <c r="DI33">
        <v>0</v>
      </c>
      <c r="DJ33">
        <v>1.18861E-2</v>
      </c>
      <c r="DK33">
        <v>0.163464</v>
      </c>
      <c r="DL33">
        <v>0.17445099999999999</v>
      </c>
      <c r="DM33">
        <v>0.35411700000000002</v>
      </c>
      <c r="DN33">
        <v>2.5823200000000001E-2</v>
      </c>
      <c r="DO33">
        <v>2.7806199999999999</v>
      </c>
      <c r="DP33">
        <v>2.0627599999999999</v>
      </c>
      <c r="DQ33" t="s">
        <v>691</v>
      </c>
      <c r="DR33" t="s">
        <v>690</v>
      </c>
      <c r="DS33" t="s">
        <v>16</v>
      </c>
      <c r="DT33">
        <v>0</v>
      </c>
      <c r="DU33">
        <v>0</v>
      </c>
      <c r="DV33">
        <v>0</v>
      </c>
      <c r="DW33">
        <v>0</v>
      </c>
      <c r="EN33">
        <v>133.946</v>
      </c>
      <c r="EO33">
        <v>1426.28</v>
      </c>
      <c r="EP33">
        <v>184.64</v>
      </c>
      <c r="EQ33">
        <v>0</v>
      </c>
      <c r="ER33">
        <v>82.6327</v>
      </c>
      <c r="ES33">
        <v>0</v>
      </c>
      <c r="ET33">
        <v>0</v>
      </c>
      <c r="EU33">
        <v>615.745</v>
      </c>
      <c r="EV33">
        <v>1058.6400000000001</v>
      </c>
      <c r="EW33">
        <v>2371.31</v>
      </c>
      <c r="EX33">
        <v>151.51499999999999</v>
      </c>
      <c r="EY33">
        <v>6024.7</v>
      </c>
      <c r="EZ33">
        <v>197.89599999999999</v>
      </c>
      <c r="FA33">
        <v>0</v>
      </c>
      <c r="FB33">
        <v>0</v>
      </c>
      <c r="FC33">
        <v>0</v>
      </c>
      <c r="FD33">
        <v>110.355</v>
      </c>
      <c r="FE33">
        <v>0</v>
      </c>
      <c r="FF33">
        <v>45.121000000000002</v>
      </c>
      <c r="FG33">
        <v>0</v>
      </c>
      <c r="FH33">
        <v>0</v>
      </c>
      <c r="FI33">
        <v>353.37099999999998</v>
      </c>
      <c r="FJ33">
        <v>0</v>
      </c>
      <c r="FK33">
        <v>0</v>
      </c>
      <c r="FL33">
        <v>0</v>
      </c>
      <c r="FM33">
        <v>0</v>
      </c>
      <c r="FN33">
        <v>0</v>
      </c>
      <c r="FO33">
        <v>0</v>
      </c>
      <c r="FP33">
        <v>0</v>
      </c>
      <c r="FQ33">
        <v>0</v>
      </c>
      <c r="FR33">
        <v>0</v>
      </c>
      <c r="FS33">
        <v>0</v>
      </c>
      <c r="FT33">
        <v>17.489999999999998</v>
      </c>
      <c r="FU33">
        <v>33.47</v>
      </c>
      <c r="FV33">
        <v>1.83</v>
      </c>
      <c r="FW33">
        <v>0</v>
      </c>
      <c r="FX33">
        <v>9.06</v>
      </c>
      <c r="FY33">
        <v>0</v>
      </c>
      <c r="FZ33">
        <v>0</v>
      </c>
      <c r="GA33">
        <v>6.66</v>
      </c>
      <c r="GB33">
        <v>14.21</v>
      </c>
      <c r="GC33">
        <v>24.17</v>
      </c>
      <c r="GD33">
        <v>1.55</v>
      </c>
      <c r="GE33">
        <v>108.44</v>
      </c>
      <c r="GF33">
        <v>0</v>
      </c>
      <c r="GG33">
        <v>2.0297900000000002</v>
      </c>
      <c r="GH33">
        <v>2.10838E-2</v>
      </c>
      <c r="GI33">
        <v>0</v>
      </c>
      <c r="GJ33">
        <v>1.18861E-2</v>
      </c>
      <c r="GK33">
        <v>0</v>
      </c>
      <c r="GL33">
        <v>0</v>
      </c>
      <c r="GM33">
        <v>0.163464</v>
      </c>
      <c r="GN33">
        <v>0.17445099999999999</v>
      </c>
      <c r="GO33">
        <v>0.35411700000000002</v>
      </c>
      <c r="GP33">
        <v>2.5823200000000001E-2</v>
      </c>
      <c r="GQ33">
        <v>2.7806199999999999</v>
      </c>
      <c r="GR33">
        <v>584.15</v>
      </c>
      <c r="GS33">
        <v>4241</v>
      </c>
      <c r="GT33">
        <v>184.64</v>
      </c>
      <c r="GU33">
        <v>0</v>
      </c>
      <c r="GV33">
        <v>0</v>
      </c>
      <c r="GW33">
        <v>2615</v>
      </c>
      <c r="GX33">
        <v>989.00099999999998</v>
      </c>
      <c r="GY33">
        <v>3267.2</v>
      </c>
      <c r="GZ33">
        <v>327.5</v>
      </c>
      <c r="HA33">
        <v>12208.5</v>
      </c>
      <c r="HB33">
        <v>486.72699999999998</v>
      </c>
      <c r="HC33">
        <v>0</v>
      </c>
      <c r="HD33">
        <v>0</v>
      </c>
      <c r="HE33">
        <v>0</v>
      </c>
      <c r="HF33">
        <v>170.19800000000001</v>
      </c>
      <c r="HG33">
        <v>0</v>
      </c>
      <c r="HH33">
        <v>73.400000000000006</v>
      </c>
      <c r="HI33">
        <v>0</v>
      </c>
      <c r="HJ33">
        <v>0</v>
      </c>
      <c r="HK33">
        <v>730.32500000000005</v>
      </c>
      <c r="HL33">
        <v>0</v>
      </c>
      <c r="HM33">
        <v>0</v>
      </c>
      <c r="HN33">
        <v>0</v>
      </c>
      <c r="HO33">
        <v>0</v>
      </c>
      <c r="HP33">
        <v>0</v>
      </c>
      <c r="HQ33">
        <v>0</v>
      </c>
      <c r="HR33">
        <v>0</v>
      </c>
      <c r="HS33">
        <v>0</v>
      </c>
      <c r="HT33">
        <v>0</v>
      </c>
      <c r="HU33">
        <v>0</v>
      </c>
      <c r="HV33">
        <v>45.25</v>
      </c>
      <c r="HW33">
        <v>81.239999999999995</v>
      </c>
      <c r="HX33">
        <v>1.83</v>
      </c>
      <c r="HY33">
        <v>0</v>
      </c>
      <c r="HZ33">
        <v>12.71</v>
      </c>
      <c r="IA33">
        <v>28.81</v>
      </c>
      <c r="IB33">
        <v>15.32</v>
      </c>
      <c r="IC33">
        <v>33.770000000000003</v>
      </c>
      <c r="ID33">
        <v>3.39</v>
      </c>
      <c r="IE33">
        <v>222.32</v>
      </c>
      <c r="IF33">
        <v>0</v>
      </c>
      <c r="IG33">
        <v>3.6318100000000002</v>
      </c>
      <c r="IH33">
        <v>2.10838E-2</v>
      </c>
      <c r="II33">
        <v>0</v>
      </c>
      <c r="IJ33">
        <v>0</v>
      </c>
      <c r="IK33">
        <v>0.76358999999999999</v>
      </c>
      <c r="IL33">
        <v>0.12681200000000001</v>
      </c>
      <c r="IM33">
        <v>0.53503100000000003</v>
      </c>
      <c r="IN33">
        <v>6.9275500000000004E-2</v>
      </c>
      <c r="IO33">
        <v>5.1475999999999997</v>
      </c>
      <c r="IP33">
        <v>44.1</v>
      </c>
      <c r="IQ33">
        <v>0</v>
      </c>
      <c r="IR33">
        <v>23.7</v>
      </c>
      <c r="IS33">
        <v>44.1</v>
      </c>
      <c r="IT33">
        <v>20.399999999999999</v>
      </c>
      <c r="IU33">
        <v>37.33</v>
      </c>
      <c r="IV33">
        <v>24.52</v>
      </c>
      <c r="IW33">
        <v>37.33</v>
      </c>
      <c r="IX33">
        <v>24.52</v>
      </c>
      <c r="IY33">
        <v>37.33</v>
      </c>
      <c r="IZ33">
        <v>24.52</v>
      </c>
      <c r="JA33">
        <v>88.33</v>
      </c>
      <c r="JB33">
        <v>52.7</v>
      </c>
    </row>
    <row r="34" spans="1:262" x14ac:dyDescent="0.25">
      <c r="A34" s="10">
        <v>42977.405775462961</v>
      </c>
      <c r="B34" t="s">
        <v>413</v>
      </c>
      <c r="C34" t="s">
        <v>549</v>
      </c>
      <c r="D34">
        <v>15</v>
      </c>
      <c r="E34">
        <v>1</v>
      </c>
      <c r="F34">
        <v>2700</v>
      </c>
      <c r="G34" t="s">
        <v>96</v>
      </c>
      <c r="H34" t="s">
        <v>125</v>
      </c>
      <c r="I34">
        <v>0</v>
      </c>
      <c r="J34">
        <v>46.7</v>
      </c>
      <c r="K34">
        <v>8.9556900000000006</v>
      </c>
      <c r="L34">
        <v>4926.4399999999996</v>
      </c>
      <c r="M34">
        <v>201.423</v>
      </c>
      <c r="N34">
        <v>0</v>
      </c>
      <c r="O34">
        <v>82.626800000000003</v>
      </c>
      <c r="P34">
        <v>0</v>
      </c>
      <c r="Q34">
        <v>0</v>
      </c>
      <c r="R34">
        <v>615.745</v>
      </c>
      <c r="S34">
        <v>1151.73</v>
      </c>
      <c r="T34">
        <v>2371.31</v>
      </c>
      <c r="U34">
        <v>151.51499999999999</v>
      </c>
      <c r="V34">
        <v>9509.74</v>
      </c>
      <c r="W34">
        <v>13.218299999999999</v>
      </c>
      <c r="X34">
        <v>0</v>
      </c>
      <c r="Y34">
        <v>0</v>
      </c>
      <c r="Z34">
        <v>0</v>
      </c>
      <c r="AA34">
        <v>82.107900000000001</v>
      </c>
      <c r="AB34">
        <v>0</v>
      </c>
      <c r="AC34">
        <v>45.121000000000002</v>
      </c>
      <c r="AD34">
        <v>0</v>
      </c>
      <c r="AE34">
        <v>0</v>
      </c>
      <c r="AF34">
        <v>140.447</v>
      </c>
      <c r="AG34">
        <v>0</v>
      </c>
      <c r="AH34">
        <v>0</v>
      </c>
      <c r="AI34">
        <v>0</v>
      </c>
      <c r="AJ34">
        <v>0</v>
      </c>
      <c r="AK34">
        <v>0</v>
      </c>
      <c r="AL34">
        <v>0</v>
      </c>
      <c r="AM34">
        <v>0</v>
      </c>
      <c r="AN34">
        <v>0</v>
      </c>
      <c r="AO34">
        <v>0</v>
      </c>
      <c r="AP34">
        <v>0</v>
      </c>
      <c r="AQ34">
        <v>1.18</v>
      </c>
      <c r="AR34">
        <v>80.400000000000006</v>
      </c>
      <c r="AS34">
        <v>2</v>
      </c>
      <c r="AT34">
        <v>0</v>
      </c>
      <c r="AU34">
        <v>7</v>
      </c>
      <c r="AV34">
        <v>0</v>
      </c>
      <c r="AW34">
        <v>0</v>
      </c>
      <c r="AX34">
        <v>6.75</v>
      </c>
      <c r="AY34">
        <v>15.2</v>
      </c>
      <c r="AZ34">
        <v>24.29</v>
      </c>
      <c r="BA34">
        <v>1.56</v>
      </c>
      <c r="BB34">
        <v>138.38</v>
      </c>
      <c r="BC34">
        <v>90.58</v>
      </c>
      <c r="BD34">
        <v>0</v>
      </c>
      <c r="BE34">
        <v>3.7838099999999999</v>
      </c>
      <c r="BF34">
        <v>2.3000199999999998E-2</v>
      </c>
      <c r="BG34">
        <v>0</v>
      </c>
      <c r="BH34">
        <v>1.18861E-2</v>
      </c>
      <c r="BI34">
        <v>0</v>
      </c>
      <c r="BJ34">
        <v>0</v>
      </c>
      <c r="BK34">
        <v>0.163464</v>
      </c>
      <c r="BL34">
        <v>0.18015400000000001</v>
      </c>
      <c r="BM34">
        <v>0.35411700000000002</v>
      </c>
      <c r="BN34">
        <v>2.5823200000000001E-2</v>
      </c>
      <c r="BO34">
        <v>4.5422500000000001</v>
      </c>
      <c r="BP34">
        <v>3.8186900000000001</v>
      </c>
      <c r="BQ34">
        <v>8.9556900000000006</v>
      </c>
      <c r="BR34">
        <v>4926.4399999999996</v>
      </c>
      <c r="BS34">
        <v>201.423</v>
      </c>
      <c r="BT34">
        <v>0</v>
      </c>
      <c r="BU34">
        <v>82.626800000000003</v>
      </c>
      <c r="BV34">
        <v>615.745</v>
      </c>
      <c r="BW34">
        <v>1151.73</v>
      </c>
      <c r="BX34">
        <v>2371.31</v>
      </c>
      <c r="BY34">
        <v>151.51499999999999</v>
      </c>
      <c r="BZ34">
        <v>9509.74</v>
      </c>
      <c r="CA34">
        <v>13.218299999999999</v>
      </c>
      <c r="CB34">
        <v>0</v>
      </c>
      <c r="CC34">
        <v>0</v>
      </c>
      <c r="CD34">
        <v>0</v>
      </c>
      <c r="CE34">
        <v>82.107900000000001</v>
      </c>
      <c r="CF34">
        <v>0</v>
      </c>
      <c r="CG34">
        <v>45.121000000000002</v>
      </c>
      <c r="CH34">
        <v>0</v>
      </c>
      <c r="CI34">
        <v>0</v>
      </c>
      <c r="CJ34">
        <v>140.447</v>
      </c>
      <c r="CK34">
        <v>0</v>
      </c>
      <c r="CL34">
        <v>0</v>
      </c>
      <c r="CM34">
        <v>0</v>
      </c>
      <c r="CN34">
        <v>0</v>
      </c>
      <c r="CO34">
        <v>0</v>
      </c>
      <c r="CP34">
        <v>0</v>
      </c>
      <c r="CQ34">
        <v>0</v>
      </c>
      <c r="CR34">
        <v>0</v>
      </c>
      <c r="CS34">
        <v>0</v>
      </c>
      <c r="CT34">
        <v>0</v>
      </c>
      <c r="CU34">
        <v>1.18</v>
      </c>
      <c r="CV34">
        <v>80.400000000000006</v>
      </c>
      <c r="CW34">
        <v>2</v>
      </c>
      <c r="CX34">
        <v>0</v>
      </c>
      <c r="CY34">
        <v>7</v>
      </c>
      <c r="CZ34">
        <v>6.75</v>
      </c>
      <c r="DA34">
        <v>15.2</v>
      </c>
      <c r="DB34">
        <v>24.29</v>
      </c>
      <c r="DC34">
        <v>1.56</v>
      </c>
      <c r="DD34">
        <v>138.38</v>
      </c>
      <c r="DE34">
        <v>90.58</v>
      </c>
      <c r="DF34">
        <v>0</v>
      </c>
      <c r="DG34">
        <v>3.7838099999999999</v>
      </c>
      <c r="DH34">
        <v>2.3000199999999998E-2</v>
      </c>
      <c r="DI34">
        <v>0</v>
      </c>
      <c r="DJ34">
        <v>1.18861E-2</v>
      </c>
      <c r="DK34">
        <v>0.163464</v>
      </c>
      <c r="DL34">
        <v>0.18015400000000001</v>
      </c>
      <c r="DM34">
        <v>0.35411700000000002</v>
      </c>
      <c r="DN34">
        <v>2.5823200000000001E-2</v>
      </c>
      <c r="DO34">
        <v>4.5422500000000001</v>
      </c>
      <c r="DP34">
        <v>3.8186900000000001</v>
      </c>
      <c r="DQ34" t="s">
        <v>691</v>
      </c>
      <c r="DR34" t="s">
        <v>690</v>
      </c>
      <c r="DS34" t="s">
        <v>16</v>
      </c>
      <c r="DT34">
        <v>0</v>
      </c>
      <c r="DU34">
        <v>0</v>
      </c>
      <c r="DV34">
        <v>0</v>
      </c>
      <c r="DW34">
        <v>0</v>
      </c>
      <c r="EN34">
        <v>8.9556900000000006</v>
      </c>
      <c r="EO34">
        <v>4926.4399999999996</v>
      </c>
      <c r="EP34">
        <v>201.423</v>
      </c>
      <c r="EQ34">
        <v>0</v>
      </c>
      <c r="ER34">
        <v>82.626800000000003</v>
      </c>
      <c r="ES34">
        <v>0</v>
      </c>
      <c r="ET34">
        <v>0</v>
      </c>
      <c r="EU34">
        <v>615.745</v>
      </c>
      <c r="EV34">
        <v>1151.73</v>
      </c>
      <c r="EW34">
        <v>2371.31</v>
      </c>
      <c r="EX34">
        <v>151.51499999999999</v>
      </c>
      <c r="EY34">
        <v>9509.74</v>
      </c>
      <c r="EZ34">
        <v>13.218299999999999</v>
      </c>
      <c r="FA34">
        <v>0</v>
      </c>
      <c r="FB34">
        <v>0</v>
      </c>
      <c r="FC34">
        <v>0</v>
      </c>
      <c r="FD34">
        <v>82.107900000000001</v>
      </c>
      <c r="FE34">
        <v>0</v>
      </c>
      <c r="FF34">
        <v>45.121000000000002</v>
      </c>
      <c r="FG34">
        <v>0</v>
      </c>
      <c r="FH34">
        <v>0</v>
      </c>
      <c r="FI34">
        <v>140.447</v>
      </c>
      <c r="FJ34">
        <v>0</v>
      </c>
      <c r="FK34">
        <v>0</v>
      </c>
      <c r="FL34">
        <v>0</v>
      </c>
      <c r="FM34">
        <v>0</v>
      </c>
      <c r="FN34">
        <v>0</v>
      </c>
      <c r="FO34">
        <v>0</v>
      </c>
      <c r="FP34">
        <v>0</v>
      </c>
      <c r="FQ34">
        <v>0</v>
      </c>
      <c r="FR34">
        <v>0</v>
      </c>
      <c r="FS34">
        <v>0</v>
      </c>
      <c r="FT34">
        <v>1.18</v>
      </c>
      <c r="FU34">
        <v>80.400000000000006</v>
      </c>
      <c r="FV34">
        <v>2</v>
      </c>
      <c r="FW34">
        <v>0</v>
      </c>
      <c r="FX34">
        <v>7</v>
      </c>
      <c r="FY34">
        <v>0</v>
      </c>
      <c r="FZ34">
        <v>0</v>
      </c>
      <c r="GA34">
        <v>6.75</v>
      </c>
      <c r="GB34">
        <v>15.2</v>
      </c>
      <c r="GC34">
        <v>24.29</v>
      </c>
      <c r="GD34">
        <v>1.56</v>
      </c>
      <c r="GE34">
        <v>138.38</v>
      </c>
      <c r="GF34">
        <v>0</v>
      </c>
      <c r="GG34">
        <v>3.7838099999999999</v>
      </c>
      <c r="GH34">
        <v>2.3000199999999998E-2</v>
      </c>
      <c r="GI34">
        <v>0</v>
      </c>
      <c r="GJ34">
        <v>1.18861E-2</v>
      </c>
      <c r="GK34">
        <v>0</v>
      </c>
      <c r="GL34">
        <v>0</v>
      </c>
      <c r="GM34">
        <v>0.163464</v>
      </c>
      <c r="GN34">
        <v>0.18015400000000001</v>
      </c>
      <c r="GO34">
        <v>0.35411700000000002</v>
      </c>
      <c r="GP34">
        <v>2.5823200000000001E-2</v>
      </c>
      <c r="GQ34">
        <v>4.5422500000000001</v>
      </c>
      <c r="GR34">
        <v>80.790899999999993</v>
      </c>
      <c r="GS34">
        <v>12724.7</v>
      </c>
      <c r="GT34">
        <v>201.423</v>
      </c>
      <c r="GU34">
        <v>0</v>
      </c>
      <c r="GV34">
        <v>0</v>
      </c>
      <c r="GW34">
        <v>2615</v>
      </c>
      <c r="GX34">
        <v>989.00099999999998</v>
      </c>
      <c r="GY34">
        <v>3267.2</v>
      </c>
      <c r="GZ34">
        <v>327.5</v>
      </c>
      <c r="HA34">
        <v>20205.599999999999</v>
      </c>
      <c r="HB34">
        <v>67.248599999999996</v>
      </c>
      <c r="HC34">
        <v>0</v>
      </c>
      <c r="HD34">
        <v>0</v>
      </c>
      <c r="HE34">
        <v>0</v>
      </c>
      <c r="HF34">
        <v>138.68700000000001</v>
      </c>
      <c r="HG34">
        <v>0</v>
      </c>
      <c r="HH34">
        <v>73.400000000000006</v>
      </c>
      <c r="HI34">
        <v>0</v>
      </c>
      <c r="HJ34">
        <v>0</v>
      </c>
      <c r="HK34">
        <v>279.33600000000001</v>
      </c>
      <c r="HL34">
        <v>0</v>
      </c>
      <c r="HM34">
        <v>0</v>
      </c>
      <c r="HN34">
        <v>0</v>
      </c>
      <c r="HO34">
        <v>0</v>
      </c>
      <c r="HP34">
        <v>0</v>
      </c>
      <c r="HQ34">
        <v>0</v>
      </c>
      <c r="HR34">
        <v>0</v>
      </c>
      <c r="HS34">
        <v>0</v>
      </c>
      <c r="HT34">
        <v>0</v>
      </c>
      <c r="HU34">
        <v>0</v>
      </c>
      <c r="HV34">
        <v>6.34</v>
      </c>
      <c r="HW34">
        <v>182.36</v>
      </c>
      <c r="HX34">
        <v>2</v>
      </c>
      <c r="HY34">
        <v>0</v>
      </c>
      <c r="HZ34">
        <v>10.42</v>
      </c>
      <c r="IA34">
        <v>29.26</v>
      </c>
      <c r="IB34">
        <v>15.36</v>
      </c>
      <c r="IC34">
        <v>34.01</v>
      </c>
      <c r="ID34">
        <v>3.43</v>
      </c>
      <c r="IE34">
        <v>283.18</v>
      </c>
      <c r="IF34">
        <v>0</v>
      </c>
      <c r="IG34">
        <v>6.3458199999999998</v>
      </c>
      <c r="IH34">
        <v>2.3000199999999998E-2</v>
      </c>
      <c r="II34">
        <v>0</v>
      </c>
      <c r="IJ34">
        <v>0</v>
      </c>
      <c r="IK34">
        <v>0.76358999999999999</v>
      </c>
      <c r="IL34">
        <v>0.12681200000000001</v>
      </c>
      <c r="IM34">
        <v>0.53503100000000003</v>
      </c>
      <c r="IN34">
        <v>6.9275500000000004E-2</v>
      </c>
      <c r="IO34">
        <v>7.8635299999999999</v>
      </c>
      <c r="IP34">
        <v>46.7</v>
      </c>
      <c r="IQ34">
        <v>0</v>
      </c>
      <c r="IR34">
        <v>21</v>
      </c>
      <c r="IS34">
        <v>46.7</v>
      </c>
      <c r="IT34">
        <v>25.7</v>
      </c>
      <c r="IU34">
        <v>83.32</v>
      </c>
      <c r="IV34">
        <v>7.26</v>
      </c>
      <c r="IW34">
        <v>83.32</v>
      </c>
      <c r="IX34">
        <v>7.26</v>
      </c>
      <c r="IY34">
        <v>83.32</v>
      </c>
      <c r="IZ34">
        <v>7.26</v>
      </c>
      <c r="JA34">
        <v>185.09</v>
      </c>
      <c r="JB34">
        <v>16.03</v>
      </c>
    </row>
    <row r="35" spans="1:262" x14ac:dyDescent="0.25">
      <c r="A35" s="10">
        <v>42977.405775462961</v>
      </c>
      <c r="B35" t="s">
        <v>414</v>
      </c>
      <c r="C35" t="s">
        <v>550</v>
      </c>
      <c r="D35">
        <v>16</v>
      </c>
      <c r="E35">
        <v>1</v>
      </c>
      <c r="F35">
        <v>2700</v>
      </c>
      <c r="G35" t="s">
        <v>96</v>
      </c>
      <c r="H35" t="s">
        <v>125</v>
      </c>
      <c r="I35">
        <v>0</v>
      </c>
      <c r="J35">
        <v>46.6</v>
      </c>
      <c r="K35">
        <v>276.13900000000001</v>
      </c>
      <c r="L35">
        <v>213.833</v>
      </c>
      <c r="M35">
        <v>202.71299999999999</v>
      </c>
      <c r="N35">
        <v>0</v>
      </c>
      <c r="O35">
        <v>82.645700000000005</v>
      </c>
      <c r="P35">
        <v>0</v>
      </c>
      <c r="Q35">
        <v>0</v>
      </c>
      <c r="R35">
        <v>615.745</v>
      </c>
      <c r="S35">
        <v>995.61599999999999</v>
      </c>
      <c r="T35">
        <v>2371.31</v>
      </c>
      <c r="U35">
        <v>151.51499999999999</v>
      </c>
      <c r="V35">
        <v>4909.51</v>
      </c>
      <c r="W35">
        <v>408.58300000000003</v>
      </c>
      <c r="X35">
        <v>0</v>
      </c>
      <c r="Y35">
        <v>0</v>
      </c>
      <c r="Z35">
        <v>0</v>
      </c>
      <c r="AA35">
        <v>134.499</v>
      </c>
      <c r="AB35">
        <v>0</v>
      </c>
      <c r="AC35">
        <v>45.121000000000002</v>
      </c>
      <c r="AD35">
        <v>0</v>
      </c>
      <c r="AE35">
        <v>0</v>
      </c>
      <c r="AF35">
        <v>588.20399999999995</v>
      </c>
      <c r="AG35">
        <v>0</v>
      </c>
      <c r="AH35">
        <v>0</v>
      </c>
      <c r="AI35">
        <v>0</v>
      </c>
      <c r="AJ35">
        <v>0</v>
      </c>
      <c r="AK35">
        <v>0</v>
      </c>
      <c r="AL35">
        <v>0</v>
      </c>
      <c r="AM35">
        <v>0</v>
      </c>
      <c r="AN35">
        <v>0</v>
      </c>
      <c r="AO35">
        <v>0</v>
      </c>
      <c r="AP35">
        <v>0</v>
      </c>
      <c r="AQ35">
        <v>35.840000000000003</v>
      </c>
      <c r="AR35">
        <v>4.45</v>
      </c>
      <c r="AS35">
        <v>2.09</v>
      </c>
      <c r="AT35">
        <v>0</v>
      </c>
      <c r="AU35">
        <v>10.87</v>
      </c>
      <c r="AV35">
        <v>0</v>
      </c>
      <c r="AW35">
        <v>0</v>
      </c>
      <c r="AX35">
        <v>7.41</v>
      </c>
      <c r="AY35">
        <v>14.11</v>
      </c>
      <c r="AZ35">
        <v>25.49</v>
      </c>
      <c r="BA35">
        <v>1.7</v>
      </c>
      <c r="BB35">
        <v>101.96</v>
      </c>
      <c r="BC35">
        <v>53.25</v>
      </c>
      <c r="BD35">
        <v>0</v>
      </c>
      <c r="BE35">
        <v>0.64195999999999998</v>
      </c>
      <c r="BF35">
        <v>2.3147600000000001E-2</v>
      </c>
      <c r="BG35">
        <v>0</v>
      </c>
      <c r="BH35">
        <v>1.18861E-2</v>
      </c>
      <c r="BI35">
        <v>0</v>
      </c>
      <c r="BJ35">
        <v>0</v>
      </c>
      <c r="BK35">
        <v>0.163464</v>
      </c>
      <c r="BL35">
        <v>0.167823</v>
      </c>
      <c r="BM35">
        <v>0.35411700000000002</v>
      </c>
      <c r="BN35">
        <v>2.5823200000000001E-2</v>
      </c>
      <c r="BO35">
        <v>1.38822</v>
      </c>
      <c r="BP35">
        <v>0.67699399999999998</v>
      </c>
      <c r="BQ35">
        <v>276.13900000000001</v>
      </c>
      <c r="BR35">
        <v>213.833</v>
      </c>
      <c r="BS35">
        <v>202.71299999999999</v>
      </c>
      <c r="BT35">
        <v>0</v>
      </c>
      <c r="BU35">
        <v>82.645700000000005</v>
      </c>
      <c r="BV35">
        <v>615.745</v>
      </c>
      <c r="BW35">
        <v>995.61599999999999</v>
      </c>
      <c r="BX35">
        <v>2371.31</v>
      </c>
      <c r="BY35">
        <v>151.51499999999999</v>
      </c>
      <c r="BZ35">
        <v>4909.51</v>
      </c>
      <c r="CA35">
        <v>408.58300000000003</v>
      </c>
      <c r="CB35">
        <v>0</v>
      </c>
      <c r="CC35">
        <v>0</v>
      </c>
      <c r="CD35">
        <v>0</v>
      </c>
      <c r="CE35">
        <v>134.499</v>
      </c>
      <c r="CF35">
        <v>0</v>
      </c>
      <c r="CG35">
        <v>45.121000000000002</v>
      </c>
      <c r="CH35">
        <v>0</v>
      </c>
      <c r="CI35">
        <v>0</v>
      </c>
      <c r="CJ35">
        <v>588.20299999999997</v>
      </c>
      <c r="CK35">
        <v>0</v>
      </c>
      <c r="CL35">
        <v>0</v>
      </c>
      <c r="CM35">
        <v>0</v>
      </c>
      <c r="CN35">
        <v>0</v>
      </c>
      <c r="CO35">
        <v>0</v>
      </c>
      <c r="CP35">
        <v>0</v>
      </c>
      <c r="CQ35">
        <v>0</v>
      </c>
      <c r="CR35">
        <v>0</v>
      </c>
      <c r="CS35">
        <v>0</v>
      </c>
      <c r="CT35">
        <v>0</v>
      </c>
      <c r="CU35">
        <v>35.840000000000003</v>
      </c>
      <c r="CV35">
        <v>4.45</v>
      </c>
      <c r="CW35">
        <v>2.09</v>
      </c>
      <c r="CX35">
        <v>0</v>
      </c>
      <c r="CY35">
        <v>10.87</v>
      </c>
      <c r="CZ35">
        <v>7.41</v>
      </c>
      <c r="DA35">
        <v>14.11</v>
      </c>
      <c r="DB35">
        <v>25.49</v>
      </c>
      <c r="DC35">
        <v>1.7</v>
      </c>
      <c r="DD35">
        <v>101.96</v>
      </c>
      <c r="DE35">
        <v>53.25</v>
      </c>
      <c r="DF35">
        <v>0</v>
      </c>
      <c r="DG35">
        <v>0.641961</v>
      </c>
      <c r="DH35">
        <v>2.3147600000000001E-2</v>
      </c>
      <c r="DI35">
        <v>0</v>
      </c>
      <c r="DJ35">
        <v>1.18861E-2</v>
      </c>
      <c r="DK35">
        <v>0.163464</v>
      </c>
      <c r="DL35">
        <v>0.167823</v>
      </c>
      <c r="DM35">
        <v>0.35411700000000002</v>
      </c>
      <c r="DN35">
        <v>2.5823200000000001E-2</v>
      </c>
      <c r="DO35">
        <v>1.38822</v>
      </c>
      <c r="DP35">
        <v>0.67699399999999998</v>
      </c>
      <c r="DQ35" t="s">
        <v>691</v>
      </c>
      <c r="DR35" t="s">
        <v>690</v>
      </c>
      <c r="DS35" t="s">
        <v>16</v>
      </c>
      <c r="DT35" s="24">
        <v>6.0701800000000004E-7</v>
      </c>
      <c r="DU35" s="24">
        <v>6.0096900000000004E-7</v>
      </c>
      <c r="DV35">
        <v>0</v>
      </c>
      <c r="DW35">
        <v>0</v>
      </c>
      <c r="EN35">
        <v>276.13900000000001</v>
      </c>
      <c r="EO35">
        <v>213.833</v>
      </c>
      <c r="EP35">
        <v>202.71299999999999</v>
      </c>
      <c r="EQ35">
        <v>0</v>
      </c>
      <c r="ER35">
        <v>82.645700000000005</v>
      </c>
      <c r="ES35">
        <v>0</v>
      </c>
      <c r="ET35">
        <v>0</v>
      </c>
      <c r="EU35">
        <v>615.745</v>
      </c>
      <c r="EV35">
        <v>995.61599999999999</v>
      </c>
      <c r="EW35">
        <v>2371.31</v>
      </c>
      <c r="EX35">
        <v>151.51499999999999</v>
      </c>
      <c r="EY35">
        <v>4909.51</v>
      </c>
      <c r="EZ35">
        <v>408.58300000000003</v>
      </c>
      <c r="FA35">
        <v>0</v>
      </c>
      <c r="FB35">
        <v>0</v>
      </c>
      <c r="FC35">
        <v>0</v>
      </c>
      <c r="FD35">
        <v>134.499</v>
      </c>
      <c r="FE35">
        <v>0</v>
      </c>
      <c r="FF35">
        <v>45.121000000000002</v>
      </c>
      <c r="FG35">
        <v>0</v>
      </c>
      <c r="FH35">
        <v>0</v>
      </c>
      <c r="FI35">
        <v>588.20399999999995</v>
      </c>
      <c r="FJ35">
        <v>0</v>
      </c>
      <c r="FK35">
        <v>0</v>
      </c>
      <c r="FL35">
        <v>0</v>
      </c>
      <c r="FM35">
        <v>0</v>
      </c>
      <c r="FN35">
        <v>0</v>
      </c>
      <c r="FO35">
        <v>0</v>
      </c>
      <c r="FP35">
        <v>0</v>
      </c>
      <c r="FQ35">
        <v>0</v>
      </c>
      <c r="FR35">
        <v>0</v>
      </c>
      <c r="FS35">
        <v>0</v>
      </c>
      <c r="FT35">
        <v>35.840000000000003</v>
      </c>
      <c r="FU35">
        <v>4.45</v>
      </c>
      <c r="FV35">
        <v>2.09</v>
      </c>
      <c r="FW35">
        <v>0</v>
      </c>
      <c r="FX35">
        <v>10.87</v>
      </c>
      <c r="FY35">
        <v>0</v>
      </c>
      <c r="FZ35">
        <v>0</v>
      </c>
      <c r="GA35">
        <v>7.41</v>
      </c>
      <c r="GB35">
        <v>14.11</v>
      </c>
      <c r="GC35">
        <v>25.49</v>
      </c>
      <c r="GD35">
        <v>1.7</v>
      </c>
      <c r="GE35">
        <v>101.96</v>
      </c>
      <c r="GF35">
        <v>0</v>
      </c>
      <c r="GG35">
        <v>0.64195999999999998</v>
      </c>
      <c r="GH35">
        <v>2.3147600000000001E-2</v>
      </c>
      <c r="GI35">
        <v>0</v>
      </c>
      <c r="GJ35">
        <v>1.18861E-2</v>
      </c>
      <c r="GK35">
        <v>0</v>
      </c>
      <c r="GL35">
        <v>0</v>
      </c>
      <c r="GM35">
        <v>0.163464</v>
      </c>
      <c r="GN35">
        <v>0.167823</v>
      </c>
      <c r="GO35">
        <v>0.35411700000000002</v>
      </c>
      <c r="GP35">
        <v>2.5823200000000001E-2</v>
      </c>
      <c r="GQ35">
        <v>1.38822</v>
      </c>
      <c r="GR35">
        <v>735.125</v>
      </c>
      <c r="GS35">
        <v>566.53899999999999</v>
      </c>
      <c r="GT35">
        <v>202.71299999999999</v>
      </c>
      <c r="GU35">
        <v>0</v>
      </c>
      <c r="GV35">
        <v>0</v>
      </c>
      <c r="GW35">
        <v>2615</v>
      </c>
      <c r="GX35">
        <v>989.00099999999998</v>
      </c>
      <c r="GY35">
        <v>3267.2</v>
      </c>
      <c r="GZ35">
        <v>327.5</v>
      </c>
      <c r="HA35">
        <v>8703.08</v>
      </c>
      <c r="HB35">
        <v>613.45299999999997</v>
      </c>
      <c r="HC35">
        <v>0</v>
      </c>
      <c r="HD35">
        <v>0</v>
      </c>
      <c r="HE35">
        <v>0</v>
      </c>
      <c r="HF35">
        <v>196.17500000000001</v>
      </c>
      <c r="HG35">
        <v>0</v>
      </c>
      <c r="HH35">
        <v>73.400000000000006</v>
      </c>
      <c r="HI35">
        <v>0</v>
      </c>
      <c r="HJ35">
        <v>0</v>
      </c>
      <c r="HK35">
        <v>883.02800000000002</v>
      </c>
      <c r="HL35">
        <v>0</v>
      </c>
      <c r="HM35">
        <v>0</v>
      </c>
      <c r="HN35">
        <v>0</v>
      </c>
      <c r="HO35">
        <v>0</v>
      </c>
      <c r="HP35">
        <v>0</v>
      </c>
      <c r="HQ35">
        <v>0</v>
      </c>
      <c r="HR35">
        <v>0</v>
      </c>
      <c r="HS35">
        <v>0</v>
      </c>
      <c r="HT35">
        <v>0</v>
      </c>
      <c r="HU35">
        <v>0</v>
      </c>
      <c r="HV35">
        <v>57.16</v>
      </c>
      <c r="HW35">
        <v>9.3699999999999992</v>
      </c>
      <c r="HX35">
        <v>2.09</v>
      </c>
      <c r="HY35">
        <v>0</v>
      </c>
      <c r="HZ35">
        <v>14.57</v>
      </c>
      <c r="IA35">
        <v>31.5</v>
      </c>
      <c r="IB35">
        <v>15.74</v>
      </c>
      <c r="IC35">
        <v>35.43</v>
      </c>
      <c r="ID35">
        <v>4.04</v>
      </c>
      <c r="IE35">
        <v>169.9</v>
      </c>
      <c r="IF35">
        <v>0</v>
      </c>
      <c r="IG35">
        <v>1.07036</v>
      </c>
      <c r="IH35">
        <v>2.3147600000000001E-2</v>
      </c>
      <c r="II35">
        <v>0</v>
      </c>
      <c r="IJ35">
        <v>0</v>
      </c>
      <c r="IK35">
        <v>0.76358999999999999</v>
      </c>
      <c r="IL35">
        <v>0.12681200000000001</v>
      </c>
      <c r="IM35">
        <v>0.53503100000000003</v>
      </c>
      <c r="IN35">
        <v>6.9275500000000004E-2</v>
      </c>
      <c r="IO35">
        <v>2.5882200000000002</v>
      </c>
      <c r="IP35">
        <v>46.6</v>
      </c>
      <c r="IQ35">
        <v>0</v>
      </c>
      <c r="IR35">
        <v>28.4</v>
      </c>
      <c r="IS35">
        <v>46.6</v>
      </c>
      <c r="IT35">
        <v>18.2</v>
      </c>
      <c r="IU35">
        <v>10.55</v>
      </c>
      <c r="IV35">
        <v>42.7</v>
      </c>
      <c r="IW35">
        <v>10.55</v>
      </c>
      <c r="IX35">
        <v>42.7</v>
      </c>
      <c r="IY35">
        <v>10.55</v>
      </c>
      <c r="IZ35">
        <v>42.7</v>
      </c>
      <c r="JA35">
        <v>19.52</v>
      </c>
      <c r="JB35">
        <v>63.67</v>
      </c>
    </row>
    <row r="36" spans="1:262" x14ac:dyDescent="0.25">
      <c r="A36" s="10">
        <v>42977.4062037037</v>
      </c>
      <c r="B36" t="s">
        <v>415</v>
      </c>
      <c r="C36" t="s">
        <v>551</v>
      </c>
      <c r="D36">
        <v>1</v>
      </c>
      <c r="E36">
        <v>8</v>
      </c>
      <c r="F36">
        <v>6960</v>
      </c>
      <c r="G36" t="s">
        <v>96</v>
      </c>
      <c r="H36" t="s">
        <v>125</v>
      </c>
      <c r="I36">
        <v>0</v>
      </c>
      <c r="J36">
        <v>57.9</v>
      </c>
      <c r="K36">
        <v>315.834</v>
      </c>
      <c r="L36">
        <v>0</v>
      </c>
      <c r="M36">
        <v>785.77200000000005</v>
      </c>
      <c r="N36">
        <v>0</v>
      </c>
      <c r="O36">
        <v>584.85599999999999</v>
      </c>
      <c r="P36">
        <v>0</v>
      </c>
      <c r="Q36">
        <v>0</v>
      </c>
      <c r="R36">
        <v>2033.7</v>
      </c>
      <c r="S36">
        <v>5299.84</v>
      </c>
      <c r="T36">
        <v>12062</v>
      </c>
      <c r="U36">
        <v>433.91399999999999</v>
      </c>
      <c r="V36">
        <v>21515.9</v>
      </c>
      <c r="W36">
        <v>466.10300000000001</v>
      </c>
      <c r="X36">
        <v>0</v>
      </c>
      <c r="Y36">
        <v>0</v>
      </c>
      <c r="Z36">
        <v>0</v>
      </c>
      <c r="AA36">
        <v>742.36900000000003</v>
      </c>
      <c r="AB36">
        <v>0</v>
      </c>
      <c r="AC36">
        <v>287.95400000000001</v>
      </c>
      <c r="AD36">
        <v>0</v>
      </c>
      <c r="AE36">
        <v>0</v>
      </c>
      <c r="AF36">
        <v>1496.43</v>
      </c>
      <c r="AG36">
        <v>0</v>
      </c>
      <c r="AH36">
        <v>0</v>
      </c>
      <c r="AI36">
        <v>0</v>
      </c>
      <c r="AJ36">
        <v>0</v>
      </c>
      <c r="AK36">
        <v>0</v>
      </c>
      <c r="AL36">
        <v>0</v>
      </c>
      <c r="AM36">
        <v>0</v>
      </c>
      <c r="AN36">
        <v>0</v>
      </c>
      <c r="AO36">
        <v>0</v>
      </c>
      <c r="AP36">
        <v>0</v>
      </c>
      <c r="AQ36">
        <v>15.52</v>
      </c>
      <c r="AR36">
        <v>0</v>
      </c>
      <c r="AS36">
        <v>3.16</v>
      </c>
      <c r="AT36">
        <v>0</v>
      </c>
      <c r="AU36">
        <v>23.52</v>
      </c>
      <c r="AV36">
        <v>0</v>
      </c>
      <c r="AW36">
        <v>0</v>
      </c>
      <c r="AX36">
        <v>9.66</v>
      </c>
      <c r="AY36">
        <v>30.5</v>
      </c>
      <c r="AZ36">
        <v>50.84</v>
      </c>
      <c r="BA36">
        <v>1.9</v>
      </c>
      <c r="BB36">
        <v>135.1</v>
      </c>
      <c r="BC36">
        <v>42.2</v>
      </c>
      <c r="BD36">
        <v>0</v>
      </c>
      <c r="BE36">
        <v>0</v>
      </c>
      <c r="BF36">
        <v>8.9726299999999995E-2</v>
      </c>
      <c r="BG36">
        <v>0</v>
      </c>
      <c r="BH36">
        <v>8.6966000000000002E-2</v>
      </c>
      <c r="BI36">
        <v>0</v>
      </c>
      <c r="BJ36">
        <v>0</v>
      </c>
      <c r="BK36">
        <v>0.53989299999999996</v>
      </c>
      <c r="BL36">
        <v>0.957959</v>
      </c>
      <c r="BM36">
        <v>1.82348</v>
      </c>
      <c r="BN36">
        <v>7.39533E-2</v>
      </c>
      <c r="BO36">
        <v>3.5719799999999999</v>
      </c>
      <c r="BP36">
        <v>0.17669199999999999</v>
      </c>
      <c r="BQ36">
        <v>315.834</v>
      </c>
      <c r="BR36">
        <v>0</v>
      </c>
      <c r="BS36">
        <v>785.77200000000005</v>
      </c>
      <c r="BT36">
        <v>0</v>
      </c>
      <c r="BU36">
        <v>584.85599999999999</v>
      </c>
      <c r="BV36">
        <v>2033.7</v>
      </c>
      <c r="BW36">
        <v>5299.84</v>
      </c>
      <c r="BX36">
        <v>12062</v>
      </c>
      <c r="BY36">
        <v>433.91399999999999</v>
      </c>
      <c r="BZ36">
        <v>21515.9</v>
      </c>
      <c r="CA36">
        <v>466.10300000000001</v>
      </c>
      <c r="CB36">
        <v>0</v>
      </c>
      <c r="CC36">
        <v>0</v>
      </c>
      <c r="CD36">
        <v>0</v>
      </c>
      <c r="CE36">
        <v>742.36900000000003</v>
      </c>
      <c r="CF36">
        <v>0</v>
      </c>
      <c r="CG36">
        <v>287.95400000000001</v>
      </c>
      <c r="CH36">
        <v>0</v>
      </c>
      <c r="CI36">
        <v>0</v>
      </c>
      <c r="CJ36">
        <v>1496.43</v>
      </c>
      <c r="CK36">
        <v>0</v>
      </c>
      <c r="CL36">
        <v>0</v>
      </c>
      <c r="CM36">
        <v>0</v>
      </c>
      <c r="CN36">
        <v>0</v>
      </c>
      <c r="CO36">
        <v>0</v>
      </c>
      <c r="CP36">
        <v>0</v>
      </c>
      <c r="CQ36">
        <v>0</v>
      </c>
      <c r="CR36">
        <v>0</v>
      </c>
      <c r="CS36">
        <v>0</v>
      </c>
      <c r="CT36">
        <v>0</v>
      </c>
      <c r="CU36">
        <v>15.52</v>
      </c>
      <c r="CV36">
        <v>0</v>
      </c>
      <c r="CW36">
        <v>3.16</v>
      </c>
      <c r="CX36">
        <v>0</v>
      </c>
      <c r="CY36">
        <v>23.52</v>
      </c>
      <c r="CZ36">
        <v>9.66</v>
      </c>
      <c r="DA36">
        <v>30.5</v>
      </c>
      <c r="DB36">
        <v>50.84</v>
      </c>
      <c r="DC36">
        <v>1.9</v>
      </c>
      <c r="DD36">
        <v>135.1</v>
      </c>
      <c r="DE36">
        <v>42.2</v>
      </c>
      <c r="DF36">
        <v>0</v>
      </c>
      <c r="DG36">
        <v>0</v>
      </c>
      <c r="DH36">
        <v>8.9726299999999995E-2</v>
      </c>
      <c r="DI36">
        <v>0</v>
      </c>
      <c r="DJ36">
        <v>8.6966000000000002E-2</v>
      </c>
      <c r="DK36">
        <v>0.53989299999999996</v>
      </c>
      <c r="DL36">
        <v>0.957959</v>
      </c>
      <c r="DM36">
        <v>1.82348</v>
      </c>
      <c r="DN36">
        <v>7.39533E-2</v>
      </c>
      <c r="DO36">
        <v>3.5719799999999999</v>
      </c>
      <c r="DP36">
        <v>0.17669199999999999</v>
      </c>
      <c r="DQ36" t="s">
        <v>691</v>
      </c>
      <c r="DR36" t="s">
        <v>690</v>
      </c>
      <c r="DS36" t="s">
        <v>16</v>
      </c>
      <c r="DT36">
        <v>0</v>
      </c>
      <c r="DU36">
        <v>0</v>
      </c>
      <c r="DV36">
        <v>0</v>
      </c>
      <c r="DW36">
        <v>0</v>
      </c>
      <c r="EN36">
        <v>315.834</v>
      </c>
      <c r="EO36">
        <v>0</v>
      </c>
      <c r="EP36">
        <v>785.77200000000005</v>
      </c>
      <c r="EQ36">
        <v>0</v>
      </c>
      <c r="ER36">
        <v>584.85599999999999</v>
      </c>
      <c r="ES36">
        <v>0</v>
      </c>
      <c r="ET36">
        <v>0</v>
      </c>
      <c r="EU36">
        <v>2033.7</v>
      </c>
      <c r="EV36">
        <v>5299.84</v>
      </c>
      <c r="EW36">
        <v>12062</v>
      </c>
      <c r="EX36">
        <v>433.91399999999999</v>
      </c>
      <c r="EY36">
        <v>21515.9</v>
      </c>
      <c r="EZ36">
        <v>466.10300000000001</v>
      </c>
      <c r="FA36">
        <v>0</v>
      </c>
      <c r="FB36">
        <v>0</v>
      </c>
      <c r="FC36">
        <v>0</v>
      </c>
      <c r="FD36">
        <v>742.36900000000003</v>
      </c>
      <c r="FE36">
        <v>0</v>
      </c>
      <c r="FF36">
        <v>287.95400000000001</v>
      </c>
      <c r="FG36">
        <v>0</v>
      </c>
      <c r="FH36">
        <v>0</v>
      </c>
      <c r="FI36">
        <v>1496.43</v>
      </c>
      <c r="FJ36">
        <v>0</v>
      </c>
      <c r="FK36">
        <v>0</v>
      </c>
      <c r="FL36">
        <v>0</v>
      </c>
      <c r="FM36">
        <v>0</v>
      </c>
      <c r="FN36">
        <v>0</v>
      </c>
      <c r="FO36">
        <v>0</v>
      </c>
      <c r="FP36">
        <v>0</v>
      </c>
      <c r="FQ36">
        <v>0</v>
      </c>
      <c r="FR36">
        <v>0</v>
      </c>
      <c r="FS36">
        <v>0</v>
      </c>
      <c r="FT36">
        <v>15.52</v>
      </c>
      <c r="FU36">
        <v>0</v>
      </c>
      <c r="FV36">
        <v>3.16</v>
      </c>
      <c r="FW36">
        <v>0</v>
      </c>
      <c r="FX36">
        <v>23.52</v>
      </c>
      <c r="FY36">
        <v>0</v>
      </c>
      <c r="FZ36">
        <v>0</v>
      </c>
      <c r="GA36">
        <v>9.66</v>
      </c>
      <c r="GB36">
        <v>30.5</v>
      </c>
      <c r="GC36">
        <v>50.84</v>
      </c>
      <c r="GD36">
        <v>1.9</v>
      </c>
      <c r="GE36">
        <v>135.1</v>
      </c>
      <c r="GF36">
        <v>0</v>
      </c>
      <c r="GG36">
        <v>0</v>
      </c>
      <c r="GH36">
        <v>8.9726299999999995E-2</v>
      </c>
      <c r="GI36">
        <v>0</v>
      </c>
      <c r="GJ36">
        <v>8.6966000000000002E-2</v>
      </c>
      <c r="GK36">
        <v>0</v>
      </c>
      <c r="GL36">
        <v>0</v>
      </c>
      <c r="GM36">
        <v>0.53989299999999996</v>
      </c>
      <c r="GN36">
        <v>0.957959</v>
      </c>
      <c r="GO36">
        <v>1.82348</v>
      </c>
      <c r="GP36">
        <v>7.39533E-2</v>
      </c>
      <c r="GQ36">
        <v>3.5719799999999999</v>
      </c>
      <c r="GR36">
        <v>899.34699999999998</v>
      </c>
      <c r="GS36">
        <v>0.11981600000000001</v>
      </c>
      <c r="GT36">
        <v>785.77200000000005</v>
      </c>
      <c r="GU36">
        <v>0</v>
      </c>
      <c r="GV36">
        <v>0</v>
      </c>
      <c r="GW36">
        <v>5894.96</v>
      </c>
      <c r="GX36">
        <v>6547.68</v>
      </c>
      <c r="GY36">
        <v>10697.7</v>
      </c>
      <c r="GZ36">
        <v>540.49900000000002</v>
      </c>
      <c r="HA36">
        <v>25366.1</v>
      </c>
      <c r="HB36">
        <v>748.50099999999998</v>
      </c>
      <c r="HC36">
        <v>0</v>
      </c>
      <c r="HD36">
        <v>0</v>
      </c>
      <c r="HE36">
        <v>0</v>
      </c>
      <c r="HF36">
        <v>1216.0999999999999</v>
      </c>
      <c r="HG36">
        <v>0</v>
      </c>
      <c r="HH36">
        <v>291.12400000000002</v>
      </c>
      <c r="HI36">
        <v>0</v>
      </c>
      <c r="HJ36">
        <v>0</v>
      </c>
      <c r="HK36">
        <v>2255.73</v>
      </c>
      <c r="HL36">
        <v>0</v>
      </c>
      <c r="HM36">
        <v>0</v>
      </c>
      <c r="HN36">
        <v>0</v>
      </c>
      <c r="HO36">
        <v>0</v>
      </c>
      <c r="HP36">
        <v>0</v>
      </c>
      <c r="HQ36">
        <v>0</v>
      </c>
      <c r="HR36">
        <v>0</v>
      </c>
      <c r="HS36">
        <v>0</v>
      </c>
      <c r="HT36">
        <v>0</v>
      </c>
      <c r="HU36">
        <v>0</v>
      </c>
      <c r="HV36">
        <v>26.48</v>
      </c>
      <c r="HW36">
        <v>0</v>
      </c>
      <c r="HX36">
        <v>3.16</v>
      </c>
      <c r="HY36">
        <v>0</v>
      </c>
      <c r="HZ36">
        <v>34.58</v>
      </c>
      <c r="IA36">
        <v>27.68</v>
      </c>
      <c r="IB36">
        <v>34.82</v>
      </c>
      <c r="IC36">
        <v>45.1</v>
      </c>
      <c r="ID36">
        <v>2.52</v>
      </c>
      <c r="IE36">
        <v>174.34</v>
      </c>
      <c r="IF36">
        <v>0</v>
      </c>
      <c r="IG36">
        <v>0</v>
      </c>
      <c r="IH36">
        <v>8.9726299999999995E-2</v>
      </c>
      <c r="II36">
        <v>0</v>
      </c>
      <c r="IJ36">
        <v>0</v>
      </c>
      <c r="IK36">
        <v>1.7213499999999999</v>
      </c>
      <c r="IL36">
        <v>0.80892399999999998</v>
      </c>
      <c r="IM36">
        <v>1.7518499999999999</v>
      </c>
      <c r="IN36">
        <v>0.114331</v>
      </c>
      <c r="IO36">
        <v>4.4861800000000001</v>
      </c>
      <c r="IP36">
        <v>57.9</v>
      </c>
      <c r="IQ36">
        <v>0</v>
      </c>
      <c r="IR36">
        <v>27.8</v>
      </c>
      <c r="IS36">
        <v>57.9</v>
      </c>
      <c r="IT36">
        <v>30.1</v>
      </c>
      <c r="IU36">
        <v>6.82</v>
      </c>
      <c r="IV36">
        <v>35.380000000000003</v>
      </c>
      <c r="IW36">
        <v>6.82</v>
      </c>
      <c r="IX36">
        <v>35.380000000000003</v>
      </c>
      <c r="IY36">
        <v>6.82</v>
      </c>
      <c r="IZ36">
        <v>35.380000000000003</v>
      </c>
      <c r="JA36">
        <v>6.62</v>
      </c>
      <c r="JB36">
        <v>57.6</v>
      </c>
    </row>
    <row r="37" spans="1:262" x14ac:dyDescent="0.25">
      <c r="A37" s="10">
        <v>42977.405798611115</v>
      </c>
      <c r="B37" t="s">
        <v>416</v>
      </c>
      <c r="C37" t="s">
        <v>552</v>
      </c>
      <c r="D37">
        <v>2</v>
      </c>
      <c r="E37">
        <v>8</v>
      </c>
      <c r="F37">
        <v>6960</v>
      </c>
      <c r="G37" t="s">
        <v>96</v>
      </c>
      <c r="H37" t="s">
        <v>125</v>
      </c>
      <c r="I37">
        <v>0</v>
      </c>
      <c r="J37">
        <v>55</v>
      </c>
      <c r="K37">
        <v>190.929</v>
      </c>
      <c r="L37">
        <v>475.7</v>
      </c>
      <c r="M37">
        <v>785.77200000000005</v>
      </c>
      <c r="N37">
        <v>0</v>
      </c>
      <c r="O37">
        <v>584.83299999999997</v>
      </c>
      <c r="P37">
        <v>0</v>
      </c>
      <c r="Q37">
        <v>0</v>
      </c>
      <c r="R37">
        <v>2033.7</v>
      </c>
      <c r="S37">
        <v>5417.59</v>
      </c>
      <c r="T37">
        <v>12062</v>
      </c>
      <c r="U37">
        <v>433.91399999999999</v>
      </c>
      <c r="V37">
        <v>21984.400000000001</v>
      </c>
      <c r="W37">
        <v>281.76</v>
      </c>
      <c r="X37">
        <v>0</v>
      </c>
      <c r="Y37">
        <v>0</v>
      </c>
      <c r="Z37">
        <v>0</v>
      </c>
      <c r="AA37">
        <v>673.072</v>
      </c>
      <c r="AB37">
        <v>0</v>
      </c>
      <c r="AC37">
        <v>287.95400000000001</v>
      </c>
      <c r="AD37">
        <v>0</v>
      </c>
      <c r="AE37">
        <v>0</v>
      </c>
      <c r="AF37">
        <v>1242.79</v>
      </c>
      <c r="AG37">
        <v>0</v>
      </c>
      <c r="AH37">
        <v>0</v>
      </c>
      <c r="AI37">
        <v>0</v>
      </c>
      <c r="AJ37">
        <v>0</v>
      </c>
      <c r="AK37">
        <v>0</v>
      </c>
      <c r="AL37">
        <v>0</v>
      </c>
      <c r="AM37">
        <v>0</v>
      </c>
      <c r="AN37">
        <v>0</v>
      </c>
      <c r="AO37">
        <v>0</v>
      </c>
      <c r="AP37">
        <v>0</v>
      </c>
      <c r="AQ37">
        <v>9.61</v>
      </c>
      <c r="AR37">
        <v>9.5299999999999994</v>
      </c>
      <c r="AS37">
        <v>3.13</v>
      </c>
      <c r="AT37">
        <v>0</v>
      </c>
      <c r="AU37">
        <v>21.63</v>
      </c>
      <c r="AV37">
        <v>0</v>
      </c>
      <c r="AW37">
        <v>0</v>
      </c>
      <c r="AX37">
        <v>9.15</v>
      </c>
      <c r="AY37">
        <v>30.96</v>
      </c>
      <c r="AZ37">
        <v>49.71</v>
      </c>
      <c r="BA37">
        <v>1.83</v>
      </c>
      <c r="BB37">
        <v>135.55000000000001</v>
      </c>
      <c r="BC37">
        <v>43.9</v>
      </c>
      <c r="BD37">
        <v>0</v>
      </c>
      <c r="BE37">
        <v>1.50126</v>
      </c>
      <c r="BF37">
        <v>8.9726299999999995E-2</v>
      </c>
      <c r="BG37">
        <v>0</v>
      </c>
      <c r="BH37">
        <v>8.6966000000000002E-2</v>
      </c>
      <c r="BI37">
        <v>0</v>
      </c>
      <c r="BJ37">
        <v>0</v>
      </c>
      <c r="BK37">
        <v>0.53989299999999996</v>
      </c>
      <c r="BL37">
        <v>0.98618899999999998</v>
      </c>
      <c r="BM37">
        <v>1.82348</v>
      </c>
      <c r="BN37">
        <v>7.39533E-2</v>
      </c>
      <c r="BO37">
        <v>5.1014699999999999</v>
      </c>
      <c r="BP37">
        <v>1.6779500000000001</v>
      </c>
      <c r="BQ37">
        <v>190.929</v>
      </c>
      <c r="BR37">
        <v>475.7</v>
      </c>
      <c r="BS37">
        <v>785.77200000000005</v>
      </c>
      <c r="BT37">
        <v>0</v>
      </c>
      <c r="BU37">
        <v>584.83299999999997</v>
      </c>
      <c r="BV37">
        <v>2033.7</v>
      </c>
      <c r="BW37">
        <v>5417.59</v>
      </c>
      <c r="BX37">
        <v>12062</v>
      </c>
      <c r="BY37">
        <v>433.91399999999999</v>
      </c>
      <c r="BZ37">
        <v>21984.400000000001</v>
      </c>
      <c r="CA37">
        <v>281.76</v>
      </c>
      <c r="CB37">
        <v>0</v>
      </c>
      <c r="CC37">
        <v>0</v>
      </c>
      <c r="CD37">
        <v>0</v>
      </c>
      <c r="CE37">
        <v>673.072</v>
      </c>
      <c r="CF37">
        <v>0</v>
      </c>
      <c r="CG37">
        <v>287.95400000000001</v>
      </c>
      <c r="CH37">
        <v>0</v>
      </c>
      <c r="CI37">
        <v>0</v>
      </c>
      <c r="CJ37">
        <v>1242.79</v>
      </c>
      <c r="CK37">
        <v>0</v>
      </c>
      <c r="CL37">
        <v>0</v>
      </c>
      <c r="CM37">
        <v>0</v>
      </c>
      <c r="CN37">
        <v>0</v>
      </c>
      <c r="CO37">
        <v>0</v>
      </c>
      <c r="CP37">
        <v>0</v>
      </c>
      <c r="CQ37">
        <v>0</v>
      </c>
      <c r="CR37">
        <v>0</v>
      </c>
      <c r="CS37">
        <v>0</v>
      </c>
      <c r="CT37">
        <v>0</v>
      </c>
      <c r="CU37">
        <v>9.61</v>
      </c>
      <c r="CV37">
        <v>9.5299999999999994</v>
      </c>
      <c r="CW37">
        <v>3.13</v>
      </c>
      <c r="CX37">
        <v>0</v>
      </c>
      <c r="CY37">
        <v>21.63</v>
      </c>
      <c r="CZ37">
        <v>9.15</v>
      </c>
      <c r="DA37">
        <v>30.96</v>
      </c>
      <c r="DB37">
        <v>49.71</v>
      </c>
      <c r="DC37">
        <v>1.83</v>
      </c>
      <c r="DD37">
        <v>135.55000000000001</v>
      </c>
      <c r="DE37">
        <v>43.9</v>
      </c>
      <c r="DF37">
        <v>0</v>
      </c>
      <c r="DG37">
        <v>1.50126</v>
      </c>
      <c r="DH37">
        <v>8.9726299999999995E-2</v>
      </c>
      <c r="DI37">
        <v>0</v>
      </c>
      <c r="DJ37">
        <v>8.6966000000000002E-2</v>
      </c>
      <c r="DK37">
        <v>0.53989299999999996</v>
      </c>
      <c r="DL37">
        <v>0.98618899999999998</v>
      </c>
      <c r="DM37">
        <v>1.82348</v>
      </c>
      <c r="DN37">
        <v>7.39533E-2</v>
      </c>
      <c r="DO37">
        <v>5.1014699999999999</v>
      </c>
      <c r="DP37">
        <v>1.6779500000000001</v>
      </c>
      <c r="DQ37" t="s">
        <v>691</v>
      </c>
      <c r="DR37" t="s">
        <v>690</v>
      </c>
      <c r="DS37" t="s">
        <v>16</v>
      </c>
      <c r="DT37">
        <v>0</v>
      </c>
      <c r="DU37">
        <v>0</v>
      </c>
      <c r="DV37">
        <v>0</v>
      </c>
      <c r="DW37">
        <v>0</v>
      </c>
      <c r="EN37">
        <v>190.929</v>
      </c>
      <c r="EO37">
        <v>475.7</v>
      </c>
      <c r="EP37">
        <v>785.77200000000005</v>
      </c>
      <c r="EQ37">
        <v>0</v>
      </c>
      <c r="ER37">
        <v>584.83299999999997</v>
      </c>
      <c r="ES37">
        <v>0</v>
      </c>
      <c r="ET37">
        <v>0</v>
      </c>
      <c r="EU37">
        <v>2033.7</v>
      </c>
      <c r="EV37">
        <v>5417.59</v>
      </c>
      <c r="EW37">
        <v>12062</v>
      </c>
      <c r="EX37">
        <v>433.91399999999999</v>
      </c>
      <c r="EY37">
        <v>21984.400000000001</v>
      </c>
      <c r="EZ37">
        <v>281.76</v>
      </c>
      <c r="FA37">
        <v>0</v>
      </c>
      <c r="FB37">
        <v>0</v>
      </c>
      <c r="FC37">
        <v>0</v>
      </c>
      <c r="FD37">
        <v>673.072</v>
      </c>
      <c r="FE37">
        <v>0</v>
      </c>
      <c r="FF37">
        <v>287.95400000000001</v>
      </c>
      <c r="FG37">
        <v>0</v>
      </c>
      <c r="FH37">
        <v>0</v>
      </c>
      <c r="FI37">
        <v>1242.79</v>
      </c>
      <c r="FJ37">
        <v>0</v>
      </c>
      <c r="FK37">
        <v>0</v>
      </c>
      <c r="FL37">
        <v>0</v>
      </c>
      <c r="FM37">
        <v>0</v>
      </c>
      <c r="FN37">
        <v>0</v>
      </c>
      <c r="FO37">
        <v>0</v>
      </c>
      <c r="FP37">
        <v>0</v>
      </c>
      <c r="FQ37">
        <v>0</v>
      </c>
      <c r="FR37">
        <v>0</v>
      </c>
      <c r="FS37">
        <v>0</v>
      </c>
      <c r="FT37">
        <v>9.61</v>
      </c>
      <c r="FU37">
        <v>9.5299999999999994</v>
      </c>
      <c r="FV37">
        <v>3.13</v>
      </c>
      <c r="FW37">
        <v>0</v>
      </c>
      <c r="FX37">
        <v>21.63</v>
      </c>
      <c r="FY37">
        <v>0</v>
      </c>
      <c r="FZ37">
        <v>0</v>
      </c>
      <c r="GA37">
        <v>9.15</v>
      </c>
      <c r="GB37">
        <v>30.96</v>
      </c>
      <c r="GC37">
        <v>49.71</v>
      </c>
      <c r="GD37">
        <v>1.83</v>
      </c>
      <c r="GE37">
        <v>135.55000000000001</v>
      </c>
      <c r="GF37">
        <v>0</v>
      </c>
      <c r="GG37">
        <v>1.50126</v>
      </c>
      <c r="GH37">
        <v>8.9726299999999995E-2</v>
      </c>
      <c r="GI37">
        <v>0</v>
      </c>
      <c r="GJ37">
        <v>8.6966000000000002E-2</v>
      </c>
      <c r="GK37">
        <v>0</v>
      </c>
      <c r="GL37">
        <v>0</v>
      </c>
      <c r="GM37">
        <v>0.53989299999999996</v>
      </c>
      <c r="GN37">
        <v>0.98618899999999998</v>
      </c>
      <c r="GO37">
        <v>1.82348</v>
      </c>
      <c r="GP37">
        <v>7.39533E-2</v>
      </c>
      <c r="GQ37">
        <v>5.1014699999999999</v>
      </c>
      <c r="GR37">
        <v>1065.98</v>
      </c>
      <c r="GS37">
        <v>1159.17</v>
      </c>
      <c r="GT37">
        <v>785.77200000000005</v>
      </c>
      <c r="GU37">
        <v>0</v>
      </c>
      <c r="GV37">
        <v>0</v>
      </c>
      <c r="GW37">
        <v>5894.96</v>
      </c>
      <c r="GX37">
        <v>6547.68</v>
      </c>
      <c r="GY37">
        <v>10697.7</v>
      </c>
      <c r="GZ37">
        <v>540.49900000000002</v>
      </c>
      <c r="HA37">
        <v>26691.8</v>
      </c>
      <c r="HB37">
        <v>887.14800000000002</v>
      </c>
      <c r="HC37">
        <v>0</v>
      </c>
      <c r="HD37">
        <v>0</v>
      </c>
      <c r="HE37">
        <v>0</v>
      </c>
      <c r="HF37">
        <v>1137.18</v>
      </c>
      <c r="HG37">
        <v>0</v>
      </c>
      <c r="HH37">
        <v>291.12400000000002</v>
      </c>
      <c r="HI37">
        <v>0</v>
      </c>
      <c r="HJ37">
        <v>0</v>
      </c>
      <c r="HK37">
        <v>2315.4499999999998</v>
      </c>
      <c r="HL37">
        <v>0</v>
      </c>
      <c r="HM37">
        <v>0</v>
      </c>
      <c r="HN37">
        <v>0</v>
      </c>
      <c r="HO37">
        <v>0</v>
      </c>
      <c r="HP37">
        <v>0</v>
      </c>
      <c r="HQ37">
        <v>0</v>
      </c>
      <c r="HR37">
        <v>0</v>
      </c>
      <c r="HS37">
        <v>0</v>
      </c>
      <c r="HT37">
        <v>0</v>
      </c>
      <c r="HU37">
        <v>0</v>
      </c>
      <c r="HV37">
        <v>31.78</v>
      </c>
      <c r="HW37">
        <v>20.67</v>
      </c>
      <c r="HX37">
        <v>3.13</v>
      </c>
      <c r="HY37">
        <v>0</v>
      </c>
      <c r="HZ37">
        <v>32.479999999999997</v>
      </c>
      <c r="IA37">
        <v>27.08</v>
      </c>
      <c r="IB37">
        <v>34.590000000000003</v>
      </c>
      <c r="IC37">
        <v>44.65</v>
      </c>
      <c r="ID37">
        <v>2.41</v>
      </c>
      <c r="IE37">
        <v>196.79</v>
      </c>
      <c r="IF37">
        <v>0</v>
      </c>
      <c r="IG37">
        <v>3.1434600000000001</v>
      </c>
      <c r="IH37">
        <v>8.9726299999999995E-2</v>
      </c>
      <c r="II37">
        <v>0</v>
      </c>
      <c r="IJ37">
        <v>0</v>
      </c>
      <c r="IK37">
        <v>1.7213499999999999</v>
      </c>
      <c r="IL37">
        <v>0.80892399999999998</v>
      </c>
      <c r="IM37">
        <v>1.7518499999999999</v>
      </c>
      <c r="IN37">
        <v>0.114331</v>
      </c>
      <c r="IO37">
        <v>7.6296400000000002</v>
      </c>
      <c r="IP37">
        <v>55</v>
      </c>
      <c r="IQ37">
        <v>0</v>
      </c>
      <c r="IR37">
        <v>25.6</v>
      </c>
      <c r="IS37">
        <v>55</v>
      </c>
      <c r="IT37">
        <v>29.4</v>
      </c>
      <c r="IU37">
        <v>15.77</v>
      </c>
      <c r="IV37">
        <v>28.13</v>
      </c>
      <c r="IW37">
        <v>15.77</v>
      </c>
      <c r="IX37">
        <v>28.13</v>
      </c>
      <c r="IY37">
        <v>15.77</v>
      </c>
      <c r="IZ37">
        <v>28.13</v>
      </c>
      <c r="JA37">
        <v>27.67</v>
      </c>
      <c r="JB37">
        <v>60.39</v>
      </c>
    </row>
    <row r="38" spans="1:262" x14ac:dyDescent="0.25">
      <c r="A38" s="10">
        <v>42977.406076388892</v>
      </c>
      <c r="B38" t="s">
        <v>417</v>
      </c>
      <c r="C38" t="s">
        <v>553</v>
      </c>
      <c r="D38">
        <v>3</v>
      </c>
      <c r="E38">
        <v>8</v>
      </c>
      <c r="F38">
        <v>6960</v>
      </c>
      <c r="G38" t="s">
        <v>96</v>
      </c>
      <c r="H38" t="s">
        <v>125</v>
      </c>
      <c r="I38">
        <v>0</v>
      </c>
      <c r="J38">
        <v>55.7</v>
      </c>
      <c r="K38">
        <v>93.599900000000005</v>
      </c>
      <c r="L38">
        <v>73.819100000000006</v>
      </c>
      <c r="M38">
        <v>785.77200000000005</v>
      </c>
      <c r="N38">
        <v>0</v>
      </c>
      <c r="O38">
        <v>584.83299999999997</v>
      </c>
      <c r="P38">
        <v>0</v>
      </c>
      <c r="Q38">
        <v>0</v>
      </c>
      <c r="R38">
        <v>2033.7</v>
      </c>
      <c r="S38">
        <v>5374.11</v>
      </c>
      <c r="T38">
        <v>12062</v>
      </c>
      <c r="U38">
        <v>433.91399999999999</v>
      </c>
      <c r="V38">
        <v>21441.7</v>
      </c>
      <c r="W38">
        <v>138.12100000000001</v>
      </c>
      <c r="X38">
        <v>0</v>
      </c>
      <c r="Y38">
        <v>0</v>
      </c>
      <c r="Z38">
        <v>0</v>
      </c>
      <c r="AA38">
        <v>675.86</v>
      </c>
      <c r="AB38">
        <v>0</v>
      </c>
      <c r="AC38">
        <v>287.95400000000001</v>
      </c>
      <c r="AD38">
        <v>0</v>
      </c>
      <c r="AE38">
        <v>0</v>
      </c>
      <c r="AF38">
        <v>1101.94</v>
      </c>
      <c r="AG38">
        <v>0</v>
      </c>
      <c r="AH38">
        <v>0</v>
      </c>
      <c r="AI38">
        <v>0</v>
      </c>
      <c r="AJ38">
        <v>0</v>
      </c>
      <c r="AK38">
        <v>0</v>
      </c>
      <c r="AL38">
        <v>0</v>
      </c>
      <c r="AM38">
        <v>0</v>
      </c>
      <c r="AN38">
        <v>0</v>
      </c>
      <c r="AO38">
        <v>0</v>
      </c>
      <c r="AP38">
        <v>0</v>
      </c>
      <c r="AQ38">
        <v>4.76</v>
      </c>
      <c r="AR38">
        <v>1.57</v>
      </c>
      <c r="AS38">
        <v>3.15</v>
      </c>
      <c r="AT38">
        <v>0</v>
      </c>
      <c r="AU38">
        <v>21.68</v>
      </c>
      <c r="AV38">
        <v>0</v>
      </c>
      <c r="AW38">
        <v>0</v>
      </c>
      <c r="AX38">
        <v>9.4</v>
      </c>
      <c r="AY38">
        <v>30.93</v>
      </c>
      <c r="AZ38">
        <v>50.34</v>
      </c>
      <c r="BA38">
        <v>1.88</v>
      </c>
      <c r="BB38">
        <v>123.71</v>
      </c>
      <c r="BC38">
        <v>31.16</v>
      </c>
      <c r="BD38">
        <v>0</v>
      </c>
      <c r="BE38">
        <v>0.38170700000000002</v>
      </c>
      <c r="BF38">
        <v>8.9726299999999995E-2</v>
      </c>
      <c r="BG38">
        <v>0</v>
      </c>
      <c r="BH38">
        <v>8.6966000000000002E-2</v>
      </c>
      <c r="BI38">
        <v>0</v>
      </c>
      <c r="BJ38">
        <v>0</v>
      </c>
      <c r="BK38">
        <v>0.53989299999999996</v>
      </c>
      <c r="BL38">
        <v>0.96782800000000002</v>
      </c>
      <c r="BM38">
        <v>1.82348</v>
      </c>
      <c r="BN38">
        <v>7.39533E-2</v>
      </c>
      <c r="BO38">
        <v>3.9635500000000001</v>
      </c>
      <c r="BP38">
        <v>0.55840000000000001</v>
      </c>
      <c r="BQ38">
        <v>93.599900000000005</v>
      </c>
      <c r="BR38">
        <v>73.819100000000006</v>
      </c>
      <c r="BS38">
        <v>785.77200000000005</v>
      </c>
      <c r="BT38">
        <v>0</v>
      </c>
      <c r="BU38">
        <v>584.83299999999997</v>
      </c>
      <c r="BV38">
        <v>2033.7</v>
      </c>
      <c r="BW38">
        <v>5374.11</v>
      </c>
      <c r="BX38">
        <v>12062</v>
      </c>
      <c r="BY38">
        <v>433.91399999999999</v>
      </c>
      <c r="BZ38">
        <v>21441.7</v>
      </c>
      <c r="CA38">
        <v>138.12100000000001</v>
      </c>
      <c r="CB38">
        <v>0</v>
      </c>
      <c r="CC38">
        <v>0</v>
      </c>
      <c r="CD38">
        <v>0</v>
      </c>
      <c r="CE38">
        <v>675.86</v>
      </c>
      <c r="CF38">
        <v>0</v>
      </c>
      <c r="CG38">
        <v>287.95400000000001</v>
      </c>
      <c r="CH38">
        <v>0</v>
      </c>
      <c r="CI38">
        <v>0</v>
      </c>
      <c r="CJ38">
        <v>1101.94</v>
      </c>
      <c r="CK38">
        <v>0</v>
      </c>
      <c r="CL38">
        <v>0</v>
      </c>
      <c r="CM38">
        <v>0</v>
      </c>
      <c r="CN38">
        <v>0</v>
      </c>
      <c r="CO38">
        <v>0</v>
      </c>
      <c r="CP38">
        <v>0</v>
      </c>
      <c r="CQ38">
        <v>0</v>
      </c>
      <c r="CR38">
        <v>0</v>
      </c>
      <c r="CS38">
        <v>0</v>
      </c>
      <c r="CT38">
        <v>0</v>
      </c>
      <c r="CU38">
        <v>4.76</v>
      </c>
      <c r="CV38">
        <v>1.57</v>
      </c>
      <c r="CW38">
        <v>3.15</v>
      </c>
      <c r="CX38">
        <v>0</v>
      </c>
      <c r="CY38">
        <v>21.68</v>
      </c>
      <c r="CZ38">
        <v>9.4</v>
      </c>
      <c r="DA38">
        <v>30.93</v>
      </c>
      <c r="DB38">
        <v>50.34</v>
      </c>
      <c r="DC38">
        <v>1.88</v>
      </c>
      <c r="DD38">
        <v>123.71</v>
      </c>
      <c r="DE38">
        <v>31.16</v>
      </c>
      <c r="DF38">
        <v>0</v>
      </c>
      <c r="DG38">
        <v>0.38170700000000002</v>
      </c>
      <c r="DH38">
        <v>8.9726299999999995E-2</v>
      </c>
      <c r="DI38">
        <v>0</v>
      </c>
      <c r="DJ38">
        <v>8.6966000000000002E-2</v>
      </c>
      <c r="DK38">
        <v>0.53989299999999996</v>
      </c>
      <c r="DL38">
        <v>0.96782800000000002</v>
      </c>
      <c r="DM38">
        <v>1.82348</v>
      </c>
      <c r="DN38">
        <v>7.39533E-2</v>
      </c>
      <c r="DO38">
        <v>3.9635500000000001</v>
      </c>
      <c r="DP38">
        <v>0.55840000000000001</v>
      </c>
      <c r="DQ38" t="s">
        <v>691</v>
      </c>
      <c r="DR38" t="s">
        <v>690</v>
      </c>
      <c r="DS38" t="s">
        <v>16</v>
      </c>
      <c r="DT38">
        <v>0</v>
      </c>
      <c r="DU38">
        <v>0</v>
      </c>
      <c r="DV38">
        <v>0</v>
      </c>
      <c r="DW38">
        <v>0</v>
      </c>
      <c r="EN38">
        <v>93.599900000000005</v>
      </c>
      <c r="EO38">
        <v>73.819100000000006</v>
      </c>
      <c r="EP38">
        <v>785.77200000000005</v>
      </c>
      <c r="EQ38">
        <v>0</v>
      </c>
      <c r="ER38">
        <v>584.83299999999997</v>
      </c>
      <c r="ES38">
        <v>0</v>
      </c>
      <c r="ET38">
        <v>0</v>
      </c>
      <c r="EU38">
        <v>2033.7</v>
      </c>
      <c r="EV38">
        <v>5374.11</v>
      </c>
      <c r="EW38">
        <v>12062</v>
      </c>
      <c r="EX38">
        <v>433.91399999999999</v>
      </c>
      <c r="EY38">
        <v>21441.7</v>
      </c>
      <c r="EZ38">
        <v>138.12100000000001</v>
      </c>
      <c r="FA38">
        <v>0</v>
      </c>
      <c r="FB38">
        <v>0</v>
      </c>
      <c r="FC38">
        <v>0</v>
      </c>
      <c r="FD38">
        <v>675.86</v>
      </c>
      <c r="FE38">
        <v>0</v>
      </c>
      <c r="FF38">
        <v>287.95400000000001</v>
      </c>
      <c r="FG38">
        <v>0</v>
      </c>
      <c r="FH38">
        <v>0</v>
      </c>
      <c r="FI38">
        <v>1101.94</v>
      </c>
      <c r="FJ38">
        <v>0</v>
      </c>
      <c r="FK38">
        <v>0</v>
      </c>
      <c r="FL38">
        <v>0</v>
      </c>
      <c r="FM38">
        <v>0</v>
      </c>
      <c r="FN38">
        <v>0</v>
      </c>
      <c r="FO38">
        <v>0</v>
      </c>
      <c r="FP38">
        <v>0</v>
      </c>
      <c r="FQ38">
        <v>0</v>
      </c>
      <c r="FR38">
        <v>0</v>
      </c>
      <c r="FS38">
        <v>0</v>
      </c>
      <c r="FT38">
        <v>4.76</v>
      </c>
      <c r="FU38">
        <v>1.57</v>
      </c>
      <c r="FV38">
        <v>3.15</v>
      </c>
      <c r="FW38">
        <v>0</v>
      </c>
      <c r="FX38">
        <v>21.68</v>
      </c>
      <c r="FY38">
        <v>0</v>
      </c>
      <c r="FZ38">
        <v>0</v>
      </c>
      <c r="GA38">
        <v>9.4</v>
      </c>
      <c r="GB38">
        <v>30.93</v>
      </c>
      <c r="GC38">
        <v>50.34</v>
      </c>
      <c r="GD38">
        <v>1.88</v>
      </c>
      <c r="GE38">
        <v>123.71</v>
      </c>
      <c r="GF38">
        <v>0</v>
      </c>
      <c r="GG38">
        <v>0.38170700000000002</v>
      </c>
      <c r="GH38">
        <v>8.9726299999999995E-2</v>
      </c>
      <c r="GI38">
        <v>0</v>
      </c>
      <c r="GJ38">
        <v>8.6966000000000002E-2</v>
      </c>
      <c r="GK38">
        <v>0</v>
      </c>
      <c r="GL38">
        <v>0</v>
      </c>
      <c r="GM38">
        <v>0.53989299999999996</v>
      </c>
      <c r="GN38">
        <v>0.96782800000000002</v>
      </c>
      <c r="GO38">
        <v>1.82348</v>
      </c>
      <c r="GP38">
        <v>7.39533E-2</v>
      </c>
      <c r="GQ38">
        <v>3.9635500000000001</v>
      </c>
      <c r="GR38">
        <v>842.37599999999998</v>
      </c>
      <c r="GS38">
        <v>75.379000000000005</v>
      </c>
      <c r="GT38">
        <v>785.77200000000005</v>
      </c>
      <c r="GU38">
        <v>0</v>
      </c>
      <c r="GV38">
        <v>0</v>
      </c>
      <c r="GW38">
        <v>5894.96</v>
      </c>
      <c r="GX38">
        <v>6547.68</v>
      </c>
      <c r="GY38">
        <v>10697.7</v>
      </c>
      <c r="GZ38">
        <v>540.49900000000002</v>
      </c>
      <c r="HA38">
        <v>25384.400000000001</v>
      </c>
      <c r="HB38">
        <v>701.02099999999996</v>
      </c>
      <c r="HC38">
        <v>0</v>
      </c>
      <c r="HD38">
        <v>0</v>
      </c>
      <c r="HE38">
        <v>0</v>
      </c>
      <c r="HF38">
        <v>1141.1099999999999</v>
      </c>
      <c r="HG38">
        <v>0</v>
      </c>
      <c r="HH38">
        <v>291.12400000000002</v>
      </c>
      <c r="HI38">
        <v>0</v>
      </c>
      <c r="HJ38">
        <v>0</v>
      </c>
      <c r="HK38">
        <v>2133.25</v>
      </c>
      <c r="HL38">
        <v>0</v>
      </c>
      <c r="HM38">
        <v>0</v>
      </c>
      <c r="HN38">
        <v>0</v>
      </c>
      <c r="HO38">
        <v>0</v>
      </c>
      <c r="HP38">
        <v>0</v>
      </c>
      <c r="HQ38">
        <v>0</v>
      </c>
      <c r="HR38">
        <v>0</v>
      </c>
      <c r="HS38">
        <v>0</v>
      </c>
      <c r="HT38">
        <v>0</v>
      </c>
      <c r="HU38">
        <v>0</v>
      </c>
      <c r="HV38">
        <v>25.24</v>
      </c>
      <c r="HW38">
        <v>1.98</v>
      </c>
      <c r="HX38">
        <v>3.15</v>
      </c>
      <c r="HY38">
        <v>0</v>
      </c>
      <c r="HZ38">
        <v>32.51</v>
      </c>
      <c r="IA38">
        <v>27.51</v>
      </c>
      <c r="IB38">
        <v>34.76</v>
      </c>
      <c r="IC38">
        <v>44.98</v>
      </c>
      <c r="ID38">
        <v>2.64</v>
      </c>
      <c r="IE38">
        <v>172.77</v>
      </c>
      <c r="IF38">
        <v>0</v>
      </c>
      <c r="IG38">
        <v>0.48875099999999999</v>
      </c>
      <c r="IH38">
        <v>8.9726299999999995E-2</v>
      </c>
      <c r="II38">
        <v>0</v>
      </c>
      <c r="IJ38">
        <v>0</v>
      </c>
      <c r="IK38">
        <v>1.7213499999999999</v>
      </c>
      <c r="IL38">
        <v>0.80892399999999998</v>
      </c>
      <c r="IM38">
        <v>1.7518499999999999</v>
      </c>
      <c r="IN38">
        <v>0.114331</v>
      </c>
      <c r="IO38">
        <v>4.9749299999999996</v>
      </c>
      <c r="IP38">
        <v>55.7</v>
      </c>
      <c r="IQ38">
        <v>0</v>
      </c>
      <c r="IR38">
        <v>24.3</v>
      </c>
      <c r="IS38">
        <v>55.7</v>
      </c>
      <c r="IT38">
        <v>31.4</v>
      </c>
      <c r="IU38">
        <v>7.5</v>
      </c>
      <c r="IV38">
        <v>23.66</v>
      </c>
      <c r="IW38">
        <v>7.5</v>
      </c>
      <c r="IX38">
        <v>23.66</v>
      </c>
      <c r="IY38">
        <v>7.5</v>
      </c>
      <c r="IZ38">
        <v>23.66</v>
      </c>
      <c r="JA38">
        <v>8.3000000000000007</v>
      </c>
      <c r="JB38">
        <v>54.58</v>
      </c>
    </row>
    <row r="39" spans="1:262" x14ac:dyDescent="0.25">
      <c r="A39" s="10">
        <v>42977.406770833331</v>
      </c>
      <c r="B39" t="s">
        <v>418</v>
      </c>
      <c r="C39" t="s">
        <v>554</v>
      </c>
      <c r="D39">
        <v>4</v>
      </c>
      <c r="E39">
        <v>8</v>
      </c>
      <c r="F39">
        <v>6960</v>
      </c>
      <c r="G39" t="s">
        <v>96</v>
      </c>
      <c r="H39" t="s">
        <v>125</v>
      </c>
      <c r="I39">
        <v>0</v>
      </c>
      <c r="J39">
        <v>54.9</v>
      </c>
      <c r="K39">
        <v>117.03100000000001</v>
      </c>
      <c r="L39">
        <v>586.76300000000003</v>
      </c>
      <c r="M39">
        <v>785.77200000000005</v>
      </c>
      <c r="N39">
        <v>0</v>
      </c>
      <c r="O39">
        <v>584.83299999999997</v>
      </c>
      <c r="P39">
        <v>0</v>
      </c>
      <c r="Q39">
        <v>0</v>
      </c>
      <c r="R39">
        <v>2033.7</v>
      </c>
      <c r="S39">
        <v>5458.16</v>
      </c>
      <c r="T39">
        <v>12062</v>
      </c>
      <c r="U39">
        <v>433.91399999999999</v>
      </c>
      <c r="V39">
        <v>22062.1</v>
      </c>
      <c r="W39">
        <v>172.708</v>
      </c>
      <c r="X39">
        <v>0</v>
      </c>
      <c r="Y39">
        <v>0</v>
      </c>
      <c r="Z39">
        <v>0</v>
      </c>
      <c r="AA39">
        <v>646.79700000000003</v>
      </c>
      <c r="AB39">
        <v>0</v>
      </c>
      <c r="AC39">
        <v>287.95400000000001</v>
      </c>
      <c r="AD39">
        <v>0</v>
      </c>
      <c r="AE39">
        <v>0</v>
      </c>
      <c r="AF39">
        <v>1107.46</v>
      </c>
      <c r="AG39">
        <v>0</v>
      </c>
      <c r="AH39">
        <v>0</v>
      </c>
      <c r="AI39">
        <v>0</v>
      </c>
      <c r="AJ39">
        <v>0</v>
      </c>
      <c r="AK39">
        <v>0</v>
      </c>
      <c r="AL39">
        <v>0</v>
      </c>
      <c r="AM39">
        <v>0</v>
      </c>
      <c r="AN39">
        <v>0</v>
      </c>
      <c r="AO39">
        <v>0</v>
      </c>
      <c r="AP39">
        <v>0</v>
      </c>
      <c r="AQ39">
        <v>5.91</v>
      </c>
      <c r="AR39">
        <v>12.24</v>
      </c>
      <c r="AS39">
        <v>3.13</v>
      </c>
      <c r="AT39">
        <v>0</v>
      </c>
      <c r="AU39">
        <v>20.89</v>
      </c>
      <c r="AV39">
        <v>0</v>
      </c>
      <c r="AW39">
        <v>0</v>
      </c>
      <c r="AX39">
        <v>9.15</v>
      </c>
      <c r="AY39">
        <v>31.17</v>
      </c>
      <c r="AZ39">
        <v>49.82</v>
      </c>
      <c r="BA39">
        <v>1.82</v>
      </c>
      <c r="BB39">
        <v>134.13</v>
      </c>
      <c r="BC39">
        <v>42.17</v>
      </c>
      <c r="BD39">
        <v>0</v>
      </c>
      <c r="BE39">
        <v>2.3485200000000002</v>
      </c>
      <c r="BF39">
        <v>8.9726299999999995E-2</v>
      </c>
      <c r="BG39">
        <v>0</v>
      </c>
      <c r="BH39">
        <v>8.6966000000000002E-2</v>
      </c>
      <c r="BI39">
        <v>0</v>
      </c>
      <c r="BJ39">
        <v>0</v>
      </c>
      <c r="BK39">
        <v>0.53989299999999996</v>
      </c>
      <c r="BL39">
        <v>0.99521899999999996</v>
      </c>
      <c r="BM39">
        <v>1.82348</v>
      </c>
      <c r="BN39">
        <v>7.39533E-2</v>
      </c>
      <c r="BO39">
        <v>5.9577499999999999</v>
      </c>
      <c r="BP39">
        <v>2.52521</v>
      </c>
      <c r="BQ39">
        <v>117.03100000000001</v>
      </c>
      <c r="BR39">
        <v>586.76300000000003</v>
      </c>
      <c r="BS39">
        <v>785.77200000000005</v>
      </c>
      <c r="BT39">
        <v>0</v>
      </c>
      <c r="BU39">
        <v>584.83299999999997</v>
      </c>
      <c r="BV39">
        <v>2033.7</v>
      </c>
      <c r="BW39">
        <v>5458.16</v>
      </c>
      <c r="BX39">
        <v>12062</v>
      </c>
      <c r="BY39">
        <v>433.91399999999999</v>
      </c>
      <c r="BZ39">
        <v>22062.1</v>
      </c>
      <c r="CA39">
        <v>172.708</v>
      </c>
      <c r="CB39">
        <v>0</v>
      </c>
      <c r="CC39">
        <v>0</v>
      </c>
      <c r="CD39">
        <v>0</v>
      </c>
      <c r="CE39">
        <v>646.79700000000003</v>
      </c>
      <c r="CF39">
        <v>0</v>
      </c>
      <c r="CG39">
        <v>287.95400000000001</v>
      </c>
      <c r="CH39">
        <v>0</v>
      </c>
      <c r="CI39">
        <v>0</v>
      </c>
      <c r="CJ39">
        <v>1107.46</v>
      </c>
      <c r="CK39">
        <v>0</v>
      </c>
      <c r="CL39">
        <v>0</v>
      </c>
      <c r="CM39">
        <v>0</v>
      </c>
      <c r="CN39">
        <v>0</v>
      </c>
      <c r="CO39">
        <v>0</v>
      </c>
      <c r="CP39">
        <v>0</v>
      </c>
      <c r="CQ39">
        <v>0</v>
      </c>
      <c r="CR39">
        <v>0</v>
      </c>
      <c r="CS39">
        <v>0</v>
      </c>
      <c r="CT39">
        <v>0</v>
      </c>
      <c r="CU39">
        <v>5.91</v>
      </c>
      <c r="CV39">
        <v>12.24</v>
      </c>
      <c r="CW39">
        <v>3.13</v>
      </c>
      <c r="CX39">
        <v>0</v>
      </c>
      <c r="CY39">
        <v>20.89</v>
      </c>
      <c r="CZ39">
        <v>9.15</v>
      </c>
      <c r="DA39">
        <v>31.17</v>
      </c>
      <c r="DB39">
        <v>49.82</v>
      </c>
      <c r="DC39">
        <v>1.82</v>
      </c>
      <c r="DD39">
        <v>134.13</v>
      </c>
      <c r="DE39">
        <v>42.17</v>
      </c>
      <c r="DF39">
        <v>0</v>
      </c>
      <c r="DG39">
        <v>2.3485200000000002</v>
      </c>
      <c r="DH39">
        <v>8.9726299999999995E-2</v>
      </c>
      <c r="DI39">
        <v>0</v>
      </c>
      <c r="DJ39">
        <v>8.6966000000000002E-2</v>
      </c>
      <c r="DK39">
        <v>0.53989299999999996</v>
      </c>
      <c r="DL39">
        <v>0.99521899999999996</v>
      </c>
      <c r="DM39">
        <v>1.82348</v>
      </c>
      <c r="DN39">
        <v>7.39533E-2</v>
      </c>
      <c r="DO39">
        <v>5.9577499999999999</v>
      </c>
      <c r="DP39">
        <v>2.52521</v>
      </c>
      <c r="DQ39" t="s">
        <v>691</v>
      </c>
      <c r="DR39" t="s">
        <v>690</v>
      </c>
      <c r="DS39" t="s">
        <v>16</v>
      </c>
      <c r="DT39">
        <v>0</v>
      </c>
      <c r="DU39">
        <v>0</v>
      </c>
      <c r="DV39">
        <v>0</v>
      </c>
      <c r="DW39">
        <v>0</v>
      </c>
      <c r="EN39">
        <v>117.03100000000001</v>
      </c>
      <c r="EO39">
        <v>586.76300000000003</v>
      </c>
      <c r="EP39">
        <v>785.77200000000005</v>
      </c>
      <c r="EQ39">
        <v>0</v>
      </c>
      <c r="ER39">
        <v>584.83299999999997</v>
      </c>
      <c r="ES39">
        <v>0</v>
      </c>
      <c r="ET39">
        <v>0</v>
      </c>
      <c r="EU39">
        <v>2033.7</v>
      </c>
      <c r="EV39">
        <v>5458.16</v>
      </c>
      <c r="EW39">
        <v>12062</v>
      </c>
      <c r="EX39">
        <v>433.91399999999999</v>
      </c>
      <c r="EY39">
        <v>22062.1</v>
      </c>
      <c r="EZ39">
        <v>172.708</v>
      </c>
      <c r="FA39">
        <v>0</v>
      </c>
      <c r="FB39">
        <v>0</v>
      </c>
      <c r="FC39">
        <v>0</v>
      </c>
      <c r="FD39">
        <v>646.79700000000003</v>
      </c>
      <c r="FE39">
        <v>0</v>
      </c>
      <c r="FF39">
        <v>287.95400000000001</v>
      </c>
      <c r="FG39">
        <v>0</v>
      </c>
      <c r="FH39">
        <v>0</v>
      </c>
      <c r="FI39">
        <v>1107.46</v>
      </c>
      <c r="FJ39">
        <v>0</v>
      </c>
      <c r="FK39">
        <v>0</v>
      </c>
      <c r="FL39">
        <v>0</v>
      </c>
      <c r="FM39">
        <v>0</v>
      </c>
      <c r="FN39">
        <v>0</v>
      </c>
      <c r="FO39">
        <v>0</v>
      </c>
      <c r="FP39">
        <v>0</v>
      </c>
      <c r="FQ39">
        <v>0</v>
      </c>
      <c r="FR39">
        <v>0</v>
      </c>
      <c r="FS39">
        <v>0</v>
      </c>
      <c r="FT39">
        <v>5.91</v>
      </c>
      <c r="FU39">
        <v>12.24</v>
      </c>
      <c r="FV39">
        <v>3.13</v>
      </c>
      <c r="FW39">
        <v>0</v>
      </c>
      <c r="FX39">
        <v>20.89</v>
      </c>
      <c r="FY39">
        <v>0</v>
      </c>
      <c r="FZ39">
        <v>0</v>
      </c>
      <c r="GA39">
        <v>9.15</v>
      </c>
      <c r="GB39">
        <v>31.17</v>
      </c>
      <c r="GC39">
        <v>49.82</v>
      </c>
      <c r="GD39">
        <v>1.82</v>
      </c>
      <c r="GE39">
        <v>134.13</v>
      </c>
      <c r="GF39">
        <v>0</v>
      </c>
      <c r="GG39">
        <v>2.3485200000000002</v>
      </c>
      <c r="GH39">
        <v>8.9726299999999995E-2</v>
      </c>
      <c r="GI39">
        <v>0</v>
      </c>
      <c r="GJ39">
        <v>8.6966000000000002E-2</v>
      </c>
      <c r="GK39">
        <v>0</v>
      </c>
      <c r="GL39">
        <v>0</v>
      </c>
      <c r="GM39">
        <v>0.53989299999999996</v>
      </c>
      <c r="GN39">
        <v>0.99521899999999996</v>
      </c>
      <c r="GO39">
        <v>1.82348</v>
      </c>
      <c r="GP39">
        <v>7.39533E-2</v>
      </c>
      <c r="GQ39">
        <v>5.9577499999999999</v>
      </c>
      <c r="GR39">
        <v>803.60699999999997</v>
      </c>
      <c r="GS39">
        <v>1807.1</v>
      </c>
      <c r="GT39">
        <v>785.77200000000005</v>
      </c>
      <c r="GU39">
        <v>0</v>
      </c>
      <c r="GV39">
        <v>0</v>
      </c>
      <c r="GW39">
        <v>5894.96</v>
      </c>
      <c r="GX39">
        <v>6547.68</v>
      </c>
      <c r="GY39">
        <v>10697.7</v>
      </c>
      <c r="GZ39">
        <v>540.49900000000002</v>
      </c>
      <c r="HA39">
        <v>27077.4</v>
      </c>
      <c r="HB39">
        <v>668.798</v>
      </c>
      <c r="HC39">
        <v>0</v>
      </c>
      <c r="HD39">
        <v>0</v>
      </c>
      <c r="HE39">
        <v>0</v>
      </c>
      <c r="HF39">
        <v>1107.1300000000001</v>
      </c>
      <c r="HG39">
        <v>0</v>
      </c>
      <c r="HH39">
        <v>291.12400000000002</v>
      </c>
      <c r="HI39">
        <v>0</v>
      </c>
      <c r="HJ39">
        <v>0</v>
      </c>
      <c r="HK39">
        <v>2067.0500000000002</v>
      </c>
      <c r="HL39">
        <v>0</v>
      </c>
      <c r="HM39">
        <v>0</v>
      </c>
      <c r="HN39">
        <v>0</v>
      </c>
      <c r="HO39">
        <v>0</v>
      </c>
      <c r="HP39">
        <v>0</v>
      </c>
      <c r="HQ39">
        <v>0</v>
      </c>
      <c r="HR39">
        <v>0</v>
      </c>
      <c r="HS39">
        <v>0</v>
      </c>
      <c r="HT39">
        <v>0</v>
      </c>
      <c r="HU39">
        <v>0</v>
      </c>
      <c r="HV39">
        <v>24.05</v>
      </c>
      <c r="HW39">
        <v>29.63</v>
      </c>
      <c r="HX39">
        <v>3.13</v>
      </c>
      <c r="HY39">
        <v>0</v>
      </c>
      <c r="HZ39">
        <v>31.64</v>
      </c>
      <c r="IA39">
        <v>26.91</v>
      </c>
      <c r="IB39">
        <v>34.6</v>
      </c>
      <c r="IC39">
        <v>44.64</v>
      </c>
      <c r="ID39">
        <v>2.29</v>
      </c>
      <c r="IE39">
        <v>196.89</v>
      </c>
      <c r="IF39">
        <v>0</v>
      </c>
      <c r="IG39">
        <v>5.2022199999999996</v>
      </c>
      <c r="IH39">
        <v>8.9726299999999995E-2</v>
      </c>
      <c r="II39">
        <v>0</v>
      </c>
      <c r="IJ39">
        <v>0</v>
      </c>
      <c r="IK39">
        <v>1.7213499999999999</v>
      </c>
      <c r="IL39">
        <v>0.80892399999999998</v>
      </c>
      <c r="IM39">
        <v>1.7518499999999999</v>
      </c>
      <c r="IN39">
        <v>0.114331</v>
      </c>
      <c r="IO39">
        <v>9.6883999999999997</v>
      </c>
      <c r="IP39">
        <v>54.9</v>
      </c>
      <c r="IQ39">
        <v>0</v>
      </c>
      <c r="IR39">
        <v>25.2</v>
      </c>
      <c r="IS39">
        <v>54.9</v>
      </c>
      <c r="IT39">
        <v>29.7</v>
      </c>
      <c r="IU39">
        <v>18.22</v>
      </c>
      <c r="IV39">
        <v>23.95</v>
      </c>
      <c r="IW39">
        <v>18.22</v>
      </c>
      <c r="IX39">
        <v>23.95</v>
      </c>
      <c r="IY39">
        <v>18.22</v>
      </c>
      <c r="IZ39">
        <v>23.95</v>
      </c>
      <c r="JA39">
        <v>35.67</v>
      </c>
      <c r="JB39">
        <v>52.78</v>
      </c>
    </row>
    <row r="40" spans="1:262" x14ac:dyDescent="0.25">
      <c r="A40" s="10">
        <v>42977.406076388892</v>
      </c>
      <c r="B40" t="s">
        <v>419</v>
      </c>
      <c r="C40" t="s">
        <v>555</v>
      </c>
      <c r="D40">
        <v>5</v>
      </c>
      <c r="E40">
        <v>8</v>
      </c>
      <c r="F40">
        <v>6960</v>
      </c>
      <c r="G40" t="s">
        <v>96</v>
      </c>
      <c r="H40" t="s">
        <v>125</v>
      </c>
      <c r="I40">
        <v>0</v>
      </c>
      <c r="J40">
        <v>55.2</v>
      </c>
      <c r="K40">
        <v>75.767700000000005</v>
      </c>
      <c r="L40">
        <v>51.197299999999998</v>
      </c>
      <c r="M40">
        <v>785.77200000000005</v>
      </c>
      <c r="N40">
        <v>0</v>
      </c>
      <c r="O40">
        <v>584.83299999999997</v>
      </c>
      <c r="P40">
        <v>0</v>
      </c>
      <c r="Q40">
        <v>0</v>
      </c>
      <c r="R40">
        <v>2033.7</v>
      </c>
      <c r="S40">
        <v>5409.78</v>
      </c>
      <c r="T40">
        <v>12062</v>
      </c>
      <c r="U40">
        <v>433.91399999999999</v>
      </c>
      <c r="V40">
        <v>21436.9</v>
      </c>
      <c r="W40">
        <v>111.819</v>
      </c>
      <c r="X40">
        <v>0</v>
      </c>
      <c r="Y40">
        <v>0</v>
      </c>
      <c r="Z40">
        <v>0</v>
      </c>
      <c r="AA40">
        <v>690.37599999999998</v>
      </c>
      <c r="AB40">
        <v>0</v>
      </c>
      <c r="AC40">
        <v>287.95400000000001</v>
      </c>
      <c r="AD40">
        <v>0</v>
      </c>
      <c r="AE40">
        <v>0</v>
      </c>
      <c r="AF40">
        <v>1090.1500000000001</v>
      </c>
      <c r="AG40">
        <v>0</v>
      </c>
      <c r="AH40">
        <v>0</v>
      </c>
      <c r="AI40">
        <v>0</v>
      </c>
      <c r="AJ40">
        <v>0</v>
      </c>
      <c r="AK40">
        <v>0</v>
      </c>
      <c r="AL40">
        <v>0</v>
      </c>
      <c r="AM40">
        <v>0</v>
      </c>
      <c r="AN40">
        <v>0</v>
      </c>
      <c r="AO40">
        <v>0</v>
      </c>
      <c r="AP40">
        <v>0</v>
      </c>
      <c r="AQ40">
        <v>3.78</v>
      </c>
      <c r="AR40">
        <v>1.31</v>
      </c>
      <c r="AS40">
        <v>3.15</v>
      </c>
      <c r="AT40">
        <v>0</v>
      </c>
      <c r="AU40">
        <v>22.06</v>
      </c>
      <c r="AV40">
        <v>0</v>
      </c>
      <c r="AW40">
        <v>0</v>
      </c>
      <c r="AX40">
        <v>9.41</v>
      </c>
      <c r="AY40">
        <v>30.99</v>
      </c>
      <c r="AZ40">
        <v>50.37</v>
      </c>
      <c r="BA40">
        <v>1.87</v>
      </c>
      <c r="BB40">
        <v>122.94</v>
      </c>
      <c r="BC40">
        <v>30.3</v>
      </c>
      <c r="BD40">
        <v>0</v>
      </c>
      <c r="BE40">
        <v>0.29655399999999998</v>
      </c>
      <c r="BF40">
        <v>8.9726299999999995E-2</v>
      </c>
      <c r="BG40">
        <v>0</v>
      </c>
      <c r="BH40">
        <v>8.6966000000000002E-2</v>
      </c>
      <c r="BI40">
        <v>0</v>
      </c>
      <c r="BJ40">
        <v>0</v>
      </c>
      <c r="BK40">
        <v>0.53989299999999996</v>
      </c>
      <c r="BL40">
        <v>0.97572599999999998</v>
      </c>
      <c r="BM40">
        <v>1.82348</v>
      </c>
      <c r="BN40">
        <v>7.39533E-2</v>
      </c>
      <c r="BO40">
        <v>3.8862999999999999</v>
      </c>
      <c r="BP40">
        <v>0.473246</v>
      </c>
      <c r="BQ40">
        <v>75.767700000000005</v>
      </c>
      <c r="BR40">
        <v>51.197299999999998</v>
      </c>
      <c r="BS40">
        <v>785.77200000000005</v>
      </c>
      <c r="BT40">
        <v>0</v>
      </c>
      <c r="BU40">
        <v>584.83299999999997</v>
      </c>
      <c r="BV40">
        <v>2033.7</v>
      </c>
      <c r="BW40">
        <v>5409.78</v>
      </c>
      <c r="BX40">
        <v>12062</v>
      </c>
      <c r="BY40">
        <v>433.91399999999999</v>
      </c>
      <c r="BZ40">
        <v>21436.9</v>
      </c>
      <c r="CA40">
        <v>111.819</v>
      </c>
      <c r="CB40">
        <v>0</v>
      </c>
      <c r="CC40">
        <v>0</v>
      </c>
      <c r="CD40">
        <v>0</v>
      </c>
      <c r="CE40">
        <v>690.37599999999998</v>
      </c>
      <c r="CF40">
        <v>0</v>
      </c>
      <c r="CG40">
        <v>287.95400000000001</v>
      </c>
      <c r="CH40">
        <v>0</v>
      </c>
      <c r="CI40">
        <v>0</v>
      </c>
      <c r="CJ40">
        <v>1090.1500000000001</v>
      </c>
      <c r="CK40">
        <v>0</v>
      </c>
      <c r="CL40">
        <v>0</v>
      </c>
      <c r="CM40">
        <v>0</v>
      </c>
      <c r="CN40">
        <v>0</v>
      </c>
      <c r="CO40">
        <v>0</v>
      </c>
      <c r="CP40">
        <v>0</v>
      </c>
      <c r="CQ40">
        <v>0</v>
      </c>
      <c r="CR40">
        <v>0</v>
      </c>
      <c r="CS40">
        <v>0</v>
      </c>
      <c r="CT40">
        <v>0</v>
      </c>
      <c r="CU40">
        <v>3.78</v>
      </c>
      <c r="CV40">
        <v>1.31</v>
      </c>
      <c r="CW40">
        <v>3.15</v>
      </c>
      <c r="CX40">
        <v>0</v>
      </c>
      <c r="CY40">
        <v>22.06</v>
      </c>
      <c r="CZ40">
        <v>9.41</v>
      </c>
      <c r="DA40">
        <v>30.99</v>
      </c>
      <c r="DB40">
        <v>50.37</v>
      </c>
      <c r="DC40">
        <v>1.87</v>
      </c>
      <c r="DD40">
        <v>122.94</v>
      </c>
      <c r="DE40">
        <v>30.3</v>
      </c>
      <c r="DF40">
        <v>0</v>
      </c>
      <c r="DG40">
        <v>0.29655399999999998</v>
      </c>
      <c r="DH40">
        <v>8.9726299999999995E-2</v>
      </c>
      <c r="DI40">
        <v>0</v>
      </c>
      <c r="DJ40">
        <v>8.6966000000000002E-2</v>
      </c>
      <c r="DK40">
        <v>0.53989299999999996</v>
      </c>
      <c r="DL40">
        <v>0.97572599999999998</v>
      </c>
      <c r="DM40">
        <v>1.82348</v>
      </c>
      <c r="DN40">
        <v>7.39533E-2</v>
      </c>
      <c r="DO40">
        <v>3.8862999999999999</v>
      </c>
      <c r="DP40">
        <v>0.473246</v>
      </c>
      <c r="DQ40" t="s">
        <v>691</v>
      </c>
      <c r="DR40" t="s">
        <v>690</v>
      </c>
      <c r="DS40" t="s">
        <v>16</v>
      </c>
      <c r="DT40">
        <v>0</v>
      </c>
      <c r="DU40">
        <v>0</v>
      </c>
      <c r="DV40">
        <v>0</v>
      </c>
      <c r="DW40">
        <v>0</v>
      </c>
      <c r="EN40">
        <v>75.767700000000005</v>
      </c>
      <c r="EO40">
        <v>51.197299999999998</v>
      </c>
      <c r="EP40">
        <v>785.77200000000005</v>
      </c>
      <c r="EQ40">
        <v>0</v>
      </c>
      <c r="ER40">
        <v>584.83299999999997</v>
      </c>
      <c r="ES40">
        <v>0</v>
      </c>
      <c r="ET40">
        <v>0</v>
      </c>
      <c r="EU40">
        <v>2033.7</v>
      </c>
      <c r="EV40">
        <v>5409.78</v>
      </c>
      <c r="EW40">
        <v>12062</v>
      </c>
      <c r="EX40">
        <v>433.91399999999999</v>
      </c>
      <c r="EY40">
        <v>21436.9</v>
      </c>
      <c r="EZ40">
        <v>111.819</v>
      </c>
      <c r="FA40">
        <v>0</v>
      </c>
      <c r="FB40">
        <v>0</v>
      </c>
      <c r="FC40">
        <v>0</v>
      </c>
      <c r="FD40">
        <v>690.37599999999998</v>
      </c>
      <c r="FE40">
        <v>0</v>
      </c>
      <c r="FF40">
        <v>287.95400000000001</v>
      </c>
      <c r="FG40">
        <v>0</v>
      </c>
      <c r="FH40">
        <v>0</v>
      </c>
      <c r="FI40">
        <v>1090.1500000000001</v>
      </c>
      <c r="FJ40">
        <v>0</v>
      </c>
      <c r="FK40">
        <v>0</v>
      </c>
      <c r="FL40">
        <v>0</v>
      </c>
      <c r="FM40">
        <v>0</v>
      </c>
      <c r="FN40">
        <v>0</v>
      </c>
      <c r="FO40">
        <v>0</v>
      </c>
      <c r="FP40">
        <v>0</v>
      </c>
      <c r="FQ40">
        <v>0</v>
      </c>
      <c r="FR40">
        <v>0</v>
      </c>
      <c r="FS40">
        <v>0</v>
      </c>
      <c r="FT40">
        <v>3.78</v>
      </c>
      <c r="FU40">
        <v>1.31</v>
      </c>
      <c r="FV40">
        <v>3.15</v>
      </c>
      <c r="FW40">
        <v>0</v>
      </c>
      <c r="FX40">
        <v>22.06</v>
      </c>
      <c r="FY40">
        <v>0</v>
      </c>
      <c r="FZ40">
        <v>0</v>
      </c>
      <c r="GA40">
        <v>9.41</v>
      </c>
      <c r="GB40">
        <v>30.99</v>
      </c>
      <c r="GC40">
        <v>50.37</v>
      </c>
      <c r="GD40">
        <v>1.87</v>
      </c>
      <c r="GE40">
        <v>122.94</v>
      </c>
      <c r="GF40">
        <v>0</v>
      </c>
      <c r="GG40">
        <v>0.29655399999999998</v>
      </c>
      <c r="GH40">
        <v>8.9726299999999995E-2</v>
      </c>
      <c r="GI40">
        <v>0</v>
      </c>
      <c r="GJ40">
        <v>8.6966000000000002E-2</v>
      </c>
      <c r="GK40">
        <v>0</v>
      </c>
      <c r="GL40">
        <v>0</v>
      </c>
      <c r="GM40">
        <v>0.53989299999999996</v>
      </c>
      <c r="GN40">
        <v>0.97572599999999998</v>
      </c>
      <c r="GO40">
        <v>1.82348</v>
      </c>
      <c r="GP40">
        <v>7.39533E-2</v>
      </c>
      <c r="GQ40">
        <v>3.8862999999999999</v>
      </c>
      <c r="GR40">
        <v>838.24300000000005</v>
      </c>
      <c r="GS40">
        <v>6.2669600000000001</v>
      </c>
      <c r="GT40">
        <v>785.77200000000005</v>
      </c>
      <c r="GU40">
        <v>0</v>
      </c>
      <c r="GV40">
        <v>0</v>
      </c>
      <c r="GW40">
        <v>5894.96</v>
      </c>
      <c r="GX40">
        <v>6547.68</v>
      </c>
      <c r="GY40">
        <v>10697.7</v>
      </c>
      <c r="GZ40">
        <v>540.49900000000002</v>
      </c>
      <c r="HA40">
        <v>25311.200000000001</v>
      </c>
      <c r="HB40">
        <v>697.66200000000003</v>
      </c>
      <c r="HC40">
        <v>0</v>
      </c>
      <c r="HD40">
        <v>0</v>
      </c>
      <c r="HE40">
        <v>0</v>
      </c>
      <c r="HF40">
        <v>1157.68</v>
      </c>
      <c r="HG40">
        <v>0</v>
      </c>
      <c r="HH40">
        <v>291.12400000000002</v>
      </c>
      <c r="HI40">
        <v>0</v>
      </c>
      <c r="HJ40">
        <v>0</v>
      </c>
      <c r="HK40">
        <v>2146.46</v>
      </c>
      <c r="HL40">
        <v>0</v>
      </c>
      <c r="HM40">
        <v>0</v>
      </c>
      <c r="HN40">
        <v>0</v>
      </c>
      <c r="HO40">
        <v>0</v>
      </c>
      <c r="HP40">
        <v>0</v>
      </c>
      <c r="HQ40">
        <v>0</v>
      </c>
      <c r="HR40">
        <v>0</v>
      </c>
      <c r="HS40">
        <v>0</v>
      </c>
      <c r="HT40">
        <v>0</v>
      </c>
      <c r="HU40">
        <v>0</v>
      </c>
      <c r="HV40">
        <v>24.71</v>
      </c>
      <c r="HW40">
        <v>0.18</v>
      </c>
      <c r="HX40">
        <v>3.15</v>
      </c>
      <c r="HY40">
        <v>0</v>
      </c>
      <c r="HZ40">
        <v>32.950000000000003</v>
      </c>
      <c r="IA40">
        <v>27.38</v>
      </c>
      <c r="IB40">
        <v>34.74</v>
      </c>
      <c r="IC40">
        <v>44.93</v>
      </c>
      <c r="ID40">
        <v>2.4900000000000002</v>
      </c>
      <c r="IE40">
        <v>170.53</v>
      </c>
      <c r="IF40">
        <v>0</v>
      </c>
      <c r="IG40">
        <v>2.76368E-2</v>
      </c>
      <c r="IH40">
        <v>8.9726299999999995E-2</v>
      </c>
      <c r="II40">
        <v>0</v>
      </c>
      <c r="IJ40">
        <v>0</v>
      </c>
      <c r="IK40">
        <v>1.7213499999999999</v>
      </c>
      <c r="IL40">
        <v>0.80892399999999998</v>
      </c>
      <c r="IM40">
        <v>1.7518499999999999</v>
      </c>
      <c r="IN40">
        <v>0.114331</v>
      </c>
      <c r="IO40">
        <v>4.5138199999999999</v>
      </c>
      <c r="IP40">
        <v>55.2</v>
      </c>
      <c r="IQ40">
        <v>0</v>
      </c>
      <c r="IR40">
        <v>23.8</v>
      </c>
      <c r="IS40">
        <v>55.2</v>
      </c>
      <c r="IT40">
        <v>31.4</v>
      </c>
      <c r="IU40">
        <v>7.16</v>
      </c>
      <c r="IV40">
        <v>23.14</v>
      </c>
      <c r="IW40">
        <v>7.16</v>
      </c>
      <c r="IX40">
        <v>23.14</v>
      </c>
      <c r="IY40">
        <v>7.16</v>
      </c>
      <c r="IZ40">
        <v>23.14</v>
      </c>
      <c r="JA40">
        <v>6.42</v>
      </c>
      <c r="JB40">
        <v>54.57</v>
      </c>
    </row>
    <row r="41" spans="1:262" x14ac:dyDescent="0.25">
      <c r="A41" s="10">
        <v>42977.406076388892</v>
      </c>
      <c r="B41" t="s">
        <v>420</v>
      </c>
      <c r="C41" t="s">
        <v>556</v>
      </c>
      <c r="D41">
        <v>6</v>
      </c>
      <c r="E41">
        <v>8</v>
      </c>
      <c r="F41">
        <v>6960</v>
      </c>
      <c r="G41" t="s">
        <v>96</v>
      </c>
      <c r="H41" t="s">
        <v>125</v>
      </c>
      <c r="I41">
        <v>0</v>
      </c>
      <c r="J41">
        <v>61.2</v>
      </c>
      <c r="K41">
        <v>19.588999999999999</v>
      </c>
      <c r="L41">
        <v>616.53599999999994</v>
      </c>
      <c r="M41">
        <v>785.77200000000005</v>
      </c>
      <c r="N41">
        <v>0</v>
      </c>
      <c r="O41">
        <v>584.83299999999997</v>
      </c>
      <c r="P41">
        <v>0</v>
      </c>
      <c r="Q41">
        <v>0</v>
      </c>
      <c r="R41">
        <v>2033.7</v>
      </c>
      <c r="S41">
        <v>5540.56</v>
      </c>
      <c r="T41">
        <v>12062</v>
      </c>
      <c r="U41">
        <v>433.91399999999999</v>
      </c>
      <c r="V41">
        <v>22076.9</v>
      </c>
      <c r="W41">
        <v>28.907599999999999</v>
      </c>
      <c r="X41">
        <v>0</v>
      </c>
      <c r="Y41">
        <v>0</v>
      </c>
      <c r="Z41">
        <v>0</v>
      </c>
      <c r="AA41">
        <v>620.77499999999998</v>
      </c>
      <c r="AB41">
        <v>0</v>
      </c>
      <c r="AC41">
        <v>287.95400000000001</v>
      </c>
      <c r="AD41">
        <v>0</v>
      </c>
      <c r="AE41">
        <v>0</v>
      </c>
      <c r="AF41">
        <v>937.63599999999997</v>
      </c>
      <c r="AG41">
        <v>0</v>
      </c>
      <c r="AH41">
        <v>0</v>
      </c>
      <c r="AI41">
        <v>0</v>
      </c>
      <c r="AJ41">
        <v>0</v>
      </c>
      <c r="AK41">
        <v>0</v>
      </c>
      <c r="AL41">
        <v>0</v>
      </c>
      <c r="AM41">
        <v>0</v>
      </c>
      <c r="AN41">
        <v>0</v>
      </c>
      <c r="AO41">
        <v>0</v>
      </c>
      <c r="AP41">
        <v>0</v>
      </c>
      <c r="AQ41">
        <v>1.01</v>
      </c>
      <c r="AR41">
        <v>9.86</v>
      </c>
      <c r="AS41">
        <v>3.05</v>
      </c>
      <c r="AT41">
        <v>0</v>
      </c>
      <c r="AU41">
        <v>20.11</v>
      </c>
      <c r="AV41">
        <v>0</v>
      </c>
      <c r="AW41">
        <v>0</v>
      </c>
      <c r="AX41">
        <v>8.8699999999999992</v>
      </c>
      <c r="AY41">
        <v>30.66</v>
      </c>
      <c r="AZ41">
        <v>48.62</v>
      </c>
      <c r="BA41">
        <v>1.79</v>
      </c>
      <c r="BB41">
        <v>123.97</v>
      </c>
      <c r="BC41">
        <v>34.03</v>
      </c>
      <c r="BD41">
        <v>0</v>
      </c>
      <c r="BE41">
        <v>1.7504299999999999</v>
      </c>
      <c r="BF41">
        <v>8.9726299999999995E-2</v>
      </c>
      <c r="BG41">
        <v>0</v>
      </c>
      <c r="BH41">
        <v>8.6966000000000002E-2</v>
      </c>
      <c r="BI41">
        <v>0</v>
      </c>
      <c r="BJ41">
        <v>0</v>
      </c>
      <c r="BK41">
        <v>0.53989299999999996</v>
      </c>
      <c r="BL41">
        <v>0.99294400000000005</v>
      </c>
      <c r="BM41">
        <v>1.82348</v>
      </c>
      <c r="BN41">
        <v>7.39533E-2</v>
      </c>
      <c r="BO41">
        <v>5.3573899999999997</v>
      </c>
      <c r="BP41">
        <v>1.9271199999999999</v>
      </c>
      <c r="BQ41">
        <v>19.588999999999999</v>
      </c>
      <c r="BR41">
        <v>616.53599999999994</v>
      </c>
      <c r="BS41">
        <v>785.77200000000005</v>
      </c>
      <c r="BT41">
        <v>0</v>
      </c>
      <c r="BU41">
        <v>584.83299999999997</v>
      </c>
      <c r="BV41">
        <v>2033.7</v>
      </c>
      <c r="BW41">
        <v>5540.56</v>
      </c>
      <c r="BX41">
        <v>12062</v>
      </c>
      <c r="BY41">
        <v>433.91399999999999</v>
      </c>
      <c r="BZ41">
        <v>22076.9</v>
      </c>
      <c r="CA41">
        <v>28.907599999999999</v>
      </c>
      <c r="CB41">
        <v>0</v>
      </c>
      <c r="CC41">
        <v>0</v>
      </c>
      <c r="CD41">
        <v>0</v>
      </c>
      <c r="CE41">
        <v>620.77499999999998</v>
      </c>
      <c r="CF41">
        <v>0</v>
      </c>
      <c r="CG41">
        <v>287.95400000000001</v>
      </c>
      <c r="CH41">
        <v>0</v>
      </c>
      <c r="CI41">
        <v>0</v>
      </c>
      <c r="CJ41">
        <v>937.63599999999997</v>
      </c>
      <c r="CK41">
        <v>0</v>
      </c>
      <c r="CL41">
        <v>0</v>
      </c>
      <c r="CM41">
        <v>0</v>
      </c>
      <c r="CN41">
        <v>0</v>
      </c>
      <c r="CO41">
        <v>0</v>
      </c>
      <c r="CP41">
        <v>0</v>
      </c>
      <c r="CQ41">
        <v>0</v>
      </c>
      <c r="CR41">
        <v>0</v>
      </c>
      <c r="CS41">
        <v>0</v>
      </c>
      <c r="CT41">
        <v>0</v>
      </c>
      <c r="CU41">
        <v>1.01</v>
      </c>
      <c r="CV41">
        <v>9.86</v>
      </c>
      <c r="CW41">
        <v>3.05</v>
      </c>
      <c r="CX41">
        <v>0</v>
      </c>
      <c r="CY41">
        <v>20.11</v>
      </c>
      <c r="CZ41">
        <v>8.8699999999999992</v>
      </c>
      <c r="DA41">
        <v>30.66</v>
      </c>
      <c r="DB41">
        <v>48.62</v>
      </c>
      <c r="DC41">
        <v>1.79</v>
      </c>
      <c r="DD41">
        <v>123.97</v>
      </c>
      <c r="DE41">
        <v>34.03</v>
      </c>
      <c r="DF41">
        <v>0</v>
      </c>
      <c r="DG41">
        <v>1.7504299999999999</v>
      </c>
      <c r="DH41">
        <v>8.9726299999999995E-2</v>
      </c>
      <c r="DI41">
        <v>0</v>
      </c>
      <c r="DJ41">
        <v>8.6966000000000002E-2</v>
      </c>
      <c r="DK41">
        <v>0.53989299999999996</v>
      </c>
      <c r="DL41">
        <v>0.99294400000000005</v>
      </c>
      <c r="DM41">
        <v>1.82348</v>
      </c>
      <c r="DN41">
        <v>7.39533E-2</v>
      </c>
      <c r="DO41">
        <v>5.3573899999999997</v>
      </c>
      <c r="DP41">
        <v>1.9271199999999999</v>
      </c>
      <c r="DQ41" t="s">
        <v>691</v>
      </c>
      <c r="DR41" t="s">
        <v>690</v>
      </c>
      <c r="DS41" t="s">
        <v>16</v>
      </c>
      <c r="DT41">
        <v>0</v>
      </c>
      <c r="DU41">
        <v>0</v>
      </c>
      <c r="DV41">
        <v>0</v>
      </c>
      <c r="DW41">
        <v>0</v>
      </c>
      <c r="EN41">
        <v>19.588999999999999</v>
      </c>
      <c r="EO41">
        <v>616.53599999999994</v>
      </c>
      <c r="EP41">
        <v>785.77200000000005</v>
      </c>
      <c r="EQ41">
        <v>0</v>
      </c>
      <c r="ER41">
        <v>584.83299999999997</v>
      </c>
      <c r="ES41">
        <v>0</v>
      </c>
      <c r="ET41">
        <v>0</v>
      </c>
      <c r="EU41">
        <v>2033.7</v>
      </c>
      <c r="EV41">
        <v>5540.56</v>
      </c>
      <c r="EW41">
        <v>12062</v>
      </c>
      <c r="EX41">
        <v>433.91399999999999</v>
      </c>
      <c r="EY41">
        <v>22076.9</v>
      </c>
      <c r="EZ41">
        <v>28.907599999999999</v>
      </c>
      <c r="FA41">
        <v>0</v>
      </c>
      <c r="FB41">
        <v>0</v>
      </c>
      <c r="FC41">
        <v>0</v>
      </c>
      <c r="FD41">
        <v>620.77499999999998</v>
      </c>
      <c r="FE41">
        <v>0</v>
      </c>
      <c r="FF41">
        <v>287.95400000000001</v>
      </c>
      <c r="FG41">
        <v>0</v>
      </c>
      <c r="FH41">
        <v>0</v>
      </c>
      <c r="FI41">
        <v>937.63599999999997</v>
      </c>
      <c r="FJ41">
        <v>0</v>
      </c>
      <c r="FK41">
        <v>0</v>
      </c>
      <c r="FL41">
        <v>0</v>
      </c>
      <c r="FM41">
        <v>0</v>
      </c>
      <c r="FN41">
        <v>0</v>
      </c>
      <c r="FO41">
        <v>0</v>
      </c>
      <c r="FP41">
        <v>0</v>
      </c>
      <c r="FQ41">
        <v>0</v>
      </c>
      <c r="FR41">
        <v>0</v>
      </c>
      <c r="FS41">
        <v>0</v>
      </c>
      <c r="FT41">
        <v>1.01</v>
      </c>
      <c r="FU41">
        <v>9.86</v>
      </c>
      <c r="FV41">
        <v>3.05</v>
      </c>
      <c r="FW41">
        <v>0</v>
      </c>
      <c r="FX41">
        <v>20.11</v>
      </c>
      <c r="FY41">
        <v>0</v>
      </c>
      <c r="FZ41">
        <v>0</v>
      </c>
      <c r="GA41">
        <v>8.8699999999999992</v>
      </c>
      <c r="GB41">
        <v>30.66</v>
      </c>
      <c r="GC41">
        <v>48.62</v>
      </c>
      <c r="GD41">
        <v>1.79</v>
      </c>
      <c r="GE41">
        <v>123.97</v>
      </c>
      <c r="GF41">
        <v>0</v>
      </c>
      <c r="GG41">
        <v>1.7504299999999999</v>
      </c>
      <c r="GH41">
        <v>8.9726299999999995E-2</v>
      </c>
      <c r="GI41">
        <v>0</v>
      </c>
      <c r="GJ41">
        <v>8.6966000000000002E-2</v>
      </c>
      <c r="GK41">
        <v>0</v>
      </c>
      <c r="GL41">
        <v>0</v>
      </c>
      <c r="GM41">
        <v>0.53989299999999996</v>
      </c>
      <c r="GN41">
        <v>0.99294400000000005</v>
      </c>
      <c r="GO41">
        <v>1.82348</v>
      </c>
      <c r="GP41">
        <v>7.39533E-2</v>
      </c>
      <c r="GQ41">
        <v>5.3573899999999997</v>
      </c>
      <c r="GR41">
        <v>277.28100000000001</v>
      </c>
      <c r="GS41">
        <v>1263.05</v>
      </c>
      <c r="GT41">
        <v>785.77200000000005</v>
      </c>
      <c r="GU41">
        <v>0</v>
      </c>
      <c r="GV41">
        <v>0</v>
      </c>
      <c r="GW41">
        <v>5894.96</v>
      </c>
      <c r="GX41">
        <v>6547.68</v>
      </c>
      <c r="GY41">
        <v>10697.7</v>
      </c>
      <c r="GZ41">
        <v>540.49900000000002</v>
      </c>
      <c r="HA41">
        <v>26007</v>
      </c>
      <c r="HB41">
        <v>230.761</v>
      </c>
      <c r="HC41">
        <v>0</v>
      </c>
      <c r="HD41">
        <v>0</v>
      </c>
      <c r="HE41">
        <v>0</v>
      </c>
      <c r="HF41">
        <v>1078.18</v>
      </c>
      <c r="HG41">
        <v>0</v>
      </c>
      <c r="HH41">
        <v>291.12400000000002</v>
      </c>
      <c r="HI41">
        <v>0</v>
      </c>
      <c r="HJ41">
        <v>0</v>
      </c>
      <c r="HK41">
        <v>1600.06</v>
      </c>
      <c r="HL41">
        <v>0</v>
      </c>
      <c r="HM41">
        <v>0</v>
      </c>
      <c r="HN41">
        <v>0</v>
      </c>
      <c r="HO41">
        <v>0</v>
      </c>
      <c r="HP41">
        <v>0</v>
      </c>
      <c r="HQ41">
        <v>0</v>
      </c>
      <c r="HR41">
        <v>0</v>
      </c>
      <c r="HS41">
        <v>0</v>
      </c>
      <c r="HT41">
        <v>0</v>
      </c>
      <c r="HU41">
        <v>0</v>
      </c>
      <c r="HV41">
        <v>8.3800000000000008</v>
      </c>
      <c r="HW41">
        <v>15.62</v>
      </c>
      <c r="HX41">
        <v>3.05</v>
      </c>
      <c r="HY41">
        <v>0</v>
      </c>
      <c r="HZ41">
        <v>30.91</v>
      </c>
      <c r="IA41">
        <v>25.99</v>
      </c>
      <c r="IB41">
        <v>33.97</v>
      </c>
      <c r="IC41">
        <v>43.47</v>
      </c>
      <c r="ID41">
        <v>2.37</v>
      </c>
      <c r="IE41">
        <v>163.76</v>
      </c>
      <c r="IF41">
        <v>0</v>
      </c>
      <c r="IG41">
        <v>2.2283599999999999</v>
      </c>
      <c r="IH41">
        <v>8.9726299999999995E-2</v>
      </c>
      <c r="II41">
        <v>0</v>
      </c>
      <c r="IJ41">
        <v>0</v>
      </c>
      <c r="IK41">
        <v>1.7213499999999999</v>
      </c>
      <c r="IL41">
        <v>0.80892399999999998</v>
      </c>
      <c r="IM41">
        <v>1.7518499999999999</v>
      </c>
      <c r="IN41">
        <v>0.114331</v>
      </c>
      <c r="IO41">
        <v>6.7145400000000004</v>
      </c>
      <c r="IP41">
        <v>61.2</v>
      </c>
      <c r="IQ41">
        <v>0</v>
      </c>
      <c r="IR41">
        <v>26.4</v>
      </c>
      <c r="IS41">
        <v>61.2</v>
      </c>
      <c r="IT41">
        <v>34.799999999999997</v>
      </c>
      <c r="IU41">
        <v>15.3</v>
      </c>
      <c r="IV41">
        <v>18.73</v>
      </c>
      <c r="IW41">
        <v>15.3</v>
      </c>
      <c r="IX41">
        <v>18.73</v>
      </c>
      <c r="IY41">
        <v>15.3</v>
      </c>
      <c r="IZ41">
        <v>18.73</v>
      </c>
      <c r="JA41">
        <v>19.649999999999999</v>
      </c>
      <c r="JB41">
        <v>38.31</v>
      </c>
    </row>
    <row r="42" spans="1:262" x14ac:dyDescent="0.25">
      <c r="A42" s="10">
        <v>42977.406076388892</v>
      </c>
      <c r="B42" t="s">
        <v>421</v>
      </c>
      <c r="C42" t="s">
        <v>557</v>
      </c>
      <c r="D42">
        <v>7</v>
      </c>
      <c r="E42">
        <v>8</v>
      </c>
      <c r="F42">
        <v>6960</v>
      </c>
      <c r="G42" t="s">
        <v>96</v>
      </c>
      <c r="H42" t="s">
        <v>125</v>
      </c>
      <c r="I42">
        <v>0</v>
      </c>
      <c r="J42">
        <v>63</v>
      </c>
      <c r="K42">
        <v>1.5785400000000001</v>
      </c>
      <c r="L42">
        <v>360.32600000000002</v>
      </c>
      <c r="M42">
        <v>785.77200000000005</v>
      </c>
      <c r="N42">
        <v>0</v>
      </c>
      <c r="O42">
        <v>584.83299999999997</v>
      </c>
      <c r="P42">
        <v>0</v>
      </c>
      <c r="Q42">
        <v>0</v>
      </c>
      <c r="R42">
        <v>2033.7</v>
      </c>
      <c r="S42">
        <v>5535.19</v>
      </c>
      <c r="T42">
        <v>12062</v>
      </c>
      <c r="U42">
        <v>433.91399999999999</v>
      </c>
      <c r="V42">
        <v>21797.3</v>
      </c>
      <c r="W42">
        <v>2.3293900000000001</v>
      </c>
      <c r="X42">
        <v>0</v>
      </c>
      <c r="Y42">
        <v>0</v>
      </c>
      <c r="Z42">
        <v>0</v>
      </c>
      <c r="AA42">
        <v>612.02099999999996</v>
      </c>
      <c r="AB42">
        <v>0</v>
      </c>
      <c r="AC42">
        <v>287.95400000000001</v>
      </c>
      <c r="AD42">
        <v>0</v>
      </c>
      <c r="AE42">
        <v>0</v>
      </c>
      <c r="AF42">
        <v>902.30499999999995</v>
      </c>
      <c r="AG42">
        <v>0</v>
      </c>
      <c r="AH42">
        <v>0</v>
      </c>
      <c r="AI42">
        <v>0</v>
      </c>
      <c r="AJ42">
        <v>0</v>
      </c>
      <c r="AK42">
        <v>0</v>
      </c>
      <c r="AL42">
        <v>0</v>
      </c>
      <c r="AM42">
        <v>0</v>
      </c>
      <c r="AN42">
        <v>0</v>
      </c>
      <c r="AO42">
        <v>0</v>
      </c>
      <c r="AP42">
        <v>0</v>
      </c>
      <c r="AQ42">
        <v>0.08</v>
      </c>
      <c r="AR42">
        <v>7.61</v>
      </c>
      <c r="AS42">
        <v>3.11</v>
      </c>
      <c r="AT42">
        <v>0</v>
      </c>
      <c r="AU42">
        <v>19.61</v>
      </c>
      <c r="AV42">
        <v>0</v>
      </c>
      <c r="AW42">
        <v>0</v>
      </c>
      <c r="AX42">
        <v>9.0399999999999991</v>
      </c>
      <c r="AY42">
        <v>30.96</v>
      </c>
      <c r="AZ42">
        <v>49.53</v>
      </c>
      <c r="BA42">
        <v>1.82</v>
      </c>
      <c r="BB42">
        <v>121.76</v>
      </c>
      <c r="BC42">
        <v>30.41</v>
      </c>
      <c r="BD42">
        <v>0</v>
      </c>
      <c r="BE42">
        <v>1.7450000000000001</v>
      </c>
      <c r="BF42">
        <v>8.9726299999999995E-2</v>
      </c>
      <c r="BG42">
        <v>0</v>
      </c>
      <c r="BH42">
        <v>8.6966000000000002E-2</v>
      </c>
      <c r="BI42">
        <v>0</v>
      </c>
      <c r="BJ42">
        <v>0</v>
      </c>
      <c r="BK42">
        <v>0.53989299999999996</v>
      </c>
      <c r="BL42">
        <v>0.98909499999999995</v>
      </c>
      <c r="BM42">
        <v>1.82348</v>
      </c>
      <c r="BN42">
        <v>7.39533E-2</v>
      </c>
      <c r="BO42">
        <v>5.3481100000000001</v>
      </c>
      <c r="BP42">
        <v>1.9216899999999999</v>
      </c>
      <c r="BQ42">
        <v>1.5785400000000001</v>
      </c>
      <c r="BR42">
        <v>360.32600000000002</v>
      </c>
      <c r="BS42">
        <v>785.77200000000005</v>
      </c>
      <c r="BT42">
        <v>0</v>
      </c>
      <c r="BU42">
        <v>584.83299999999997</v>
      </c>
      <c r="BV42">
        <v>2033.7</v>
      </c>
      <c r="BW42">
        <v>5535.19</v>
      </c>
      <c r="BX42">
        <v>12062</v>
      </c>
      <c r="BY42">
        <v>433.91399999999999</v>
      </c>
      <c r="BZ42">
        <v>21797.3</v>
      </c>
      <c r="CA42">
        <v>2.3293900000000001</v>
      </c>
      <c r="CB42">
        <v>0</v>
      </c>
      <c r="CC42">
        <v>0</v>
      </c>
      <c r="CD42">
        <v>0</v>
      </c>
      <c r="CE42">
        <v>612.02099999999996</v>
      </c>
      <c r="CF42">
        <v>0</v>
      </c>
      <c r="CG42">
        <v>287.95400000000001</v>
      </c>
      <c r="CH42">
        <v>0</v>
      </c>
      <c r="CI42">
        <v>0</v>
      </c>
      <c r="CJ42">
        <v>902.30499999999995</v>
      </c>
      <c r="CK42">
        <v>0</v>
      </c>
      <c r="CL42">
        <v>0</v>
      </c>
      <c r="CM42">
        <v>0</v>
      </c>
      <c r="CN42">
        <v>0</v>
      </c>
      <c r="CO42">
        <v>0</v>
      </c>
      <c r="CP42">
        <v>0</v>
      </c>
      <c r="CQ42">
        <v>0</v>
      </c>
      <c r="CR42">
        <v>0</v>
      </c>
      <c r="CS42">
        <v>0</v>
      </c>
      <c r="CT42">
        <v>0</v>
      </c>
      <c r="CU42">
        <v>0.08</v>
      </c>
      <c r="CV42">
        <v>7.61</v>
      </c>
      <c r="CW42">
        <v>3.11</v>
      </c>
      <c r="CX42">
        <v>0</v>
      </c>
      <c r="CY42">
        <v>19.61</v>
      </c>
      <c r="CZ42">
        <v>9.0399999999999991</v>
      </c>
      <c r="DA42">
        <v>30.96</v>
      </c>
      <c r="DB42">
        <v>49.53</v>
      </c>
      <c r="DC42">
        <v>1.82</v>
      </c>
      <c r="DD42">
        <v>121.76</v>
      </c>
      <c r="DE42">
        <v>30.41</v>
      </c>
      <c r="DF42">
        <v>0</v>
      </c>
      <c r="DG42">
        <v>1.7450000000000001</v>
      </c>
      <c r="DH42">
        <v>8.9726299999999995E-2</v>
      </c>
      <c r="DI42">
        <v>0</v>
      </c>
      <c r="DJ42">
        <v>8.6966000000000002E-2</v>
      </c>
      <c r="DK42">
        <v>0.53989299999999996</v>
      </c>
      <c r="DL42">
        <v>0.98909499999999995</v>
      </c>
      <c r="DM42">
        <v>1.82348</v>
      </c>
      <c r="DN42">
        <v>7.39533E-2</v>
      </c>
      <c r="DO42">
        <v>5.3481100000000001</v>
      </c>
      <c r="DP42">
        <v>1.9216899999999999</v>
      </c>
      <c r="DQ42" t="s">
        <v>691</v>
      </c>
      <c r="DR42" t="s">
        <v>690</v>
      </c>
      <c r="DS42" t="s">
        <v>16</v>
      </c>
      <c r="DT42">
        <v>0</v>
      </c>
      <c r="DU42">
        <v>0</v>
      </c>
      <c r="DV42">
        <v>0</v>
      </c>
      <c r="DW42">
        <v>0</v>
      </c>
      <c r="EN42">
        <v>1.5785400000000001</v>
      </c>
      <c r="EO42">
        <v>360.32600000000002</v>
      </c>
      <c r="EP42">
        <v>785.77200000000005</v>
      </c>
      <c r="EQ42">
        <v>0</v>
      </c>
      <c r="ER42">
        <v>584.83299999999997</v>
      </c>
      <c r="ES42">
        <v>0</v>
      </c>
      <c r="ET42">
        <v>0</v>
      </c>
      <c r="EU42">
        <v>2033.7</v>
      </c>
      <c r="EV42">
        <v>5535.19</v>
      </c>
      <c r="EW42">
        <v>12062</v>
      </c>
      <c r="EX42">
        <v>433.91399999999999</v>
      </c>
      <c r="EY42">
        <v>21797.3</v>
      </c>
      <c r="EZ42">
        <v>2.3293900000000001</v>
      </c>
      <c r="FA42">
        <v>0</v>
      </c>
      <c r="FB42">
        <v>0</v>
      </c>
      <c r="FC42">
        <v>0</v>
      </c>
      <c r="FD42">
        <v>612.02099999999996</v>
      </c>
      <c r="FE42">
        <v>0</v>
      </c>
      <c r="FF42">
        <v>287.95400000000001</v>
      </c>
      <c r="FG42">
        <v>0</v>
      </c>
      <c r="FH42">
        <v>0</v>
      </c>
      <c r="FI42">
        <v>902.30499999999995</v>
      </c>
      <c r="FJ42">
        <v>0</v>
      </c>
      <c r="FK42">
        <v>0</v>
      </c>
      <c r="FL42">
        <v>0</v>
      </c>
      <c r="FM42">
        <v>0</v>
      </c>
      <c r="FN42">
        <v>0</v>
      </c>
      <c r="FO42">
        <v>0</v>
      </c>
      <c r="FP42">
        <v>0</v>
      </c>
      <c r="FQ42">
        <v>0</v>
      </c>
      <c r="FR42">
        <v>0</v>
      </c>
      <c r="FS42">
        <v>0</v>
      </c>
      <c r="FT42">
        <v>0.08</v>
      </c>
      <c r="FU42">
        <v>7.61</v>
      </c>
      <c r="FV42">
        <v>3.11</v>
      </c>
      <c r="FW42">
        <v>0</v>
      </c>
      <c r="FX42">
        <v>19.61</v>
      </c>
      <c r="FY42">
        <v>0</v>
      </c>
      <c r="FZ42">
        <v>0</v>
      </c>
      <c r="GA42">
        <v>9.0399999999999991</v>
      </c>
      <c r="GB42">
        <v>30.96</v>
      </c>
      <c r="GC42">
        <v>49.53</v>
      </c>
      <c r="GD42">
        <v>1.82</v>
      </c>
      <c r="GE42">
        <v>121.76</v>
      </c>
      <c r="GF42">
        <v>0</v>
      </c>
      <c r="GG42">
        <v>1.7450000000000001</v>
      </c>
      <c r="GH42">
        <v>8.9726299999999995E-2</v>
      </c>
      <c r="GI42">
        <v>0</v>
      </c>
      <c r="GJ42">
        <v>8.6966000000000002E-2</v>
      </c>
      <c r="GK42">
        <v>0</v>
      </c>
      <c r="GL42">
        <v>0</v>
      </c>
      <c r="GM42">
        <v>0.53989299999999996</v>
      </c>
      <c r="GN42">
        <v>0.98909499999999995</v>
      </c>
      <c r="GO42">
        <v>1.82348</v>
      </c>
      <c r="GP42">
        <v>7.39533E-2</v>
      </c>
      <c r="GQ42">
        <v>5.3481100000000001</v>
      </c>
      <c r="GR42">
        <v>74.553899999999999</v>
      </c>
      <c r="GS42">
        <v>764.57</v>
      </c>
      <c r="GT42">
        <v>785.77200000000005</v>
      </c>
      <c r="GU42">
        <v>0</v>
      </c>
      <c r="GV42">
        <v>0</v>
      </c>
      <c r="GW42">
        <v>5894.96</v>
      </c>
      <c r="GX42">
        <v>6547.68</v>
      </c>
      <c r="GY42">
        <v>10697.7</v>
      </c>
      <c r="GZ42">
        <v>540.49900000000002</v>
      </c>
      <c r="HA42">
        <v>25305.8</v>
      </c>
      <c r="HB42">
        <v>62.043599999999998</v>
      </c>
      <c r="HC42">
        <v>0</v>
      </c>
      <c r="HD42">
        <v>0</v>
      </c>
      <c r="HE42">
        <v>0</v>
      </c>
      <c r="HF42">
        <v>1068.97</v>
      </c>
      <c r="HG42">
        <v>0</v>
      </c>
      <c r="HH42">
        <v>291.12400000000002</v>
      </c>
      <c r="HI42">
        <v>0</v>
      </c>
      <c r="HJ42">
        <v>0</v>
      </c>
      <c r="HK42">
        <v>1422.14</v>
      </c>
      <c r="HL42">
        <v>0</v>
      </c>
      <c r="HM42">
        <v>0</v>
      </c>
      <c r="HN42">
        <v>0</v>
      </c>
      <c r="HO42">
        <v>0</v>
      </c>
      <c r="HP42">
        <v>0</v>
      </c>
      <c r="HQ42">
        <v>0</v>
      </c>
      <c r="HR42">
        <v>0</v>
      </c>
      <c r="HS42">
        <v>0</v>
      </c>
      <c r="HT42">
        <v>0</v>
      </c>
      <c r="HU42">
        <v>0</v>
      </c>
      <c r="HV42">
        <v>2.19</v>
      </c>
      <c r="HW42">
        <v>11.75</v>
      </c>
      <c r="HX42">
        <v>3.11</v>
      </c>
      <c r="HY42">
        <v>0</v>
      </c>
      <c r="HZ42">
        <v>30.14</v>
      </c>
      <c r="IA42">
        <v>26.49</v>
      </c>
      <c r="IB42">
        <v>34.31</v>
      </c>
      <c r="IC42">
        <v>44.28</v>
      </c>
      <c r="ID42">
        <v>2.42</v>
      </c>
      <c r="IE42">
        <v>154.69</v>
      </c>
      <c r="IF42">
        <v>0</v>
      </c>
      <c r="IG42">
        <v>2.18614</v>
      </c>
      <c r="IH42">
        <v>8.9726299999999995E-2</v>
      </c>
      <c r="II42">
        <v>0</v>
      </c>
      <c r="IJ42">
        <v>0</v>
      </c>
      <c r="IK42">
        <v>1.7213499999999999</v>
      </c>
      <c r="IL42">
        <v>0.80892399999999998</v>
      </c>
      <c r="IM42">
        <v>1.7518499999999999</v>
      </c>
      <c r="IN42">
        <v>0.114331</v>
      </c>
      <c r="IO42">
        <v>6.6723100000000004</v>
      </c>
      <c r="IP42">
        <v>63</v>
      </c>
      <c r="IQ42">
        <v>0</v>
      </c>
      <c r="IR42">
        <v>26.6</v>
      </c>
      <c r="IS42">
        <v>63</v>
      </c>
      <c r="IT42">
        <v>36.4</v>
      </c>
      <c r="IU42">
        <v>13.09</v>
      </c>
      <c r="IV42">
        <v>17.32</v>
      </c>
      <c r="IW42">
        <v>13.09</v>
      </c>
      <c r="IX42">
        <v>17.32</v>
      </c>
      <c r="IY42">
        <v>13.09</v>
      </c>
      <c r="IZ42">
        <v>17.32</v>
      </c>
      <c r="JA42">
        <v>15.13</v>
      </c>
      <c r="JB42">
        <v>32.06</v>
      </c>
    </row>
    <row r="43" spans="1:262" x14ac:dyDescent="0.25">
      <c r="A43" s="10">
        <v>42977.406770833331</v>
      </c>
      <c r="B43" t="s">
        <v>422</v>
      </c>
      <c r="C43" t="s">
        <v>558</v>
      </c>
      <c r="D43">
        <v>8</v>
      </c>
      <c r="E43">
        <v>8</v>
      </c>
      <c r="F43">
        <v>6960</v>
      </c>
      <c r="G43" t="s">
        <v>96</v>
      </c>
      <c r="H43" t="s">
        <v>125</v>
      </c>
      <c r="I43">
        <v>0</v>
      </c>
      <c r="J43">
        <v>60</v>
      </c>
      <c r="K43">
        <v>7.3692799999999998</v>
      </c>
      <c r="L43">
        <v>1803.01</v>
      </c>
      <c r="M43">
        <v>785.77200000000005</v>
      </c>
      <c r="N43">
        <v>0</v>
      </c>
      <c r="O43">
        <v>584.83299999999997</v>
      </c>
      <c r="P43">
        <v>0</v>
      </c>
      <c r="Q43">
        <v>0</v>
      </c>
      <c r="R43">
        <v>2033.7</v>
      </c>
      <c r="S43">
        <v>5620.66</v>
      </c>
      <c r="T43">
        <v>12062</v>
      </c>
      <c r="U43">
        <v>433.91399999999999</v>
      </c>
      <c r="V43">
        <v>23331.200000000001</v>
      </c>
      <c r="W43">
        <v>10.8749</v>
      </c>
      <c r="X43">
        <v>0</v>
      </c>
      <c r="Y43">
        <v>0</v>
      </c>
      <c r="Z43">
        <v>0</v>
      </c>
      <c r="AA43">
        <v>597.71199999999999</v>
      </c>
      <c r="AB43">
        <v>0</v>
      </c>
      <c r="AC43">
        <v>287.95400000000001</v>
      </c>
      <c r="AD43">
        <v>0</v>
      </c>
      <c r="AE43">
        <v>0</v>
      </c>
      <c r="AF43">
        <v>896.54100000000005</v>
      </c>
      <c r="AG43">
        <v>0</v>
      </c>
      <c r="AH43">
        <v>0</v>
      </c>
      <c r="AI43">
        <v>0</v>
      </c>
      <c r="AJ43">
        <v>0</v>
      </c>
      <c r="AK43">
        <v>0</v>
      </c>
      <c r="AL43">
        <v>0</v>
      </c>
      <c r="AM43">
        <v>0</v>
      </c>
      <c r="AN43">
        <v>0</v>
      </c>
      <c r="AO43">
        <v>0</v>
      </c>
      <c r="AP43">
        <v>0</v>
      </c>
      <c r="AQ43">
        <v>0.38</v>
      </c>
      <c r="AR43">
        <v>19.82</v>
      </c>
      <c r="AS43">
        <v>3.02</v>
      </c>
      <c r="AT43">
        <v>0</v>
      </c>
      <c r="AU43">
        <v>19.43</v>
      </c>
      <c r="AV43">
        <v>0</v>
      </c>
      <c r="AW43">
        <v>0</v>
      </c>
      <c r="AX43">
        <v>8.5500000000000007</v>
      </c>
      <c r="AY43">
        <v>30.65</v>
      </c>
      <c r="AZ43">
        <v>47.83</v>
      </c>
      <c r="BA43">
        <v>1.72</v>
      </c>
      <c r="BB43">
        <v>131.4</v>
      </c>
      <c r="BC43">
        <v>42.65</v>
      </c>
      <c r="BD43">
        <v>0</v>
      </c>
      <c r="BE43">
        <v>3.5290499999999998</v>
      </c>
      <c r="BF43">
        <v>8.9726299999999995E-2</v>
      </c>
      <c r="BG43">
        <v>0</v>
      </c>
      <c r="BH43">
        <v>8.6966000000000002E-2</v>
      </c>
      <c r="BI43">
        <v>0</v>
      </c>
      <c r="BJ43">
        <v>0</v>
      </c>
      <c r="BK43">
        <v>0.53989299999999996</v>
      </c>
      <c r="BL43">
        <v>0.99958899999999995</v>
      </c>
      <c r="BM43">
        <v>1.82348</v>
      </c>
      <c r="BN43">
        <v>7.39533E-2</v>
      </c>
      <c r="BO43">
        <v>7.1426600000000002</v>
      </c>
      <c r="BP43">
        <v>3.70574</v>
      </c>
      <c r="BQ43">
        <v>7.3692799999999998</v>
      </c>
      <c r="BR43">
        <v>1803.01</v>
      </c>
      <c r="BS43">
        <v>785.77200000000005</v>
      </c>
      <c r="BT43">
        <v>0</v>
      </c>
      <c r="BU43">
        <v>584.83299999999997</v>
      </c>
      <c r="BV43">
        <v>2033.7</v>
      </c>
      <c r="BW43">
        <v>5620.66</v>
      </c>
      <c r="BX43">
        <v>12062</v>
      </c>
      <c r="BY43">
        <v>433.91399999999999</v>
      </c>
      <c r="BZ43">
        <v>23331.200000000001</v>
      </c>
      <c r="CA43">
        <v>10.8749</v>
      </c>
      <c r="CB43">
        <v>0</v>
      </c>
      <c r="CC43">
        <v>0</v>
      </c>
      <c r="CD43">
        <v>0</v>
      </c>
      <c r="CE43">
        <v>597.71199999999999</v>
      </c>
      <c r="CF43">
        <v>0</v>
      </c>
      <c r="CG43">
        <v>287.95400000000001</v>
      </c>
      <c r="CH43">
        <v>0</v>
      </c>
      <c r="CI43">
        <v>0</v>
      </c>
      <c r="CJ43">
        <v>896.54100000000005</v>
      </c>
      <c r="CK43">
        <v>0</v>
      </c>
      <c r="CL43">
        <v>0</v>
      </c>
      <c r="CM43">
        <v>0</v>
      </c>
      <c r="CN43">
        <v>0</v>
      </c>
      <c r="CO43">
        <v>0</v>
      </c>
      <c r="CP43">
        <v>0</v>
      </c>
      <c r="CQ43">
        <v>0</v>
      </c>
      <c r="CR43">
        <v>0</v>
      </c>
      <c r="CS43">
        <v>0</v>
      </c>
      <c r="CT43">
        <v>0</v>
      </c>
      <c r="CU43">
        <v>0.38</v>
      </c>
      <c r="CV43">
        <v>19.82</v>
      </c>
      <c r="CW43">
        <v>3.02</v>
      </c>
      <c r="CX43">
        <v>0</v>
      </c>
      <c r="CY43">
        <v>19.43</v>
      </c>
      <c r="CZ43">
        <v>8.5500000000000007</v>
      </c>
      <c r="DA43">
        <v>30.65</v>
      </c>
      <c r="DB43">
        <v>47.83</v>
      </c>
      <c r="DC43">
        <v>1.72</v>
      </c>
      <c r="DD43">
        <v>131.4</v>
      </c>
      <c r="DE43">
        <v>42.65</v>
      </c>
      <c r="DF43">
        <v>0</v>
      </c>
      <c r="DG43">
        <v>3.5290499999999998</v>
      </c>
      <c r="DH43">
        <v>8.9726299999999995E-2</v>
      </c>
      <c r="DI43">
        <v>0</v>
      </c>
      <c r="DJ43">
        <v>8.6966000000000002E-2</v>
      </c>
      <c r="DK43">
        <v>0.53989299999999996</v>
      </c>
      <c r="DL43">
        <v>0.99958899999999995</v>
      </c>
      <c r="DM43">
        <v>1.82348</v>
      </c>
      <c r="DN43">
        <v>7.39533E-2</v>
      </c>
      <c r="DO43">
        <v>7.1426600000000002</v>
      </c>
      <c r="DP43">
        <v>3.70574</v>
      </c>
      <c r="DQ43" t="s">
        <v>691</v>
      </c>
      <c r="DR43" t="s">
        <v>690</v>
      </c>
      <c r="DS43" t="s">
        <v>16</v>
      </c>
      <c r="DT43">
        <v>0</v>
      </c>
      <c r="DU43">
        <v>0</v>
      </c>
      <c r="DV43">
        <v>0</v>
      </c>
      <c r="DW43">
        <v>0</v>
      </c>
      <c r="EN43">
        <v>7.3692799999999998</v>
      </c>
      <c r="EO43">
        <v>1803.01</v>
      </c>
      <c r="EP43">
        <v>785.77200000000005</v>
      </c>
      <c r="EQ43">
        <v>0</v>
      </c>
      <c r="ER43">
        <v>584.83299999999997</v>
      </c>
      <c r="ES43">
        <v>0</v>
      </c>
      <c r="ET43">
        <v>0</v>
      </c>
      <c r="EU43">
        <v>2033.7</v>
      </c>
      <c r="EV43">
        <v>5620.66</v>
      </c>
      <c r="EW43">
        <v>12062</v>
      </c>
      <c r="EX43">
        <v>433.91399999999999</v>
      </c>
      <c r="EY43">
        <v>23331.200000000001</v>
      </c>
      <c r="EZ43">
        <v>10.8749</v>
      </c>
      <c r="FA43">
        <v>0</v>
      </c>
      <c r="FB43">
        <v>0</v>
      </c>
      <c r="FC43">
        <v>0</v>
      </c>
      <c r="FD43">
        <v>597.71199999999999</v>
      </c>
      <c r="FE43">
        <v>0</v>
      </c>
      <c r="FF43">
        <v>287.95400000000001</v>
      </c>
      <c r="FG43">
        <v>0</v>
      </c>
      <c r="FH43">
        <v>0</v>
      </c>
      <c r="FI43">
        <v>896.54100000000005</v>
      </c>
      <c r="FJ43">
        <v>0</v>
      </c>
      <c r="FK43">
        <v>0</v>
      </c>
      <c r="FL43">
        <v>0</v>
      </c>
      <c r="FM43">
        <v>0</v>
      </c>
      <c r="FN43">
        <v>0</v>
      </c>
      <c r="FO43">
        <v>0</v>
      </c>
      <c r="FP43">
        <v>0</v>
      </c>
      <c r="FQ43">
        <v>0</v>
      </c>
      <c r="FR43">
        <v>0</v>
      </c>
      <c r="FS43">
        <v>0</v>
      </c>
      <c r="FT43">
        <v>0.38</v>
      </c>
      <c r="FU43">
        <v>19.82</v>
      </c>
      <c r="FV43">
        <v>3.02</v>
      </c>
      <c r="FW43">
        <v>0</v>
      </c>
      <c r="FX43">
        <v>19.43</v>
      </c>
      <c r="FY43">
        <v>0</v>
      </c>
      <c r="FZ43">
        <v>0</v>
      </c>
      <c r="GA43">
        <v>8.5500000000000007</v>
      </c>
      <c r="GB43">
        <v>30.65</v>
      </c>
      <c r="GC43">
        <v>47.83</v>
      </c>
      <c r="GD43">
        <v>1.72</v>
      </c>
      <c r="GE43">
        <v>131.4</v>
      </c>
      <c r="GF43">
        <v>0</v>
      </c>
      <c r="GG43">
        <v>3.5290499999999998</v>
      </c>
      <c r="GH43">
        <v>8.9726299999999995E-2</v>
      </c>
      <c r="GI43">
        <v>0</v>
      </c>
      <c r="GJ43">
        <v>8.6966000000000002E-2</v>
      </c>
      <c r="GK43">
        <v>0</v>
      </c>
      <c r="GL43">
        <v>0</v>
      </c>
      <c r="GM43">
        <v>0.53989299999999996</v>
      </c>
      <c r="GN43">
        <v>0.99958899999999995</v>
      </c>
      <c r="GO43">
        <v>1.82348</v>
      </c>
      <c r="GP43">
        <v>7.39533E-2</v>
      </c>
      <c r="GQ43">
        <v>7.1426600000000002</v>
      </c>
      <c r="GR43">
        <v>200.44399999999999</v>
      </c>
      <c r="GS43">
        <v>4237.88</v>
      </c>
      <c r="GT43">
        <v>785.77200000000005</v>
      </c>
      <c r="GU43">
        <v>0</v>
      </c>
      <c r="GV43">
        <v>0</v>
      </c>
      <c r="GW43">
        <v>5894.96</v>
      </c>
      <c r="GX43">
        <v>6547.68</v>
      </c>
      <c r="GY43">
        <v>10697.7</v>
      </c>
      <c r="GZ43">
        <v>540.49900000000002</v>
      </c>
      <c r="HA43">
        <v>28905</v>
      </c>
      <c r="HB43">
        <v>166.816</v>
      </c>
      <c r="HC43">
        <v>0</v>
      </c>
      <c r="HD43">
        <v>0</v>
      </c>
      <c r="HE43">
        <v>0</v>
      </c>
      <c r="HF43">
        <v>1051.57</v>
      </c>
      <c r="HG43">
        <v>0</v>
      </c>
      <c r="HH43">
        <v>291.12400000000002</v>
      </c>
      <c r="HI43">
        <v>0</v>
      </c>
      <c r="HJ43">
        <v>0</v>
      </c>
      <c r="HK43">
        <v>1509.51</v>
      </c>
      <c r="HL43">
        <v>0</v>
      </c>
      <c r="HM43">
        <v>0</v>
      </c>
      <c r="HN43">
        <v>0</v>
      </c>
      <c r="HO43">
        <v>0</v>
      </c>
      <c r="HP43">
        <v>0</v>
      </c>
      <c r="HQ43">
        <v>0</v>
      </c>
      <c r="HR43">
        <v>0</v>
      </c>
      <c r="HS43">
        <v>0</v>
      </c>
      <c r="HT43">
        <v>0</v>
      </c>
      <c r="HU43">
        <v>0</v>
      </c>
      <c r="HV43">
        <v>6.06</v>
      </c>
      <c r="HW43">
        <v>41.11</v>
      </c>
      <c r="HX43">
        <v>3.02</v>
      </c>
      <c r="HY43">
        <v>0</v>
      </c>
      <c r="HZ43">
        <v>30.17</v>
      </c>
      <c r="IA43">
        <v>25.02</v>
      </c>
      <c r="IB43">
        <v>33.64</v>
      </c>
      <c r="IC43">
        <v>42.75</v>
      </c>
      <c r="ID43">
        <v>2.19</v>
      </c>
      <c r="IE43">
        <v>183.96</v>
      </c>
      <c r="IF43">
        <v>0</v>
      </c>
      <c r="IG43">
        <v>5.18506</v>
      </c>
      <c r="IH43">
        <v>8.9726299999999995E-2</v>
      </c>
      <c r="II43">
        <v>0</v>
      </c>
      <c r="IJ43">
        <v>0</v>
      </c>
      <c r="IK43">
        <v>1.7213499999999999</v>
      </c>
      <c r="IL43">
        <v>0.80892399999999998</v>
      </c>
      <c r="IM43">
        <v>1.7518499999999999</v>
      </c>
      <c r="IN43">
        <v>0.114331</v>
      </c>
      <c r="IO43">
        <v>9.6712399999999992</v>
      </c>
      <c r="IP43">
        <v>60</v>
      </c>
      <c r="IQ43">
        <v>0</v>
      </c>
      <c r="IR43">
        <v>25.4</v>
      </c>
      <c r="IS43">
        <v>60</v>
      </c>
      <c r="IT43">
        <v>34.6</v>
      </c>
      <c r="IU43">
        <v>25.16</v>
      </c>
      <c r="IV43">
        <v>17.489999999999998</v>
      </c>
      <c r="IW43">
        <v>25.16</v>
      </c>
      <c r="IX43">
        <v>17.489999999999998</v>
      </c>
      <c r="IY43">
        <v>25.16</v>
      </c>
      <c r="IZ43">
        <v>17.489999999999998</v>
      </c>
      <c r="JA43">
        <v>44.83</v>
      </c>
      <c r="JB43">
        <v>35.53</v>
      </c>
    </row>
    <row r="44" spans="1:262" x14ac:dyDescent="0.25">
      <c r="A44" s="10">
        <v>42977.406076388892</v>
      </c>
      <c r="B44" t="s">
        <v>423</v>
      </c>
      <c r="C44" t="s">
        <v>559</v>
      </c>
      <c r="D44">
        <v>9</v>
      </c>
      <c r="E44">
        <v>8</v>
      </c>
      <c r="F44">
        <v>6960</v>
      </c>
      <c r="G44" t="s">
        <v>96</v>
      </c>
      <c r="H44" t="s">
        <v>125</v>
      </c>
      <c r="I44">
        <v>0</v>
      </c>
      <c r="J44">
        <v>58.6</v>
      </c>
      <c r="K44">
        <v>19.261199999999999</v>
      </c>
      <c r="L44">
        <v>2633.82</v>
      </c>
      <c r="M44">
        <v>785.77200000000005</v>
      </c>
      <c r="N44">
        <v>0</v>
      </c>
      <c r="O44">
        <v>584.83299999999997</v>
      </c>
      <c r="P44">
        <v>0</v>
      </c>
      <c r="Q44">
        <v>0</v>
      </c>
      <c r="R44">
        <v>2033.7</v>
      </c>
      <c r="S44">
        <v>5596.28</v>
      </c>
      <c r="T44">
        <v>12062</v>
      </c>
      <c r="U44">
        <v>433.91399999999999</v>
      </c>
      <c r="V44">
        <v>24149.5</v>
      </c>
      <c r="W44">
        <v>28.432600000000001</v>
      </c>
      <c r="X44">
        <v>0</v>
      </c>
      <c r="Y44">
        <v>0</v>
      </c>
      <c r="Z44">
        <v>0</v>
      </c>
      <c r="AA44">
        <v>596.62400000000002</v>
      </c>
      <c r="AB44">
        <v>0</v>
      </c>
      <c r="AC44">
        <v>287.95400000000001</v>
      </c>
      <c r="AD44">
        <v>0</v>
      </c>
      <c r="AE44">
        <v>0</v>
      </c>
      <c r="AF44">
        <v>913.01099999999997</v>
      </c>
      <c r="AG44">
        <v>0</v>
      </c>
      <c r="AH44">
        <v>0</v>
      </c>
      <c r="AI44">
        <v>0</v>
      </c>
      <c r="AJ44">
        <v>0</v>
      </c>
      <c r="AK44">
        <v>0</v>
      </c>
      <c r="AL44">
        <v>0</v>
      </c>
      <c r="AM44">
        <v>0</v>
      </c>
      <c r="AN44">
        <v>0</v>
      </c>
      <c r="AO44">
        <v>0</v>
      </c>
      <c r="AP44">
        <v>0</v>
      </c>
      <c r="AQ44">
        <v>0.98</v>
      </c>
      <c r="AR44">
        <v>28.18</v>
      </c>
      <c r="AS44">
        <v>3.01</v>
      </c>
      <c r="AT44">
        <v>0</v>
      </c>
      <c r="AU44">
        <v>19.420000000000002</v>
      </c>
      <c r="AV44">
        <v>0</v>
      </c>
      <c r="AW44">
        <v>0</v>
      </c>
      <c r="AX44">
        <v>8.56</v>
      </c>
      <c r="AY44">
        <v>30.38</v>
      </c>
      <c r="AZ44">
        <v>47.68</v>
      </c>
      <c r="BA44">
        <v>1.72</v>
      </c>
      <c r="BB44">
        <v>139.93</v>
      </c>
      <c r="BC44">
        <v>51.59</v>
      </c>
      <c r="BD44">
        <v>0</v>
      </c>
      <c r="BE44">
        <v>5.0082199999999997</v>
      </c>
      <c r="BF44">
        <v>8.9726299999999995E-2</v>
      </c>
      <c r="BG44">
        <v>0</v>
      </c>
      <c r="BH44">
        <v>8.6966000000000002E-2</v>
      </c>
      <c r="BI44">
        <v>0</v>
      </c>
      <c r="BJ44">
        <v>0</v>
      </c>
      <c r="BK44">
        <v>0.53989299999999996</v>
      </c>
      <c r="BL44">
        <v>1.0025200000000001</v>
      </c>
      <c r="BM44">
        <v>1.82348</v>
      </c>
      <c r="BN44">
        <v>7.39533E-2</v>
      </c>
      <c r="BO44">
        <v>8.6247600000000002</v>
      </c>
      <c r="BP44">
        <v>5.1849100000000004</v>
      </c>
      <c r="BQ44">
        <v>19.261199999999999</v>
      </c>
      <c r="BR44">
        <v>2633.82</v>
      </c>
      <c r="BS44">
        <v>785.77200000000005</v>
      </c>
      <c r="BT44">
        <v>0</v>
      </c>
      <c r="BU44">
        <v>584.83299999999997</v>
      </c>
      <c r="BV44">
        <v>2033.7</v>
      </c>
      <c r="BW44">
        <v>5596.28</v>
      </c>
      <c r="BX44">
        <v>12062</v>
      </c>
      <c r="BY44">
        <v>433.91399999999999</v>
      </c>
      <c r="BZ44">
        <v>24149.5</v>
      </c>
      <c r="CA44">
        <v>28.432600000000001</v>
      </c>
      <c r="CB44">
        <v>0</v>
      </c>
      <c r="CC44">
        <v>0</v>
      </c>
      <c r="CD44">
        <v>0</v>
      </c>
      <c r="CE44">
        <v>596.62400000000002</v>
      </c>
      <c r="CF44">
        <v>0</v>
      </c>
      <c r="CG44">
        <v>287.95400000000001</v>
      </c>
      <c r="CH44">
        <v>0</v>
      </c>
      <c r="CI44">
        <v>0</v>
      </c>
      <c r="CJ44">
        <v>913.01099999999997</v>
      </c>
      <c r="CK44">
        <v>0</v>
      </c>
      <c r="CL44">
        <v>0</v>
      </c>
      <c r="CM44">
        <v>0</v>
      </c>
      <c r="CN44">
        <v>0</v>
      </c>
      <c r="CO44">
        <v>0</v>
      </c>
      <c r="CP44">
        <v>0</v>
      </c>
      <c r="CQ44">
        <v>0</v>
      </c>
      <c r="CR44">
        <v>0</v>
      </c>
      <c r="CS44">
        <v>0</v>
      </c>
      <c r="CT44">
        <v>0</v>
      </c>
      <c r="CU44">
        <v>0.98</v>
      </c>
      <c r="CV44">
        <v>28.18</v>
      </c>
      <c r="CW44">
        <v>3.01</v>
      </c>
      <c r="CX44">
        <v>0</v>
      </c>
      <c r="CY44">
        <v>19.420000000000002</v>
      </c>
      <c r="CZ44">
        <v>8.56</v>
      </c>
      <c r="DA44">
        <v>30.38</v>
      </c>
      <c r="DB44">
        <v>47.68</v>
      </c>
      <c r="DC44">
        <v>1.72</v>
      </c>
      <c r="DD44">
        <v>139.93</v>
      </c>
      <c r="DE44">
        <v>51.59</v>
      </c>
      <c r="DF44">
        <v>0</v>
      </c>
      <c r="DG44">
        <v>5.0082199999999997</v>
      </c>
      <c r="DH44">
        <v>8.9726299999999995E-2</v>
      </c>
      <c r="DI44">
        <v>0</v>
      </c>
      <c r="DJ44">
        <v>8.6966000000000002E-2</v>
      </c>
      <c r="DK44">
        <v>0.53989299999999996</v>
      </c>
      <c r="DL44">
        <v>1.0025200000000001</v>
      </c>
      <c r="DM44">
        <v>1.82348</v>
      </c>
      <c r="DN44">
        <v>7.39533E-2</v>
      </c>
      <c r="DO44">
        <v>8.6247600000000002</v>
      </c>
      <c r="DP44">
        <v>5.1849100000000004</v>
      </c>
      <c r="DQ44" t="s">
        <v>691</v>
      </c>
      <c r="DR44" t="s">
        <v>690</v>
      </c>
      <c r="DS44" t="s">
        <v>16</v>
      </c>
      <c r="DT44">
        <v>0</v>
      </c>
      <c r="DU44">
        <v>0</v>
      </c>
      <c r="DV44">
        <v>0</v>
      </c>
      <c r="DW44">
        <v>0</v>
      </c>
      <c r="EN44">
        <v>19.261199999999999</v>
      </c>
      <c r="EO44">
        <v>2633.82</v>
      </c>
      <c r="EP44">
        <v>785.77200000000005</v>
      </c>
      <c r="EQ44">
        <v>0</v>
      </c>
      <c r="ER44">
        <v>584.83299999999997</v>
      </c>
      <c r="ES44">
        <v>0</v>
      </c>
      <c r="ET44">
        <v>0</v>
      </c>
      <c r="EU44">
        <v>2033.7</v>
      </c>
      <c r="EV44">
        <v>5596.28</v>
      </c>
      <c r="EW44">
        <v>12062</v>
      </c>
      <c r="EX44">
        <v>433.91399999999999</v>
      </c>
      <c r="EY44">
        <v>24149.5</v>
      </c>
      <c r="EZ44">
        <v>28.432600000000001</v>
      </c>
      <c r="FA44">
        <v>0</v>
      </c>
      <c r="FB44">
        <v>0</v>
      </c>
      <c r="FC44">
        <v>0</v>
      </c>
      <c r="FD44">
        <v>596.62400000000002</v>
      </c>
      <c r="FE44">
        <v>0</v>
      </c>
      <c r="FF44">
        <v>287.95400000000001</v>
      </c>
      <c r="FG44">
        <v>0</v>
      </c>
      <c r="FH44">
        <v>0</v>
      </c>
      <c r="FI44">
        <v>913.01099999999997</v>
      </c>
      <c r="FJ44">
        <v>0</v>
      </c>
      <c r="FK44">
        <v>0</v>
      </c>
      <c r="FL44">
        <v>0</v>
      </c>
      <c r="FM44">
        <v>0</v>
      </c>
      <c r="FN44">
        <v>0</v>
      </c>
      <c r="FO44">
        <v>0</v>
      </c>
      <c r="FP44">
        <v>0</v>
      </c>
      <c r="FQ44">
        <v>0</v>
      </c>
      <c r="FR44">
        <v>0</v>
      </c>
      <c r="FS44">
        <v>0</v>
      </c>
      <c r="FT44">
        <v>0.98</v>
      </c>
      <c r="FU44">
        <v>28.18</v>
      </c>
      <c r="FV44">
        <v>3.01</v>
      </c>
      <c r="FW44">
        <v>0</v>
      </c>
      <c r="FX44">
        <v>19.420000000000002</v>
      </c>
      <c r="FY44">
        <v>0</v>
      </c>
      <c r="FZ44">
        <v>0</v>
      </c>
      <c r="GA44">
        <v>8.56</v>
      </c>
      <c r="GB44">
        <v>30.38</v>
      </c>
      <c r="GC44">
        <v>47.68</v>
      </c>
      <c r="GD44">
        <v>1.72</v>
      </c>
      <c r="GE44">
        <v>139.93</v>
      </c>
      <c r="GF44">
        <v>0</v>
      </c>
      <c r="GG44">
        <v>5.0082199999999997</v>
      </c>
      <c r="GH44">
        <v>8.9726299999999995E-2</v>
      </c>
      <c r="GI44">
        <v>0</v>
      </c>
      <c r="GJ44">
        <v>8.6966000000000002E-2</v>
      </c>
      <c r="GK44">
        <v>0</v>
      </c>
      <c r="GL44">
        <v>0</v>
      </c>
      <c r="GM44">
        <v>0.53989299999999996</v>
      </c>
      <c r="GN44">
        <v>1.0025200000000001</v>
      </c>
      <c r="GO44">
        <v>1.82348</v>
      </c>
      <c r="GP44">
        <v>7.39533E-2</v>
      </c>
      <c r="GQ44">
        <v>8.6247600000000002</v>
      </c>
      <c r="GR44">
        <v>325.19200000000001</v>
      </c>
      <c r="GS44">
        <v>6261.61</v>
      </c>
      <c r="GT44">
        <v>785.77200000000005</v>
      </c>
      <c r="GU44">
        <v>0</v>
      </c>
      <c r="GV44">
        <v>0</v>
      </c>
      <c r="GW44">
        <v>5894.96</v>
      </c>
      <c r="GX44">
        <v>6547.68</v>
      </c>
      <c r="GY44">
        <v>10697.7</v>
      </c>
      <c r="GZ44">
        <v>540.49900000000002</v>
      </c>
      <c r="HA44">
        <v>31053.5</v>
      </c>
      <c r="HB44">
        <v>270.71699999999998</v>
      </c>
      <c r="HC44">
        <v>0</v>
      </c>
      <c r="HD44">
        <v>0</v>
      </c>
      <c r="HE44">
        <v>0</v>
      </c>
      <c r="HF44">
        <v>1050.01</v>
      </c>
      <c r="HG44">
        <v>0</v>
      </c>
      <c r="HH44">
        <v>291.12400000000002</v>
      </c>
      <c r="HI44">
        <v>0</v>
      </c>
      <c r="HJ44">
        <v>0</v>
      </c>
      <c r="HK44">
        <v>1611.85</v>
      </c>
      <c r="HL44">
        <v>0</v>
      </c>
      <c r="HM44">
        <v>0</v>
      </c>
      <c r="HN44">
        <v>0</v>
      </c>
      <c r="HO44">
        <v>0</v>
      </c>
      <c r="HP44">
        <v>0</v>
      </c>
      <c r="HQ44">
        <v>0</v>
      </c>
      <c r="HR44">
        <v>0</v>
      </c>
      <c r="HS44">
        <v>0</v>
      </c>
      <c r="HT44">
        <v>0</v>
      </c>
      <c r="HU44">
        <v>0</v>
      </c>
      <c r="HV44">
        <v>9.75</v>
      </c>
      <c r="HW44">
        <v>59.69</v>
      </c>
      <c r="HX44">
        <v>3.01</v>
      </c>
      <c r="HY44">
        <v>0</v>
      </c>
      <c r="HZ44">
        <v>30.18</v>
      </c>
      <c r="IA44">
        <v>25.08</v>
      </c>
      <c r="IB44">
        <v>33.549999999999997</v>
      </c>
      <c r="IC44">
        <v>42.65</v>
      </c>
      <c r="ID44">
        <v>2.1800000000000002</v>
      </c>
      <c r="IE44">
        <v>206.09</v>
      </c>
      <c r="IF44">
        <v>0</v>
      </c>
      <c r="IG44">
        <v>7.9770099999999999</v>
      </c>
      <c r="IH44">
        <v>8.9726299999999995E-2</v>
      </c>
      <c r="II44">
        <v>0</v>
      </c>
      <c r="IJ44">
        <v>0</v>
      </c>
      <c r="IK44">
        <v>1.7213499999999999</v>
      </c>
      <c r="IL44">
        <v>0.80892399999999998</v>
      </c>
      <c r="IM44">
        <v>1.7518499999999999</v>
      </c>
      <c r="IN44">
        <v>0.114331</v>
      </c>
      <c r="IO44">
        <v>12.463200000000001</v>
      </c>
      <c r="IP44">
        <v>58.6</v>
      </c>
      <c r="IQ44">
        <v>0</v>
      </c>
      <c r="IR44">
        <v>26.2</v>
      </c>
      <c r="IS44">
        <v>58.6</v>
      </c>
      <c r="IT44">
        <v>32.4</v>
      </c>
      <c r="IU44">
        <v>33.549999999999997</v>
      </c>
      <c r="IV44">
        <v>18.04</v>
      </c>
      <c r="IW44">
        <v>33.549999999999997</v>
      </c>
      <c r="IX44">
        <v>18.04</v>
      </c>
      <c r="IY44">
        <v>33.549999999999997</v>
      </c>
      <c r="IZ44">
        <v>18.04</v>
      </c>
      <c r="JA44">
        <v>63.82</v>
      </c>
      <c r="JB44">
        <v>38.81</v>
      </c>
    </row>
    <row r="45" spans="1:262" x14ac:dyDescent="0.25">
      <c r="A45" s="10">
        <v>42977.406770833331</v>
      </c>
      <c r="B45" t="s">
        <v>424</v>
      </c>
      <c r="C45" t="s">
        <v>560</v>
      </c>
      <c r="D45">
        <v>10</v>
      </c>
      <c r="E45">
        <v>8</v>
      </c>
      <c r="F45">
        <v>6960</v>
      </c>
      <c r="G45" t="s">
        <v>96</v>
      </c>
      <c r="H45" t="s">
        <v>125</v>
      </c>
      <c r="I45">
        <v>0</v>
      </c>
      <c r="J45">
        <v>57.1</v>
      </c>
      <c r="K45">
        <v>25.943999999999999</v>
      </c>
      <c r="L45">
        <v>3264.03</v>
      </c>
      <c r="M45">
        <v>785.77200000000005</v>
      </c>
      <c r="N45">
        <v>0</v>
      </c>
      <c r="O45">
        <v>584.83299999999997</v>
      </c>
      <c r="P45">
        <v>0</v>
      </c>
      <c r="Q45">
        <v>0</v>
      </c>
      <c r="R45">
        <v>2033.7</v>
      </c>
      <c r="S45">
        <v>5603.25</v>
      </c>
      <c r="T45">
        <v>12062</v>
      </c>
      <c r="U45">
        <v>433.91399999999999</v>
      </c>
      <c r="V45">
        <v>24793.4</v>
      </c>
      <c r="W45">
        <v>38.299100000000003</v>
      </c>
      <c r="X45">
        <v>0</v>
      </c>
      <c r="Y45">
        <v>0</v>
      </c>
      <c r="Z45">
        <v>0</v>
      </c>
      <c r="AA45">
        <v>592.50199999999995</v>
      </c>
      <c r="AB45">
        <v>0</v>
      </c>
      <c r="AC45">
        <v>287.95400000000001</v>
      </c>
      <c r="AD45">
        <v>0</v>
      </c>
      <c r="AE45">
        <v>0</v>
      </c>
      <c r="AF45">
        <v>918.755</v>
      </c>
      <c r="AG45">
        <v>0</v>
      </c>
      <c r="AH45">
        <v>0</v>
      </c>
      <c r="AI45">
        <v>0</v>
      </c>
      <c r="AJ45">
        <v>0</v>
      </c>
      <c r="AK45">
        <v>0</v>
      </c>
      <c r="AL45">
        <v>0</v>
      </c>
      <c r="AM45">
        <v>0</v>
      </c>
      <c r="AN45">
        <v>0</v>
      </c>
      <c r="AO45">
        <v>0</v>
      </c>
      <c r="AP45">
        <v>0</v>
      </c>
      <c r="AQ45">
        <v>1.31</v>
      </c>
      <c r="AR45">
        <v>30.2</v>
      </c>
      <c r="AS45">
        <v>3.01</v>
      </c>
      <c r="AT45">
        <v>0</v>
      </c>
      <c r="AU45">
        <v>19.329999999999998</v>
      </c>
      <c r="AV45">
        <v>0</v>
      </c>
      <c r="AW45">
        <v>0</v>
      </c>
      <c r="AX45">
        <v>8.69</v>
      </c>
      <c r="AY45">
        <v>30.48</v>
      </c>
      <c r="AZ45">
        <v>47.86</v>
      </c>
      <c r="BA45">
        <v>1.74</v>
      </c>
      <c r="BB45">
        <v>142.62</v>
      </c>
      <c r="BC45">
        <v>53.85</v>
      </c>
      <c r="BD45">
        <v>0</v>
      </c>
      <c r="BE45">
        <v>5.0404099999999996</v>
      </c>
      <c r="BF45">
        <v>8.9726299999999995E-2</v>
      </c>
      <c r="BG45">
        <v>0</v>
      </c>
      <c r="BH45">
        <v>8.6966000000000002E-2</v>
      </c>
      <c r="BI45">
        <v>0</v>
      </c>
      <c r="BJ45">
        <v>0</v>
      </c>
      <c r="BK45">
        <v>0.53989299999999996</v>
      </c>
      <c r="BL45">
        <v>1.0036799999999999</v>
      </c>
      <c r="BM45">
        <v>1.82348</v>
      </c>
      <c r="BN45">
        <v>7.39533E-2</v>
      </c>
      <c r="BO45">
        <v>8.6580999999999992</v>
      </c>
      <c r="BP45">
        <v>5.2171000000000003</v>
      </c>
      <c r="BQ45">
        <v>25.943999999999999</v>
      </c>
      <c r="BR45">
        <v>3264.03</v>
      </c>
      <c r="BS45">
        <v>785.77200000000005</v>
      </c>
      <c r="BT45">
        <v>0</v>
      </c>
      <c r="BU45">
        <v>584.83299999999997</v>
      </c>
      <c r="BV45">
        <v>2033.7</v>
      </c>
      <c r="BW45">
        <v>5603.25</v>
      </c>
      <c r="BX45">
        <v>12062</v>
      </c>
      <c r="BY45">
        <v>433.91399999999999</v>
      </c>
      <c r="BZ45">
        <v>24793.4</v>
      </c>
      <c r="CA45">
        <v>38.299100000000003</v>
      </c>
      <c r="CB45">
        <v>0</v>
      </c>
      <c r="CC45">
        <v>0</v>
      </c>
      <c r="CD45">
        <v>0</v>
      </c>
      <c r="CE45">
        <v>592.50199999999995</v>
      </c>
      <c r="CF45">
        <v>0</v>
      </c>
      <c r="CG45">
        <v>287.95400000000001</v>
      </c>
      <c r="CH45">
        <v>0</v>
      </c>
      <c r="CI45">
        <v>0</v>
      </c>
      <c r="CJ45">
        <v>918.755</v>
      </c>
      <c r="CK45">
        <v>0</v>
      </c>
      <c r="CL45">
        <v>0</v>
      </c>
      <c r="CM45">
        <v>0</v>
      </c>
      <c r="CN45">
        <v>0</v>
      </c>
      <c r="CO45">
        <v>0</v>
      </c>
      <c r="CP45">
        <v>0</v>
      </c>
      <c r="CQ45">
        <v>0</v>
      </c>
      <c r="CR45">
        <v>0</v>
      </c>
      <c r="CS45">
        <v>0</v>
      </c>
      <c r="CT45">
        <v>0</v>
      </c>
      <c r="CU45">
        <v>1.31</v>
      </c>
      <c r="CV45">
        <v>30.2</v>
      </c>
      <c r="CW45">
        <v>3.01</v>
      </c>
      <c r="CX45">
        <v>0</v>
      </c>
      <c r="CY45">
        <v>19.329999999999998</v>
      </c>
      <c r="CZ45">
        <v>8.69</v>
      </c>
      <c r="DA45">
        <v>30.48</v>
      </c>
      <c r="DB45">
        <v>47.86</v>
      </c>
      <c r="DC45">
        <v>1.74</v>
      </c>
      <c r="DD45">
        <v>142.62</v>
      </c>
      <c r="DE45">
        <v>53.85</v>
      </c>
      <c r="DF45">
        <v>0</v>
      </c>
      <c r="DG45">
        <v>5.0404099999999996</v>
      </c>
      <c r="DH45">
        <v>8.9726299999999995E-2</v>
      </c>
      <c r="DI45">
        <v>0</v>
      </c>
      <c r="DJ45">
        <v>8.6966000000000002E-2</v>
      </c>
      <c r="DK45">
        <v>0.53989299999999996</v>
      </c>
      <c r="DL45">
        <v>1.0036799999999999</v>
      </c>
      <c r="DM45">
        <v>1.82348</v>
      </c>
      <c r="DN45">
        <v>7.39533E-2</v>
      </c>
      <c r="DO45">
        <v>8.6580999999999992</v>
      </c>
      <c r="DP45">
        <v>5.2171000000000003</v>
      </c>
      <c r="DQ45" t="s">
        <v>691</v>
      </c>
      <c r="DR45" t="s">
        <v>690</v>
      </c>
      <c r="DS45" t="s">
        <v>16</v>
      </c>
      <c r="DT45">
        <v>0</v>
      </c>
      <c r="DU45">
        <v>0</v>
      </c>
      <c r="DV45">
        <v>0</v>
      </c>
      <c r="DW45">
        <v>0</v>
      </c>
      <c r="EN45">
        <v>25.943999999999999</v>
      </c>
      <c r="EO45">
        <v>3264.03</v>
      </c>
      <c r="EP45">
        <v>785.77200000000005</v>
      </c>
      <c r="EQ45">
        <v>0</v>
      </c>
      <c r="ER45">
        <v>584.83299999999997</v>
      </c>
      <c r="ES45">
        <v>0</v>
      </c>
      <c r="ET45">
        <v>0</v>
      </c>
      <c r="EU45">
        <v>2033.7</v>
      </c>
      <c r="EV45">
        <v>5603.25</v>
      </c>
      <c r="EW45">
        <v>12062</v>
      </c>
      <c r="EX45">
        <v>433.91399999999999</v>
      </c>
      <c r="EY45">
        <v>24793.4</v>
      </c>
      <c r="EZ45">
        <v>38.299100000000003</v>
      </c>
      <c r="FA45">
        <v>0</v>
      </c>
      <c r="FB45">
        <v>0</v>
      </c>
      <c r="FC45">
        <v>0</v>
      </c>
      <c r="FD45">
        <v>592.50199999999995</v>
      </c>
      <c r="FE45">
        <v>0</v>
      </c>
      <c r="FF45">
        <v>287.95400000000001</v>
      </c>
      <c r="FG45">
        <v>0</v>
      </c>
      <c r="FH45">
        <v>0</v>
      </c>
      <c r="FI45">
        <v>918.755</v>
      </c>
      <c r="FJ45">
        <v>0</v>
      </c>
      <c r="FK45">
        <v>0</v>
      </c>
      <c r="FL45">
        <v>0</v>
      </c>
      <c r="FM45">
        <v>0</v>
      </c>
      <c r="FN45">
        <v>0</v>
      </c>
      <c r="FO45">
        <v>0</v>
      </c>
      <c r="FP45">
        <v>0</v>
      </c>
      <c r="FQ45">
        <v>0</v>
      </c>
      <c r="FR45">
        <v>0</v>
      </c>
      <c r="FS45">
        <v>0</v>
      </c>
      <c r="FT45">
        <v>1.31</v>
      </c>
      <c r="FU45">
        <v>30.2</v>
      </c>
      <c r="FV45">
        <v>3.01</v>
      </c>
      <c r="FW45">
        <v>0</v>
      </c>
      <c r="FX45">
        <v>19.329999999999998</v>
      </c>
      <c r="FY45">
        <v>0</v>
      </c>
      <c r="FZ45">
        <v>0</v>
      </c>
      <c r="GA45">
        <v>8.69</v>
      </c>
      <c r="GB45">
        <v>30.48</v>
      </c>
      <c r="GC45">
        <v>47.86</v>
      </c>
      <c r="GD45">
        <v>1.74</v>
      </c>
      <c r="GE45">
        <v>142.62</v>
      </c>
      <c r="GF45">
        <v>0</v>
      </c>
      <c r="GG45">
        <v>5.0404099999999996</v>
      </c>
      <c r="GH45">
        <v>8.9726299999999995E-2</v>
      </c>
      <c r="GI45">
        <v>0</v>
      </c>
      <c r="GJ45">
        <v>8.6966000000000002E-2</v>
      </c>
      <c r="GK45">
        <v>0</v>
      </c>
      <c r="GL45">
        <v>0</v>
      </c>
      <c r="GM45">
        <v>0.53989299999999996</v>
      </c>
      <c r="GN45">
        <v>1.0036799999999999</v>
      </c>
      <c r="GO45">
        <v>1.82348</v>
      </c>
      <c r="GP45">
        <v>7.39533E-2</v>
      </c>
      <c r="GQ45">
        <v>8.6580999999999992</v>
      </c>
      <c r="GR45">
        <v>370.09</v>
      </c>
      <c r="GS45">
        <v>7899.69</v>
      </c>
      <c r="GT45">
        <v>785.77200000000005</v>
      </c>
      <c r="GU45">
        <v>0</v>
      </c>
      <c r="GV45">
        <v>0</v>
      </c>
      <c r="GW45">
        <v>5894.96</v>
      </c>
      <c r="GX45">
        <v>6547.68</v>
      </c>
      <c r="GY45">
        <v>10697.7</v>
      </c>
      <c r="GZ45">
        <v>540.49900000000002</v>
      </c>
      <c r="HA45">
        <v>32736.400000000001</v>
      </c>
      <c r="HB45">
        <v>308.108</v>
      </c>
      <c r="HC45">
        <v>0</v>
      </c>
      <c r="HD45">
        <v>0</v>
      </c>
      <c r="HE45">
        <v>0</v>
      </c>
      <c r="HF45">
        <v>1044.67</v>
      </c>
      <c r="HG45">
        <v>0</v>
      </c>
      <c r="HH45">
        <v>291.12400000000002</v>
      </c>
      <c r="HI45">
        <v>0</v>
      </c>
      <c r="HJ45">
        <v>0</v>
      </c>
      <c r="HK45">
        <v>1643.9</v>
      </c>
      <c r="HL45">
        <v>0</v>
      </c>
      <c r="HM45">
        <v>0</v>
      </c>
      <c r="HN45">
        <v>0</v>
      </c>
      <c r="HO45">
        <v>0</v>
      </c>
      <c r="HP45">
        <v>0</v>
      </c>
      <c r="HQ45">
        <v>0</v>
      </c>
      <c r="HR45">
        <v>0</v>
      </c>
      <c r="HS45">
        <v>0</v>
      </c>
      <c r="HT45">
        <v>0</v>
      </c>
      <c r="HU45">
        <v>0</v>
      </c>
      <c r="HV45">
        <v>11.09</v>
      </c>
      <c r="HW45">
        <v>65.73</v>
      </c>
      <c r="HX45">
        <v>3.01</v>
      </c>
      <c r="HY45">
        <v>0</v>
      </c>
      <c r="HZ45">
        <v>30.07</v>
      </c>
      <c r="IA45">
        <v>25.45</v>
      </c>
      <c r="IB45">
        <v>33.58</v>
      </c>
      <c r="IC45">
        <v>42.85</v>
      </c>
      <c r="ID45">
        <v>2.2000000000000002</v>
      </c>
      <c r="IE45">
        <v>213.98</v>
      </c>
      <c r="IF45">
        <v>0</v>
      </c>
      <c r="IG45">
        <v>8.6149500000000003</v>
      </c>
      <c r="IH45">
        <v>8.9726299999999995E-2</v>
      </c>
      <c r="II45">
        <v>0</v>
      </c>
      <c r="IJ45">
        <v>0</v>
      </c>
      <c r="IK45">
        <v>1.7213499999999999</v>
      </c>
      <c r="IL45">
        <v>0.80892399999999998</v>
      </c>
      <c r="IM45">
        <v>1.7518499999999999</v>
      </c>
      <c r="IN45">
        <v>0.114331</v>
      </c>
      <c r="IO45">
        <v>13.101100000000001</v>
      </c>
      <c r="IP45">
        <v>57.1</v>
      </c>
      <c r="IQ45">
        <v>0</v>
      </c>
      <c r="IR45">
        <v>26.4</v>
      </c>
      <c r="IS45">
        <v>57.1</v>
      </c>
      <c r="IT45">
        <v>30.7</v>
      </c>
      <c r="IU45">
        <v>35.590000000000003</v>
      </c>
      <c r="IV45">
        <v>18.260000000000002</v>
      </c>
      <c r="IW45">
        <v>35.590000000000003</v>
      </c>
      <c r="IX45">
        <v>18.260000000000002</v>
      </c>
      <c r="IY45">
        <v>35.590000000000003</v>
      </c>
      <c r="IZ45">
        <v>18.260000000000002</v>
      </c>
      <c r="JA45">
        <v>70.02</v>
      </c>
      <c r="JB45">
        <v>39.880000000000003</v>
      </c>
    </row>
    <row r="46" spans="1:262" x14ac:dyDescent="0.25">
      <c r="A46" s="10">
        <v>42977.406076388892</v>
      </c>
      <c r="B46" t="s">
        <v>425</v>
      </c>
      <c r="C46" t="s">
        <v>561</v>
      </c>
      <c r="D46">
        <v>11</v>
      </c>
      <c r="E46">
        <v>8</v>
      </c>
      <c r="F46">
        <v>6960</v>
      </c>
      <c r="G46" t="s">
        <v>96</v>
      </c>
      <c r="H46" t="s">
        <v>125</v>
      </c>
      <c r="I46">
        <v>0</v>
      </c>
      <c r="J46">
        <v>52.9</v>
      </c>
      <c r="K46">
        <v>170.12299999999999</v>
      </c>
      <c r="L46">
        <v>5098.1400000000003</v>
      </c>
      <c r="M46">
        <v>785.77200000000005</v>
      </c>
      <c r="N46">
        <v>0</v>
      </c>
      <c r="O46">
        <v>584.83299999999997</v>
      </c>
      <c r="P46">
        <v>0</v>
      </c>
      <c r="Q46">
        <v>0</v>
      </c>
      <c r="R46">
        <v>2033.7</v>
      </c>
      <c r="S46">
        <v>5557.07</v>
      </c>
      <c r="T46">
        <v>12062</v>
      </c>
      <c r="U46">
        <v>433.91399999999999</v>
      </c>
      <c r="V46">
        <v>26725.5</v>
      </c>
      <c r="W46">
        <v>251.08199999999999</v>
      </c>
      <c r="X46">
        <v>0</v>
      </c>
      <c r="Y46">
        <v>0</v>
      </c>
      <c r="Z46">
        <v>0</v>
      </c>
      <c r="AA46">
        <v>602.59500000000003</v>
      </c>
      <c r="AB46">
        <v>0</v>
      </c>
      <c r="AC46">
        <v>287.95400000000001</v>
      </c>
      <c r="AD46">
        <v>0</v>
      </c>
      <c r="AE46">
        <v>0</v>
      </c>
      <c r="AF46">
        <v>1141.6300000000001</v>
      </c>
      <c r="AG46">
        <v>0</v>
      </c>
      <c r="AH46">
        <v>0</v>
      </c>
      <c r="AI46">
        <v>0</v>
      </c>
      <c r="AJ46">
        <v>0</v>
      </c>
      <c r="AK46">
        <v>0</v>
      </c>
      <c r="AL46">
        <v>0</v>
      </c>
      <c r="AM46">
        <v>0</v>
      </c>
      <c r="AN46">
        <v>0</v>
      </c>
      <c r="AO46">
        <v>0</v>
      </c>
      <c r="AP46">
        <v>0</v>
      </c>
      <c r="AQ46">
        <v>8.61</v>
      </c>
      <c r="AR46">
        <v>42.69</v>
      </c>
      <c r="AS46">
        <v>3.13</v>
      </c>
      <c r="AT46">
        <v>0</v>
      </c>
      <c r="AU46">
        <v>19.78</v>
      </c>
      <c r="AV46">
        <v>0</v>
      </c>
      <c r="AW46">
        <v>0</v>
      </c>
      <c r="AX46">
        <v>8.92</v>
      </c>
      <c r="AY46">
        <v>31.69</v>
      </c>
      <c r="AZ46">
        <v>49.4</v>
      </c>
      <c r="BA46">
        <v>1.78</v>
      </c>
      <c r="BB46">
        <v>166</v>
      </c>
      <c r="BC46">
        <v>74.209999999999994</v>
      </c>
      <c r="BD46">
        <v>0</v>
      </c>
      <c r="BE46">
        <v>6.2147800000000002</v>
      </c>
      <c r="BF46">
        <v>8.9726299999999995E-2</v>
      </c>
      <c r="BG46">
        <v>0</v>
      </c>
      <c r="BH46">
        <v>8.6966000000000002E-2</v>
      </c>
      <c r="BI46">
        <v>0</v>
      </c>
      <c r="BJ46">
        <v>0</v>
      </c>
      <c r="BK46">
        <v>0.53989299999999996</v>
      </c>
      <c r="BL46">
        <v>1.00085</v>
      </c>
      <c r="BM46">
        <v>1.82348</v>
      </c>
      <c r="BN46">
        <v>7.39533E-2</v>
      </c>
      <c r="BO46">
        <v>9.8296500000000009</v>
      </c>
      <c r="BP46">
        <v>6.3914799999999996</v>
      </c>
      <c r="BQ46">
        <v>170.12299999999999</v>
      </c>
      <c r="BR46">
        <v>5098.1400000000003</v>
      </c>
      <c r="BS46">
        <v>785.77200000000005</v>
      </c>
      <c r="BT46">
        <v>0</v>
      </c>
      <c r="BU46">
        <v>584.83299999999997</v>
      </c>
      <c r="BV46">
        <v>2033.7</v>
      </c>
      <c r="BW46">
        <v>5557.07</v>
      </c>
      <c r="BX46">
        <v>12062</v>
      </c>
      <c r="BY46">
        <v>433.91399999999999</v>
      </c>
      <c r="BZ46">
        <v>26725.5</v>
      </c>
      <c r="CA46">
        <v>251.08199999999999</v>
      </c>
      <c r="CB46">
        <v>0</v>
      </c>
      <c r="CC46">
        <v>0</v>
      </c>
      <c r="CD46">
        <v>0</v>
      </c>
      <c r="CE46">
        <v>602.59500000000003</v>
      </c>
      <c r="CF46">
        <v>0</v>
      </c>
      <c r="CG46">
        <v>287.95400000000001</v>
      </c>
      <c r="CH46">
        <v>0</v>
      </c>
      <c r="CI46">
        <v>0</v>
      </c>
      <c r="CJ46">
        <v>1141.6300000000001</v>
      </c>
      <c r="CK46">
        <v>0</v>
      </c>
      <c r="CL46">
        <v>0</v>
      </c>
      <c r="CM46">
        <v>0</v>
      </c>
      <c r="CN46">
        <v>0</v>
      </c>
      <c r="CO46">
        <v>0</v>
      </c>
      <c r="CP46">
        <v>0</v>
      </c>
      <c r="CQ46">
        <v>0</v>
      </c>
      <c r="CR46">
        <v>0</v>
      </c>
      <c r="CS46">
        <v>0</v>
      </c>
      <c r="CT46">
        <v>0</v>
      </c>
      <c r="CU46">
        <v>8.61</v>
      </c>
      <c r="CV46">
        <v>42.69</v>
      </c>
      <c r="CW46">
        <v>3.13</v>
      </c>
      <c r="CX46">
        <v>0</v>
      </c>
      <c r="CY46">
        <v>19.78</v>
      </c>
      <c r="CZ46">
        <v>8.92</v>
      </c>
      <c r="DA46">
        <v>31.69</v>
      </c>
      <c r="DB46">
        <v>49.4</v>
      </c>
      <c r="DC46">
        <v>1.78</v>
      </c>
      <c r="DD46">
        <v>166</v>
      </c>
      <c r="DE46">
        <v>74.209999999999994</v>
      </c>
      <c r="DF46">
        <v>0</v>
      </c>
      <c r="DG46">
        <v>6.2147800000000002</v>
      </c>
      <c r="DH46">
        <v>8.9726299999999995E-2</v>
      </c>
      <c r="DI46">
        <v>0</v>
      </c>
      <c r="DJ46">
        <v>8.6966000000000002E-2</v>
      </c>
      <c r="DK46">
        <v>0.53989299999999996</v>
      </c>
      <c r="DL46">
        <v>1.00085</v>
      </c>
      <c r="DM46">
        <v>1.82348</v>
      </c>
      <c r="DN46">
        <v>7.39533E-2</v>
      </c>
      <c r="DO46">
        <v>9.8296500000000009</v>
      </c>
      <c r="DP46">
        <v>6.3914799999999996</v>
      </c>
      <c r="DQ46" t="s">
        <v>691</v>
      </c>
      <c r="DR46" t="s">
        <v>690</v>
      </c>
      <c r="DS46" t="s">
        <v>16</v>
      </c>
      <c r="DT46">
        <v>0</v>
      </c>
      <c r="DU46">
        <v>0</v>
      </c>
      <c r="DV46">
        <v>0</v>
      </c>
      <c r="DW46">
        <v>0</v>
      </c>
      <c r="EN46">
        <v>170.12299999999999</v>
      </c>
      <c r="EO46">
        <v>5098.1400000000003</v>
      </c>
      <c r="EP46">
        <v>785.77200000000005</v>
      </c>
      <c r="EQ46">
        <v>0</v>
      </c>
      <c r="ER46">
        <v>584.83299999999997</v>
      </c>
      <c r="ES46">
        <v>0</v>
      </c>
      <c r="ET46">
        <v>0</v>
      </c>
      <c r="EU46">
        <v>2033.7</v>
      </c>
      <c r="EV46">
        <v>5557.07</v>
      </c>
      <c r="EW46">
        <v>12062</v>
      </c>
      <c r="EX46">
        <v>433.91399999999999</v>
      </c>
      <c r="EY46">
        <v>26725.5</v>
      </c>
      <c r="EZ46">
        <v>251.08199999999999</v>
      </c>
      <c r="FA46">
        <v>0</v>
      </c>
      <c r="FB46">
        <v>0</v>
      </c>
      <c r="FC46">
        <v>0</v>
      </c>
      <c r="FD46">
        <v>602.59500000000003</v>
      </c>
      <c r="FE46">
        <v>0</v>
      </c>
      <c r="FF46">
        <v>287.95400000000001</v>
      </c>
      <c r="FG46">
        <v>0</v>
      </c>
      <c r="FH46">
        <v>0</v>
      </c>
      <c r="FI46">
        <v>1141.6300000000001</v>
      </c>
      <c r="FJ46">
        <v>0</v>
      </c>
      <c r="FK46">
        <v>0</v>
      </c>
      <c r="FL46">
        <v>0</v>
      </c>
      <c r="FM46">
        <v>0</v>
      </c>
      <c r="FN46">
        <v>0</v>
      </c>
      <c r="FO46">
        <v>0</v>
      </c>
      <c r="FP46">
        <v>0</v>
      </c>
      <c r="FQ46">
        <v>0</v>
      </c>
      <c r="FR46">
        <v>0</v>
      </c>
      <c r="FS46">
        <v>0</v>
      </c>
      <c r="FT46">
        <v>8.61</v>
      </c>
      <c r="FU46">
        <v>42.69</v>
      </c>
      <c r="FV46">
        <v>3.13</v>
      </c>
      <c r="FW46">
        <v>0</v>
      </c>
      <c r="FX46">
        <v>19.78</v>
      </c>
      <c r="FY46">
        <v>0</v>
      </c>
      <c r="FZ46">
        <v>0</v>
      </c>
      <c r="GA46">
        <v>8.92</v>
      </c>
      <c r="GB46">
        <v>31.69</v>
      </c>
      <c r="GC46">
        <v>49.4</v>
      </c>
      <c r="GD46">
        <v>1.78</v>
      </c>
      <c r="GE46">
        <v>166</v>
      </c>
      <c r="GF46">
        <v>0</v>
      </c>
      <c r="GG46">
        <v>6.2147800000000002</v>
      </c>
      <c r="GH46">
        <v>8.9726299999999995E-2</v>
      </c>
      <c r="GI46">
        <v>0</v>
      </c>
      <c r="GJ46">
        <v>8.6966000000000002E-2</v>
      </c>
      <c r="GK46">
        <v>0</v>
      </c>
      <c r="GL46">
        <v>0</v>
      </c>
      <c r="GM46">
        <v>0.53989299999999996</v>
      </c>
      <c r="GN46">
        <v>1.00085</v>
      </c>
      <c r="GO46">
        <v>1.82348</v>
      </c>
      <c r="GP46">
        <v>7.39533E-2</v>
      </c>
      <c r="GQ46">
        <v>9.8296500000000009</v>
      </c>
      <c r="GR46">
        <v>1038.6600000000001</v>
      </c>
      <c r="GS46">
        <v>12457</v>
      </c>
      <c r="GT46">
        <v>785.77200000000005</v>
      </c>
      <c r="GU46">
        <v>0</v>
      </c>
      <c r="GV46">
        <v>0</v>
      </c>
      <c r="GW46">
        <v>5894.96</v>
      </c>
      <c r="GX46">
        <v>6547.68</v>
      </c>
      <c r="GY46">
        <v>10697.7</v>
      </c>
      <c r="GZ46">
        <v>540.49900000000002</v>
      </c>
      <c r="HA46">
        <v>37962.300000000003</v>
      </c>
      <c r="HB46">
        <v>864.50900000000001</v>
      </c>
      <c r="HC46">
        <v>0</v>
      </c>
      <c r="HD46">
        <v>0</v>
      </c>
      <c r="HE46">
        <v>0</v>
      </c>
      <c r="HF46">
        <v>1054.8</v>
      </c>
      <c r="HG46">
        <v>0</v>
      </c>
      <c r="HH46">
        <v>291.12400000000002</v>
      </c>
      <c r="HI46">
        <v>0</v>
      </c>
      <c r="HJ46">
        <v>0</v>
      </c>
      <c r="HK46">
        <v>2210.44</v>
      </c>
      <c r="HL46">
        <v>0</v>
      </c>
      <c r="HM46">
        <v>0</v>
      </c>
      <c r="HN46">
        <v>0</v>
      </c>
      <c r="HO46">
        <v>0</v>
      </c>
      <c r="HP46">
        <v>0</v>
      </c>
      <c r="HQ46">
        <v>0</v>
      </c>
      <c r="HR46">
        <v>0</v>
      </c>
      <c r="HS46">
        <v>0</v>
      </c>
      <c r="HT46">
        <v>0</v>
      </c>
      <c r="HU46">
        <v>0</v>
      </c>
      <c r="HV46">
        <v>31.14</v>
      </c>
      <c r="HW46">
        <v>97.74</v>
      </c>
      <c r="HX46">
        <v>3.13</v>
      </c>
      <c r="HY46">
        <v>0</v>
      </c>
      <c r="HZ46">
        <v>30.4</v>
      </c>
      <c r="IA46">
        <v>26.5</v>
      </c>
      <c r="IB46">
        <v>34.53</v>
      </c>
      <c r="IC46">
        <v>44.48</v>
      </c>
      <c r="ID46">
        <v>2.21</v>
      </c>
      <c r="IE46">
        <v>270.13</v>
      </c>
      <c r="IF46">
        <v>0</v>
      </c>
      <c r="IG46">
        <v>11.243600000000001</v>
      </c>
      <c r="IH46">
        <v>8.9726299999999995E-2</v>
      </c>
      <c r="II46">
        <v>0</v>
      </c>
      <c r="IJ46">
        <v>0</v>
      </c>
      <c r="IK46">
        <v>1.7213499999999999</v>
      </c>
      <c r="IL46">
        <v>0.80892399999999998</v>
      </c>
      <c r="IM46">
        <v>1.7518499999999999</v>
      </c>
      <c r="IN46">
        <v>0.114331</v>
      </c>
      <c r="IO46">
        <v>15.729799999999999</v>
      </c>
      <c r="IP46">
        <v>52.9</v>
      </c>
      <c r="IQ46">
        <v>0</v>
      </c>
      <c r="IR46">
        <v>24.2</v>
      </c>
      <c r="IS46">
        <v>52.9</v>
      </c>
      <c r="IT46">
        <v>28.7</v>
      </c>
      <c r="IU46">
        <v>48.89</v>
      </c>
      <c r="IV46">
        <v>25.32</v>
      </c>
      <c r="IW46">
        <v>48.89</v>
      </c>
      <c r="IX46">
        <v>25.32</v>
      </c>
      <c r="IY46">
        <v>48.89</v>
      </c>
      <c r="IZ46">
        <v>25.32</v>
      </c>
      <c r="JA46">
        <v>104.63</v>
      </c>
      <c r="JB46">
        <v>57.78</v>
      </c>
    </row>
    <row r="47" spans="1:262" x14ac:dyDescent="0.25">
      <c r="A47" s="10">
        <v>42977.406076388892</v>
      </c>
      <c r="B47" t="s">
        <v>426</v>
      </c>
      <c r="C47" t="s">
        <v>562</v>
      </c>
      <c r="D47">
        <v>12</v>
      </c>
      <c r="E47">
        <v>8</v>
      </c>
      <c r="F47">
        <v>6960</v>
      </c>
      <c r="G47" t="s">
        <v>96</v>
      </c>
      <c r="H47" t="s">
        <v>125</v>
      </c>
      <c r="I47">
        <v>0</v>
      </c>
      <c r="J47">
        <v>54.3</v>
      </c>
      <c r="K47">
        <v>180.74100000000001</v>
      </c>
      <c r="L47">
        <v>2117.7600000000002</v>
      </c>
      <c r="M47">
        <v>785.77200000000005</v>
      </c>
      <c r="N47">
        <v>0</v>
      </c>
      <c r="O47">
        <v>584.83299999999997</v>
      </c>
      <c r="P47">
        <v>0</v>
      </c>
      <c r="Q47">
        <v>0</v>
      </c>
      <c r="R47">
        <v>2033.7</v>
      </c>
      <c r="S47">
        <v>5509.85</v>
      </c>
      <c r="T47">
        <v>12062</v>
      </c>
      <c r="U47">
        <v>433.91399999999999</v>
      </c>
      <c r="V47">
        <v>23708.5</v>
      </c>
      <c r="W47">
        <v>266.71300000000002</v>
      </c>
      <c r="X47">
        <v>0</v>
      </c>
      <c r="Y47">
        <v>0</v>
      </c>
      <c r="Z47">
        <v>0</v>
      </c>
      <c r="AA47">
        <v>630.45000000000005</v>
      </c>
      <c r="AB47">
        <v>0</v>
      </c>
      <c r="AC47">
        <v>287.95400000000001</v>
      </c>
      <c r="AD47">
        <v>0</v>
      </c>
      <c r="AE47">
        <v>0</v>
      </c>
      <c r="AF47">
        <v>1185.1199999999999</v>
      </c>
      <c r="AG47">
        <v>0</v>
      </c>
      <c r="AH47">
        <v>0</v>
      </c>
      <c r="AI47">
        <v>0</v>
      </c>
      <c r="AJ47">
        <v>0</v>
      </c>
      <c r="AK47">
        <v>0</v>
      </c>
      <c r="AL47">
        <v>0</v>
      </c>
      <c r="AM47">
        <v>0</v>
      </c>
      <c r="AN47">
        <v>0</v>
      </c>
      <c r="AO47">
        <v>0</v>
      </c>
      <c r="AP47">
        <v>0</v>
      </c>
      <c r="AQ47">
        <v>9.17</v>
      </c>
      <c r="AR47">
        <v>29.14</v>
      </c>
      <c r="AS47">
        <v>3.13</v>
      </c>
      <c r="AT47">
        <v>0</v>
      </c>
      <c r="AU47">
        <v>20.53</v>
      </c>
      <c r="AV47">
        <v>0</v>
      </c>
      <c r="AW47">
        <v>0</v>
      </c>
      <c r="AX47">
        <v>8.9499999999999993</v>
      </c>
      <c r="AY47">
        <v>31.78</v>
      </c>
      <c r="AZ47">
        <v>49.46</v>
      </c>
      <c r="BA47">
        <v>1.79</v>
      </c>
      <c r="BB47">
        <v>153.94999999999999</v>
      </c>
      <c r="BC47">
        <v>61.97</v>
      </c>
      <c r="BD47">
        <v>0</v>
      </c>
      <c r="BE47">
        <v>5.1017599999999996</v>
      </c>
      <c r="BF47">
        <v>8.9726299999999995E-2</v>
      </c>
      <c r="BG47">
        <v>0</v>
      </c>
      <c r="BH47">
        <v>8.6966000000000002E-2</v>
      </c>
      <c r="BI47">
        <v>0</v>
      </c>
      <c r="BJ47">
        <v>0</v>
      </c>
      <c r="BK47">
        <v>0.53989299999999996</v>
      </c>
      <c r="BL47">
        <v>0.99752799999999997</v>
      </c>
      <c r="BM47">
        <v>1.82348</v>
      </c>
      <c r="BN47">
        <v>7.39533E-2</v>
      </c>
      <c r="BO47">
        <v>8.7133000000000003</v>
      </c>
      <c r="BP47">
        <v>5.2784500000000003</v>
      </c>
      <c r="BQ47">
        <v>180.74100000000001</v>
      </c>
      <c r="BR47">
        <v>2117.7600000000002</v>
      </c>
      <c r="BS47">
        <v>785.77200000000005</v>
      </c>
      <c r="BT47">
        <v>0</v>
      </c>
      <c r="BU47">
        <v>584.83299999999997</v>
      </c>
      <c r="BV47">
        <v>2033.7</v>
      </c>
      <c r="BW47">
        <v>5509.85</v>
      </c>
      <c r="BX47">
        <v>12062</v>
      </c>
      <c r="BY47">
        <v>433.91399999999999</v>
      </c>
      <c r="BZ47">
        <v>23708.5</v>
      </c>
      <c r="CA47">
        <v>266.71300000000002</v>
      </c>
      <c r="CB47">
        <v>0</v>
      </c>
      <c r="CC47">
        <v>0</v>
      </c>
      <c r="CD47">
        <v>0</v>
      </c>
      <c r="CE47">
        <v>630.45000000000005</v>
      </c>
      <c r="CF47">
        <v>0</v>
      </c>
      <c r="CG47">
        <v>287.95400000000001</v>
      </c>
      <c r="CH47">
        <v>0</v>
      </c>
      <c r="CI47">
        <v>0</v>
      </c>
      <c r="CJ47">
        <v>1185.1199999999999</v>
      </c>
      <c r="CK47">
        <v>0</v>
      </c>
      <c r="CL47">
        <v>0</v>
      </c>
      <c r="CM47">
        <v>0</v>
      </c>
      <c r="CN47">
        <v>0</v>
      </c>
      <c r="CO47">
        <v>0</v>
      </c>
      <c r="CP47">
        <v>0</v>
      </c>
      <c r="CQ47">
        <v>0</v>
      </c>
      <c r="CR47">
        <v>0</v>
      </c>
      <c r="CS47">
        <v>0</v>
      </c>
      <c r="CT47">
        <v>0</v>
      </c>
      <c r="CU47">
        <v>9.17</v>
      </c>
      <c r="CV47">
        <v>29.14</v>
      </c>
      <c r="CW47">
        <v>3.13</v>
      </c>
      <c r="CX47">
        <v>0</v>
      </c>
      <c r="CY47">
        <v>20.53</v>
      </c>
      <c r="CZ47">
        <v>8.9499999999999993</v>
      </c>
      <c r="DA47">
        <v>31.78</v>
      </c>
      <c r="DB47">
        <v>49.46</v>
      </c>
      <c r="DC47">
        <v>1.79</v>
      </c>
      <c r="DD47">
        <v>153.94999999999999</v>
      </c>
      <c r="DE47">
        <v>61.97</v>
      </c>
      <c r="DF47">
        <v>0</v>
      </c>
      <c r="DG47">
        <v>5.1017599999999996</v>
      </c>
      <c r="DH47">
        <v>8.9726299999999995E-2</v>
      </c>
      <c r="DI47">
        <v>0</v>
      </c>
      <c r="DJ47">
        <v>8.6966000000000002E-2</v>
      </c>
      <c r="DK47">
        <v>0.53989299999999996</v>
      </c>
      <c r="DL47">
        <v>0.99752799999999997</v>
      </c>
      <c r="DM47">
        <v>1.82348</v>
      </c>
      <c r="DN47">
        <v>7.39533E-2</v>
      </c>
      <c r="DO47">
        <v>8.7133000000000003</v>
      </c>
      <c r="DP47">
        <v>5.2784500000000003</v>
      </c>
      <c r="DQ47" t="s">
        <v>691</v>
      </c>
      <c r="DR47" t="s">
        <v>690</v>
      </c>
      <c r="DS47" t="s">
        <v>16</v>
      </c>
      <c r="DT47">
        <v>0</v>
      </c>
      <c r="DU47">
        <v>0</v>
      </c>
      <c r="DV47">
        <v>0</v>
      </c>
      <c r="DW47">
        <v>0</v>
      </c>
      <c r="EN47">
        <v>180.74100000000001</v>
      </c>
      <c r="EO47">
        <v>2117.7600000000002</v>
      </c>
      <c r="EP47">
        <v>785.77200000000005</v>
      </c>
      <c r="EQ47">
        <v>0</v>
      </c>
      <c r="ER47">
        <v>584.83299999999997</v>
      </c>
      <c r="ES47">
        <v>0</v>
      </c>
      <c r="ET47">
        <v>0</v>
      </c>
      <c r="EU47">
        <v>2033.7</v>
      </c>
      <c r="EV47">
        <v>5509.85</v>
      </c>
      <c r="EW47">
        <v>12062</v>
      </c>
      <c r="EX47">
        <v>433.91399999999999</v>
      </c>
      <c r="EY47">
        <v>23708.5</v>
      </c>
      <c r="EZ47">
        <v>266.71300000000002</v>
      </c>
      <c r="FA47">
        <v>0</v>
      </c>
      <c r="FB47">
        <v>0</v>
      </c>
      <c r="FC47">
        <v>0</v>
      </c>
      <c r="FD47">
        <v>630.45000000000005</v>
      </c>
      <c r="FE47">
        <v>0</v>
      </c>
      <c r="FF47">
        <v>287.95400000000001</v>
      </c>
      <c r="FG47">
        <v>0</v>
      </c>
      <c r="FH47">
        <v>0</v>
      </c>
      <c r="FI47">
        <v>1185.1199999999999</v>
      </c>
      <c r="FJ47">
        <v>0</v>
      </c>
      <c r="FK47">
        <v>0</v>
      </c>
      <c r="FL47">
        <v>0</v>
      </c>
      <c r="FM47">
        <v>0</v>
      </c>
      <c r="FN47">
        <v>0</v>
      </c>
      <c r="FO47">
        <v>0</v>
      </c>
      <c r="FP47">
        <v>0</v>
      </c>
      <c r="FQ47">
        <v>0</v>
      </c>
      <c r="FR47">
        <v>0</v>
      </c>
      <c r="FS47">
        <v>0</v>
      </c>
      <c r="FT47">
        <v>9.17</v>
      </c>
      <c r="FU47">
        <v>29.14</v>
      </c>
      <c r="FV47">
        <v>3.13</v>
      </c>
      <c r="FW47">
        <v>0</v>
      </c>
      <c r="FX47">
        <v>20.53</v>
      </c>
      <c r="FY47">
        <v>0</v>
      </c>
      <c r="FZ47">
        <v>0</v>
      </c>
      <c r="GA47">
        <v>8.9499999999999993</v>
      </c>
      <c r="GB47">
        <v>31.78</v>
      </c>
      <c r="GC47">
        <v>49.46</v>
      </c>
      <c r="GD47">
        <v>1.79</v>
      </c>
      <c r="GE47">
        <v>153.94999999999999</v>
      </c>
      <c r="GF47">
        <v>0</v>
      </c>
      <c r="GG47">
        <v>5.1017599999999996</v>
      </c>
      <c r="GH47">
        <v>8.9726299999999995E-2</v>
      </c>
      <c r="GI47">
        <v>0</v>
      </c>
      <c r="GJ47">
        <v>8.6966000000000002E-2</v>
      </c>
      <c r="GK47">
        <v>0</v>
      </c>
      <c r="GL47">
        <v>0</v>
      </c>
      <c r="GM47">
        <v>0.53989299999999996</v>
      </c>
      <c r="GN47">
        <v>0.99752799999999997</v>
      </c>
      <c r="GO47">
        <v>1.82348</v>
      </c>
      <c r="GP47">
        <v>7.39533E-2</v>
      </c>
      <c r="GQ47">
        <v>8.7133000000000003</v>
      </c>
      <c r="GR47">
        <v>1029.98</v>
      </c>
      <c r="GS47">
        <v>5830.83</v>
      </c>
      <c r="GT47">
        <v>785.77200000000005</v>
      </c>
      <c r="GU47">
        <v>0</v>
      </c>
      <c r="GV47">
        <v>0</v>
      </c>
      <c r="GW47">
        <v>5894.96</v>
      </c>
      <c r="GX47">
        <v>6547.68</v>
      </c>
      <c r="GY47">
        <v>10697.7</v>
      </c>
      <c r="GZ47">
        <v>540.49900000000002</v>
      </c>
      <c r="HA47">
        <v>31327.5</v>
      </c>
      <c r="HB47">
        <v>857.14400000000001</v>
      </c>
      <c r="HC47">
        <v>0</v>
      </c>
      <c r="HD47">
        <v>0</v>
      </c>
      <c r="HE47">
        <v>0</v>
      </c>
      <c r="HF47">
        <v>1087.46</v>
      </c>
      <c r="HG47">
        <v>0</v>
      </c>
      <c r="HH47">
        <v>291.12400000000002</v>
      </c>
      <c r="HI47">
        <v>0</v>
      </c>
      <c r="HJ47">
        <v>0</v>
      </c>
      <c r="HK47">
        <v>2235.73</v>
      </c>
      <c r="HL47">
        <v>0</v>
      </c>
      <c r="HM47">
        <v>0</v>
      </c>
      <c r="HN47">
        <v>0</v>
      </c>
      <c r="HO47">
        <v>0</v>
      </c>
      <c r="HP47">
        <v>0</v>
      </c>
      <c r="HQ47">
        <v>0</v>
      </c>
      <c r="HR47">
        <v>0</v>
      </c>
      <c r="HS47">
        <v>0</v>
      </c>
      <c r="HT47">
        <v>0</v>
      </c>
      <c r="HU47">
        <v>0</v>
      </c>
      <c r="HV47">
        <v>30.96</v>
      </c>
      <c r="HW47">
        <v>64.849999999999994</v>
      </c>
      <c r="HX47">
        <v>3.13</v>
      </c>
      <c r="HY47">
        <v>0</v>
      </c>
      <c r="HZ47">
        <v>31.19</v>
      </c>
      <c r="IA47">
        <v>26.6</v>
      </c>
      <c r="IB47">
        <v>34.56</v>
      </c>
      <c r="IC47">
        <v>44.53</v>
      </c>
      <c r="ID47">
        <v>2.2599999999999998</v>
      </c>
      <c r="IE47">
        <v>238.08</v>
      </c>
      <c r="IF47">
        <v>0</v>
      </c>
      <c r="IG47">
        <v>9.3642800000000008</v>
      </c>
      <c r="IH47">
        <v>8.9726299999999995E-2</v>
      </c>
      <c r="II47">
        <v>0</v>
      </c>
      <c r="IJ47">
        <v>0</v>
      </c>
      <c r="IK47">
        <v>1.7213499999999999</v>
      </c>
      <c r="IL47">
        <v>0.80892399999999998</v>
      </c>
      <c r="IM47">
        <v>1.7518499999999999</v>
      </c>
      <c r="IN47">
        <v>0.114331</v>
      </c>
      <c r="IO47">
        <v>13.8505</v>
      </c>
      <c r="IP47">
        <v>54.3</v>
      </c>
      <c r="IQ47">
        <v>0</v>
      </c>
      <c r="IR47">
        <v>26.2</v>
      </c>
      <c r="IS47">
        <v>54.3</v>
      </c>
      <c r="IT47">
        <v>28.1</v>
      </c>
      <c r="IU47">
        <v>35.4</v>
      </c>
      <c r="IV47">
        <v>26.57</v>
      </c>
      <c r="IW47">
        <v>35.4</v>
      </c>
      <c r="IX47">
        <v>26.57</v>
      </c>
      <c r="IY47">
        <v>35.4</v>
      </c>
      <c r="IZ47">
        <v>26.57</v>
      </c>
      <c r="JA47">
        <v>71.709999999999994</v>
      </c>
      <c r="JB47">
        <v>58.42</v>
      </c>
    </row>
    <row r="48" spans="1:262" x14ac:dyDescent="0.25">
      <c r="A48" s="10">
        <v>42977.406076388892</v>
      </c>
      <c r="B48" t="s">
        <v>427</v>
      </c>
      <c r="C48" t="s">
        <v>563</v>
      </c>
      <c r="D48">
        <v>13</v>
      </c>
      <c r="E48">
        <v>8</v>
      </c>
      <c r="F48">
        <v>6960</v>
      </c>
      <c r="G48" t="s">
        <v>96</v>
      </c>
      <c r="H48" t="s">
        <v>125</v>
      </c>
      <c r="I48">
        <v>0</v>
      </c>
      <c r="J48">
        <v>53.9</v>
      </c>
      <c r="K48">
        <v>157.37200000000001</v>
      </c>
      <c r="L48">
        <v>5700.35</v>
      </c>
      <c r="M48">
        <v>785.77200000000005</v>
      </c>
      <c r="N48">
        <v>0</v>
      </c>
      <c r="O48">
        <v>584.83299999999997</v>
      </c>
      <c r="P48">
        <v>0</v>
      </c>
      <c r="Q48">
        <v>0</v>
      </c>
      <c r="R48">
        <v>2033.7</v>
      </c>
      <c r="S48">
        <v>5579.29</v>
      </c>
      <c r="T48">
        <v>12062</v>
      </c>
      <c r="U48">
        <v>433.91399999999999</v>
      </c>
      <c r="V48">
        <v>27337.200000000001</v>
      </c>
      <c r="W48">
        <v>232.261</v>
      </c>
      <c r="X48">
        <v>0</v>
      </c>
      <c r="Y48">
        <v>0</v>
      </c>
      <c r="Z48">
        <v>0</v>
      </c>
      <c r="AA48">
        <v>592.43100000000004</v>
      </c>
      <c r="AB48">
        <v>0</v>
      </c>
      <c r="AC48">
        <v>287.95400000000001</v>
      </c>
      <c r="AD48">
        <v>0</v>
      </c>
      <c r="AE48">
        <v>0</v>
      </c>
      <c r="AF48">
        <v>1112.6500000000001</v>
      </c>
      <c r="AG48">
        <v>0</v>
      </c>
      <c r="AH48">
        <v>0</v>
      </c>
      <c r="AI48">
        <v>0</v>
      </c>
      <c r="AJ48">
        <v>0</v>
      </c>
      <c r="AK48">
        <v>0</v>
      </c>
      <c r="AL48">
        <v>0</v>
      </c>
      <c r="AM48">
        <v>0</v>
      </c>
      <c r="AN48">
        <v>0</v>
      </c>
      <c r="AO48">
        <v>0</v>
      </c>
      <c r="AP48">
        <v>0</v>
      </c>
      <c r="AQ48">
        <v>8.01</v>
      </c>
      <c r="AR48">
        <v>46.69</v>
      </c>
      <c r="AS48">
        <v>3.15</v>
      </c>
      <c r="AT48">
        <v>0</v>
      </c>
      <c r="AU48">
        <v>19.52</v>
      </c>
      <c r="AV48">
        <v>0</v>
      </c>
      <c r="AW48">
        <v>0</v>
      </c>
      <c r="AX48">
        <v>9.1300000000000008</v>
      </c>
      <c r="AY48">
        <v>32.04</v>
      </c>
      <c r="AZ48">
        <v>49.76</v>
      </c>
      <c r="BA48">
        <v>1.81</v>
      </c>
      <c r="BB48">
        <v>170.11</v>
      </c>
      <c r="BC48">
        <v>77.37</v>
      </c>
      <c r="BD48">
        <v>0</v>
      </c>
      <c r="BE48">
        <v>6.9079899999999999</v>
      </c>
      <c r="BF48">
        <v>8.9726299999999995E-2</v>
      </c>
      <c r="BG48">
        <v>0</v>
      </c>
      <c r="BH48">
        <v>8.6966000000000002E-2</v>
      </c>
      <c r="BI48">
        <v>0</v>
      </c>
      <c r="BJ48">
        <v>0</v>
      </c>
      <c r="BK48">
        <v>0.53989299999999996</v>
      </c>
      <c r="BL48">
        <v>1.0023899999999999</v>
      </c>
      <c r="BM48">
        <v>1.82348</v>
      </c>
      <c r="BN48">
        <v>7.39533E-2</v>
      </c>
      <c r="BO48">
        <v>10.5244</v>
      </c>
      <c r="BP48">
        <v>7.0846799999999996</v>
      </c>
      <c r="BQ48">
        <v>157.37200000000001</v>
      </c>
      <c r="BR48">
        <v>5700.35</v>
      </c>
      <c r="BS48">
        <v>785.77200000000005</v>
      </c>
      <c r="BT48">
        <v>0</v>
      </c>
      <c r="BU48">
        <v>584.83299999999997</v>
      </c>
      <c r="BV48">
        <v>2033.7</v>
      </c>
      <c r="BW48">
        <v>5579.29</v>
      </c>
      <c r="BX48">
        <v>12062</v>
      </c>
      <c r="BY48">
        <v>433.91399999999999</v>
      </c>
      <c r="BZ48">
        <v>27337.200000000001</v>
      </c>
      <c r="CA48">
        <v>232.261</v>
      </c>
      <c r="CB48">
        <v>0</v>
      </c>
      <c r="CC48">
        <v>0</v>
      </c>
      <c r="CD48">
        <v>0</v>
      </c>
      <c r="CE48">
        <v>592.43100000000004</v>
      </c>
      <c r="CF48">
        <v>0</v>
      </c>
      <c r="CG48">
        <v>287.95400000000001</v>
      </c>
      <c r="CH48">
        <v>0</v>
      </c>
      <c r="CI48">
        <v>0</v>
      </c>
      <c r="CJ48">
        <v>1112.6500000000001</v>
      </c>
      <c r="CK48">
        <v>0</v>
      </c>
      <c r="CL48">
        <v>0</v>
      </c>
      <c r="CM48">
        <v>0</v>
      </c>
      <c r="CN48">
        <v>0</v>
      </c>
      <c r="CO48">
        <v>0</v>
      </c>
      <c r="CP48">
        <v>0</v>
      </c>
      <c r="CQ48">
        <v>0</v>
      </c>
      <c r="CR48">
        <v>0</v>
      </c>
      <c r="CS48">
        <v>0</v>
      </c>
      <c r="CT48">
        <v>0</v>
      </c>
      <c r="CU48">
        <v>8.01</v>
      </c>
      <c r="CV48">
        <v>46.69</v>
      </c>
      <c r="CW48">
        <v>3.15</v>
      </c>
      <c r="CX48">
        <v>0</v>
      </c>
      <c r="CY48">
        <v>19.52</v>
      </c>
      <c r="CZ48">
        <v>9.1300000000000008</v>
      </c>
      <c r="DA48">
        <v>32.04</v>
      </c>
      <c r="DB48">
        <v>49.76</v>
      </c>
      <c r="DC48">
        <v>1.81</v>
      </c>
      <c r="DD48">
        <v>170.11</v>
      </c>
      <c r="DE48">
        <v>77.37</v>
      </c>
      <c r="DF48">
        <v>0</v>
      </c>
      <c r="DG48">
        <v>6.9079899999999999</v>
      </c>
      <c r="DH48">
        <v>8.9726299999999995E-2</v>
      </c>
      <c r="DI48">
        <v>0</v>
      </c>
      <c r="DJ48">
        <v>8.6966000000000002E-2</v>
      </c>
      <c r="DK48">
        <v>0.53989299999999996</v>
      </c>
      <c r="DL48">
        <v>1.0023899999999999</v>
      </c>
      <c r="DM48">
        <v>1.82348</v>
      </c>
      <c r="DN48">
        <v>7.39533E-2</v>
      </c>
      <c r="DO48">
        <v>10.5244</v>
      </c>
      <c r="DP48">
        <v>7.0846799999999996</v>
      </c>
      <c r="DQ48" t="s">
        <v>691</v>
      </c>
      <c r="DR48" t="s">
        <v>690</v>
      </c>
      <c r="DS48" t="s">
        <v>16</v>
      </c>
      <c r="DT48">
        <v>0</v>
      </c>
      <c r="DU48">
        <v>0</v>
      </c>
      <c r="DV48">
        <v>0</v>
      </c>
      <c r="DW48">
        <v>0</v>
      </c>
      <c r="EN48">
        <v>157.37200000000001</v>
      </c>
      <c r="EO48">
        <v>5700.35</v>
      </c>
      <c r="EP48">
        <v>785.77200000000005</v>
      </c>
      <c r="EQ48">
        <v>0</v>
      </c>
      <c r="ER48">
        <v>584.83299999999997</v>
      </c>
      <c r="ES48">
        <v>0</v>
      </c>
      <c r="ET48">
        <v>0</v>
      </c>
      <c r="EU48">
        <v>2033.7</v>
      </c>
      <c r="EV48">
        <v>5579.29</v>
      </c>
      <c r="EW48">
        <v>12062</v>
      </c>
      <c r="EX48">
        <v>433.91399999999999</v>
      </c>
      <c r="EY48">
        <v>27337.200000000001</v>
      </c>
      <c r="EZ48">
        <v>232.261</v>
      </c>
      <c r="FA48">
        <v>0</v>
      </c>
      <c r="FB48">
        <v>0</v>
      </c>
      <c r="FC48">
        <v>0</v>
      </c>
      <c r="FD48">
        <v>592.43100000000004</v>
      </c>
      <c r="FE48">
        <v>0</v>
      </c>
      <c r="FF48">
        <v>287.95400000000001</v>
      </c>
      <c r="FG48">
        <v>0</v>
      </c>
      <c r="FH48">
        <v>0</v>
      </c>
      <c r="FI48">
        <v>1112.6500000000001</v>
      </c>
      <c r="FJ48">
        <v>0</v>
      </c>
      <c r="FK48">
        <v>0</v>
      </c>
      <c r="FL48">
        <v>0</v>
      </c>
      <c r="FM48">
        <v>0</v>
      </c>
      <c r="FN48">
        <v>0</v>
      </c>
      <c r="FO48">
        <v>0</v>
      </c>
      <c r="FP48">
        <v>0</v>
      </c>
      <c r="FQ48">
        <v>0</v>
      </c>
      <c r="FR48">
        <v>0</v>
      </c>
      <c r="FS48">
        <v>0</v>
      </c>
      <c r="FT48">
        <v>8.01</v>
      </c>
      <c r="FU48">
        <v>46.69</v>
      </c>
      <c r="FV48">
        <v>3.15</v>
      </c>
      <c r="FW48">
        <v>0</v>
      </c>
      <c r="FX48">
        <v>19.52</v>
      </c>
      <c r="FY48">
        <v>0</v>
      </c>
      <c r="FZ48">
        <v>0</v>
      </c>
      <c r="GA48">
        <v>9.1300000000000008</v>
      </c>
      <c r="GB48">
        <v>32.04</v>
      </c>
      <c r="GC48">
        <v>49.76</v>
      </c>
      <c r="GD48">
        <v>1.81</v>
      </c>
      <c r="GE48">
        <v>170.11</v>
      </c>
      <c r="GF48">
        <v>0</v>
      </c>
      <c r="GG48">
        <v>6.9079899999999999</v>
      </c>
      <c r="GH48">
        <v>8.9726299999999995E-2</v>
      </c>
      <c r="GI48">
        <v>0</v>
      </c>
      <c r="GJ48">
        <v>8.6966000000000002E-2</v>
      </c>
      <c r="GK48">
        <v>0</v>
      </c>
      <c r="GL48">
        <v>0</v>
      </c>
      <c r="GM48">
        <v>0.53989299999999996</v>
      </c>
      <c r="GN48">
        <v>1.0023899999999999</v>
      </c>
      <c r="GO48">
        <v>1.82348</v>
      </c>
      <c r="GP48">
        <v>7.39533E-2</v>
      </c>
      <c r="GQ48">
        <v>10.5244</v>
      </c>
      <c r="GR48">
        <v>927.53499999999997</v>
      </c>
      <c r="GS48">
        <v>13616.3</v>
      </c>
      <c r="GT48">
        <v>785.77200000000005</v>
      </c>
      <c r="GU48">
        <v>0</v>
      </c>
      <c r="GV48">
        <v>0</v>
      </c>
      <c r="GW48">
        <v>5894.96</v>
      </c>
      <c r="GX48">
        <v>6547.68</v>
      </c>
      <c r="GY48">
        <v>10697.7</v>
      </c>
      <c r="GZ48">
        <v>540.49900000000002</v>
      </c>
      <c r="HA48">
        <v>39010.400000000001</v>
      </c>
      <c r="HB48">
        <v>772.00900000000001</v>
      </c>
      <c r="HC48">
        <v>0</v>
      </c>
      <c r="HD48">
        <v>0</v>
      </c>
      <c r="HE48">
        <v>0</v>
      </c>
      <c r="HF48">
        <v>1042.5</v>
      </c>
      <c r="HG48">
        <v>0</v>
      </c>
      <c r="HH48">
        <v>291.12400000000002</v>
      </c>
      <c r="HI48">
        <v>0</v>
      </c>
      <c r="HJ48">
        <v>0</v>
      </c>
      <c r="HK48">
        <v>2105.64</v>
      </c>
      <c r="HL48">
        <v>0</v>
      </c>
      <c r="HM48">
        <v>0</v>
      </c>
      <c r="HN48">
        <v>0</v>
      </c>
      <c r="HO48">
        <v>0</v>
      </c>
      <c r="HP48">
        <v>0</v>
      </c>
      <c r="HQ48">
        <v>0</v>
      </c>
      <c r="HR48">
        <v>0</v>
      </c>
      <c r="HS48">
        <v>0</v>
      </c>
      <c r="HT48">
        <v>0</v>
      </c>
      <c r="HU48">
        <v>0</v>
      </c>
      <c r="HV48">
        <v>27.98</v>
      </c>
      <c r="HW48">
        <v>99.13</v>
      </c>
      <c r="HX48">
        <v>3.15</v>
      </c>
      <c r="HY48">
        <v>0</v>
      </c>
      <c r="HZ48">
        <v>30.05</v>
      </c>
      <c r="IA48">
        <v>27.27</v>
      </c>
      <c r="IB48">
        <v>34.700000000000003</v>
      </c>
      <c r="IC48">
        <v>44.84</v>
      </c>
      <c r="ID48">
        <v>2.31</v>
      </c>
      <c r="IE48">
        <v>269.43</v>
      </c>
      <c r="IF48">
        <v>0</v>
      </c>
      <c r="IG48">
        <v>11.495799999999999</v>
      </c>
      <c r="IH48">
        <v>8.9726299999999995E-2</v>
      </c>
      <c r="II48">
        <v>0</v>
      </c>
      <c r="IJ48">
        <v>0</v>
      </c>
      <c r="IK48">
        <v>1.7213499999999999</v>
      </c>
      <c r="IL48">
        <v>0.80892399999999998</v>
      </c>
      <c r="IM48">
        <v>1.7518499999999999</v>
      </c>
      <c r="IN48">
        <v>0.114331</v>
      </c>
      <c r="IO48">
        <v>15.981999999999999</v>
      </c>
      <c r="IP48">
        <v>53.9</v>
      </c>
      <c r="IQ48">
        <v>0</v>
      </c>
      <c r="IR48">
        <v>25.4</v>
      </c>
      <c r="IS48">
        <v>53.9</v>
      </c>
      <c r="IT48">
        <v>28.5</v>
      </c>
      <c r="IU48">
        <v>52.89</v>
      </c>
      <c r="IV48">
        <v>24.48</v>
      </c>
      <c r="IW48">
        <v>52.89</v>
      </c>
      <c r="IX48">
        <v>24.48</v>
      </c>
      <c r="IY48">
        <v>52.89</v>
      </c>
      <c r="IZ48">
        <v>24.48</v>
      </c>
      <c r="JA48">
        <v>105.66</v>
      </c>
      <c r="JB48">
        <v>54.65</v>
      </c>
    </row>
    <row r="49" spans="1:262" x14ac:dyDescent="0.25">
      <c r="A49" s="10">
        <v>42977.406770833331</v>
      </c>
      <c r="B49" t="s">
        <v>428</v>
      </c>
      <c r="C49" t="s">
        <v>564</v>
      </c>
      <c r="D49">
        <v>14</v>
      </c>
      <c r="E49">
        <v>8</v>
      </c>
      <c r="F49">
        <v>6960</v>
      </c>
      <c r="G49" t="s">
        <v>96</v>
      </c>
      <c r="H49" t="s">
        <v>125</v>
      </c>
      <c r="I49">
        <v>0</v>
      </c>
      <c r="J49">
        <v>54.8</v>
      </c>
      <c r="K49">
        <v>177.78</v>
      </c>
      <c r="L49">
        <v>4920.0600000000004</v>
      </c>
      <c r="M49">
        <v>785.77200000000005</v>
      </c>
      <c r="N49">
        <v>0</v>
      </c>
      <c r="O49">
        <v>584.83299999999997</v>
      </c>
      <c r="P49">
        <v>0</v>
      </c>
      <c r="Q49">
        <v>0</v>
      </c>
      <c r="R49">
        <v>2033.7</v>
      </c>
      <c r="S49">
        <v>5549.14</v>
      </c>
      <c r="T49">
        <v>12062</v>
      </c>
      <c r="U49">
        <v>433.91399999999999</v>
      </c>
      <c r="V49">
        <v>26547.200000000001</v>
      </c>
      <c r="W49">
        <v>262.65699999999998</v>
      </c>
      <c r="X49">
        <v>0</v>
      </c>
      <c r="Y49">
        <v>0</v>
      </c>
      <c r="Z49">
        <v>0</v>
      </c>
      <c r="AA49">
        <v>608.99199999999996</v>
      </c>
      <c r="AB49">
        <v>0</v>
      </c>
      <c r="AC49">
        <v>287.95400000000001</v>
      </c>
      <c r="AD49">
        <v>0</v>
      </c>
      <c r="AE49">
        <v>0</v>
      </c>
      <c r="AF49">
        <v>1159.5999999999999</v>
      </c>
      <c r="AG49">
        <v>0</v>
      </c>
      <c r="AH49">
        <v>0</v>
      </c>
      <c r="AI49">
        <v>0</v>
      </c>
      <c r="AJ49">
        <v>0</v>
      </c>
      <c r="AK49">
        <v>0</v>
      </c>
      <c r="AL49">
        <v>0</v>
      </c>
      <c r="AM49">
        <v>0</v>
      </c>
      <c r="AN49">
        <v>0</v>
      </c>
      <c r="AO49">
        <v>0</v>
      </c>
      <c r="AP49">
        <v>0</v>
      </c>
      <c r="AQ49">
        <v>9.0399999999999991</v>
      </c>
      <c r="AR49">
        <v>40.04</v>
      </c>
      <c r="AS49">
        <v>3.02</v>
      </c>
      <c r="AT49">
        <v>0</v>
      </c>
      <c r="AU49">
        <v>19.93</v>
      </c>
      <c r="AV49">
        <v>0</v>
      </c>
      <c r="AW49">
        <v>0</v>
      </c>
      <c r="AX49">
        <v>8.5299999999999994</v>
      </c>
      <c r="AY49">
        <v>30.42</v>
      </c>
      <c r="AZ49">
        <v>47.74</v>
      </c>
      <c r="BA49">
        <v>1.72</v>
      </c>
      <c r="BB49">
        <v>160.44</v>
      </c>
      <c r="BC49">
        <v>72.03</v>
      </c>
      <c r="BD49">
        <v>0</v>
      </c>
      <c r="BE49">
        <v>6.1281299999999996</v>
      </c>
      <c r="BF49">
        <v>8.9726299999999995E-2</v>
      </c>
      <c r="BG49">
        <v>0</v>
      </c>
      <c r="BH49">
        <v>8.6966000000000002E-2</v>
      </c>
      <c r="BI49">
        <v>0</v>
      </c>
      <c r="BJ49">
        <v>0</v>
      </c>
      <c r="BK49">
        <v>0.53989299999999996</v>
      </c>
      <c r="BL49">
        <v>1.00156</v>
      </c>
      <c r="BM49">
        <v>1.82348</v>
      </c>
      <c r="BN49">
        <v>7.39533E-2</v>
      </c>
      <c r="BO49">
        <v>9.7437100000000001</v>
      </c>
      <c r="BP49">
        <v>6.3048299999999999</v>
      </c>
      <c r="BQ49">
        <v>177.78</v>
      </c>
      <c r="BR49">
        <v>4920.0600000000004</v>
      </c>
      <c r="BS49">
        <v>785.77200000000005</v>
      </c>
      <c r="BT49">
        <v>0</v>
      </c>
      <c r="BU49">
        <v>584.83299999999997</v>
      </c>
      <c r="BV49">
        <v>2033.7</v>
      </c>
      <c r="BW49">
        <v>5549.14</v>
      </c>
      <c r="BX49">
        <v>12062</v>
      </c>
      <c r="BY49">
        <v>433.91399999999999</v>
      </c>
      <c r="BZ49">
        <v>26547.200000000001</v>
      </c>
      <c r="CA49">
        <v>262.65699999999998</v>
      </c>
      <c r="CB49">
        <v>0</v>
      </c>
      <c r="CC49">
        <v>0</v>
      </c>
      <c r="CD49">
        <v>0</v>
      </c>
      <c r="CE49">
        <v>608.99199999999996</v>
      </c>
      <c r="CF49">
        <v>0</v>
      </c>
      <c r="CG49">
        <v>287.95400000000001</v>
      </c>
      <c r="CH49">
        <v>0</v>
      </c>
      <c r="CI49">
        <v>0</v>
      </c>
      <c r="CJ49">
        <v>1159.5999999999999</v>
      </c>
      <c r="CK49">
        <v>0</v>
      </c>
      <c r="CL49">
        <v>0</v>
      </c>
      <c r="CM49">
        <v>0</v>
      </c>
      <c r="CN49">
        <v>0</v>
      </c>
      <c r="CO49">
        <v>0</v>
      </c>
      <c r="CP49">
        <v>0</v>
      </c>
      <c r="CQ49">
        <v>0</v>
      </c>
      <c r="CR49">
        <v>0</v>
      </c>
      <c r="CS49">
        <v>0</v>
      </c>
      <c r="CT49">
        <v>0</v>
      </c>
      <c r="CU49">
        <v>9.0399999999999991</v>
      </c>
      <c r="CV49">
        <v>40.04</v>
      </c>
      <c r="CW49">
        <v>3.02</v>
      </c>
      <c r="CX49">
        <v>0</v>
      </c>
      <c r="CY49">
        <v>19.93</v>
      </c>
      <c r="CZ49">
        <v>8.5299999999999994</v>
      </c>
      <c r="DA49">
        <v>30.42</v>
      </c>
      <c r="DB49">
        <v>47.74</v>
      </c>
      <c r="DC49">
        <v>1.72</v>
      </c>
      <c r="DD49">
        <v>160.44</v>
      </c>
      <c r="DE49">
        <v>72.03</v>
      </c>
      <c r="DF49">
        <v>0</v>
      </c>
      <c r="DG49">
        <v>6.1281299999999996</v>
      </c>
      <c r="DH49">
        <v>8.9726299999999995E-2</v>
      </c>
      <c r="DI49">
        <v>0</v>
      </c>
      <c r="DJ49">
        <v>8.6966000000000002E-2</v>
      </c>
      <c r="DK49">
        <v>0.53989299999999996</v>
      </c>
      <c r="DL49">
        <v>1.00156</v>
      </c>
      <c r="DM49">
        <v>1.82348</v>
      </c>
      <c r="DN49">
        <v>7.39533E-2</v>
      </c>
      <c r="DO49">
        <v>9.7437100000000001</v>
      </c>
      <c r="DP49">
        <v>6.3048299999999999</v>
      </c>
      <c r="DQ49" t="s">
        <v>691</v>
      </c>
      <c r="DR49" t="s">
        <v>690</v>
      </c>
      <c r="DS49" t="s">
        <v>16</v>
      </c>
      <c r="DT49">
        <v>0</v>
      </c>
      <c r="DU49">
        <v>0</v>
      </c>
      <c r="DV49">
        <v>0</v>
      </c>
      <c r="DW49">
        <v>0</v>
      </c>
      <c r="EN49">
        <v>177.78</v>
      </c>
      <c r="EO49">
        <v>4920.0600000000004</v>
      </c>
      <c r="EP49">
        <v>785.77200000000005</v>
      </c>
      <c r="EQ49">
        <v>0</v>
      </c>
      <c r="ER49">
        <v>584.83299999999997</v>
      </c>
      <c r="ES49">
        <v>0</v>
      </c>
      <c r="ET49">
        <v>0</v>
      </c>
      <c r="EU49">
        <v>2033.7</v>
      </c>
      <c r="EV49">
        <v>5549.14</v>
      </c>
      <c r="EW49">
        <v>12062</v>
      </c>
      <c r="EX49">
        <v>433.91399999999999</v>
      </c>
      <c r="EY49">
        <v>26547.200000000001</v>
      </c>
      <c r="EZ49">
        <v>262.65699999999998</v>
      </c>
      <c r="FA49">
        <v>0</v>
      </c>
      <c r="FB49">
        <v>0</v>
      </c>
      <c r="FC49">
        <v>0</v>
      </c>
      <c r="FD49">
        <v>608.99199999999996</v>
      </c>
      <c r="FE49">
        <v>0</v>
      </c>
      <c r="FF49">
        <v>287.95400000000001</v>
      </c>
      <c r="FG49">
        <v>0</v>
      </c>
      <c r="FH49">
        <v>0</v>
      </c>
      <c r="FI49">
        <v>1159.5999999999999</v>
      </c>
      <c r="FJ49">
        <v>0</v>
      </c>
      <c r="FK49">
        <v>0</v>
      </c>
      <c r="FL49">
        <v>0</v>
      </c>
      <c r="FM49">
        <v>0</v>
      </c>
      <c r="FN49">
        <v>0</v>
      </c>
      <c r="FO49">
        <v>0</v>
      </c>
      <c r="FP49">
        <v>0</v>
      </c>
      <c r="FQ49">
        <v>0</v>
      </c>
      <c r="FR49">
        <v>0</v>
      </c>
      <c r="FS49">
        <v>0</v>
      </c>
      <c r="FT49">
        <v>9.0399999999999991</v>
      </c>
      <c r="FU49">
        <v>40.04</v>
      </c>
      <c r="FV49">
        <v>3.02</v>
      </c>
      <c r="FW49">
        <v>0</v>
      </c>
      <c r="FX49">
        <v>19.93</v>
      </c>
      <c r="FY49">
        <v>0</v>
      </c>
      <c r="FZ49">
        <v>0</v>
      </c>
      <c r="GA49">
        <v>8.5299999999999994</v>
      </c>
      <c r="GB49">
        <v>30.42</v>
      </c>
      <c r="GC49">
        <v>47.74</v>
      </c>
      <c r="GD49">
        <v>1.72</v>
      </c>
      <c r="GE49">
        <v>160.44</v>
      </c>
      <c r="GF49">
        <v>0</v>
      </c>
      <c r="GG49">
        <v>6.1281299999999996</v>
      </c>
      <c r="GH49">
        <v>8.9726299999999995E-2</v>
      </c>
      <c r="GI49">
        <v>0</v>
      </c>
      <c r="GJ49">
        <v>8.6966000000000002E-2</v>
      </c>
      <c r="GK49">
        <v>0</v>
      </c>
      <c r="GL49">
        <v>0</v>
      </c>
      <c r="GM49">
        <v>0.53989299999999996</v>
      </c>
      <c r="GN49">
        <v>1.00156</v>
      </c>
      <c r="GO49">
        <v>1.82348</v>
      </c>
      <c r="GP49">
        <v>7.39533E-2</v>
      </c>
      <c r="GQ49">
        <v>9.7437100000000001</v>
      </c>
      <c r="GR49">
        <v>1031.55</v>
      </c>
      <c r="GS49">
        <v>11891</v>
      </c>
      <c r="GT49">
        <v>785.77200000000005</v>
      </c>
      <c r="GU49">
        <v>0</v>
      </c>
      <c r="GV49">
        <v>0</v>
      </c>
      <c r="GW49">
        <v>5894.96</v>
      </c>
      <c r="GX49">
        <v>6547.68</v>
      </c>
      <c r="GY49">
        <v>10697.7</v>
      </c>
      <c r="GZ49">
        <v>540.49900000000002</v>
      </c>
      <c r="HA49">
        <v>37389.199999999997</v>
      </c>
      <c r="HB49">
        <v>859.51300000000003</v>
      </c>
      <c r="HC49">
        <v>0</v>
      </c>
      <c r="HD49">
        <v>0</v>
      </c>
      <c r="HE49">
        <v>0</v>
      </c>
      <c r="HF49">
        <v>1061.3499999999999</v>
      </c>
      <c r="HG49">
        <v>0</v>
      </c>
      <c r="HH49">
        <v>291.12400000000002</v>
      </c>
      <c r="HI49">
        <v>0</v>
      </c>
      <c r="HJ49">
        <v>0</v>
      </c>
      <c r="HK49">
        <v>2211.9899999999998</v>
      </c>
      <c r="HL49">
        <v>0</v>
      </c>
      <c r="HM49">
        <v>0</v>
      </c>
      <c r="HN49">
        <v>0</v>
      </c>
      <c r="HO49">
        <v>0</v>
      </c>
      <c r="HP49">
        <v>0</v>
      </c>
      <c r="HQ49">
        <v>0</v>
      </c>
      <c r="HR49">
        <v>0</v>
      </c>
      <c r="HS49">
        <v>0</v>
      </c>
      <c r="HT49">
        <v>0</v>
      </c>
      <c r="HU49">
        <v>0</v>
      </c>
      <c r="HV49">
        <v>31.08</v>
      </c>
      <c r="HW49">
        <v>83.41</v>
      </c>
      <c r="HX49">
        <v>3.02</v>
      </c>
      <c r="HY49">
        <v>0</v>
      </c>
      <c r="HZ49">
        <v>30.78</v>
      </c>
      <c r="IA49">
        <v>25.19</v>
      </c>
      <c r="IB49">
        <v>33.700000000000003</v>
      </c>
      <c r="IC49">
        <v>42.89</v>
      </c>
      <c r="ID49">
        <v>2.17</v>
      </c>
      <c r="IE49">
        <v>252.24</v>
      </c>
      <c r="IF49">
        <v>0</v>
      </c>
      <c r="IG49">
        <v>9.5320999999999998</v>
      </c>
      <c r="IH49">
        <v>8.9726299999999995E-2</v>
      </c>
      <c r="II49">
        <v>0</v>
      </c>
      <c r="IJ49">
        <v>0</v>
      </c>
      <c r="IK49">
        <v>1.7213499999999999</v>
      </c>
      <c r="IL49">
        <v>0.80892399999999998</v>
      </c>
      <c r="IM49">
        <v>1.7518499999999999</v>
      </c>
      <c r="IN49">
        <v>0.114331</v>
      </c>
      <c r="IO49">
        <v>14.0183</v>
      </c>
      <c r="IP49">
        <v>54.8</v>
      </c>
      <c r="IQ49">
        <v>0</v>
      </c>
      <c r="IR49">
        <v>25.4</v>
      </c>
      <c r="IS49">
        <v>54.8</v>
      </c>
      <c r="IT49">
        <v>29.4</v>
      </c>
      <c r="IU49">
        <v>45.98</v>
      </c>
      <c r="IV49">
        <v>26.05</v>
      </c>
      <c r="IW49">
        <v>45.98</v>
      </c>
      <c r="IX49">
        <v>26.05</v>
      </c>
      <c r="IY49">
        <v>45.98</v>
      </c>
      <c r="IZ49">
        <v>26.05</v>
      </c>
      <c r="JA49">
        <v>90.04</v>
      </c>
      <c r="JB49">
        <v>58.25</v>
      </c>
    </row>
    <row r="50" spans="1:262" x14ac:dyDescent="0.25">
      <c r="A50" s="10">
        <v>42977.405717592592</v>
      </c>
      <c r="B50" t="s">
        <v>429</v>
      </c>
      <c r="C50" t="s">
        <v>565</v>
      </c>
      <c r="D50">
        <v>15</v>
      </c>
      <c r="E50">
        <v>8</v>
      </c>
      <c r="F50">
        <v>6960</v>
      </c>
      <c r="G50" t="s">
        <v>96</v>
      </c>
      <c r="H50" t="s">
        <v>125</v>
      </c>
      <c r="I50">
        <v>0</v>
      </c>
      <c r="J50">
        <v>58.1</v>
      </c>
      <c r="K50">
        <v>0.136655</v>
      </c>
      <c r="L50">
        <v>14692.2</v>
      </c>
      <c r="M50">
        <v>785.77200000000005</v>
      </c>
      <c r="N50">
        <v>0</v>
      </c>
      <c r="O50">
        <v>584.83299999999997</v>
      </c>
      <c r="P50">
        <v>0</v>
      </c>
      <c r="Q50">
        <v>0</v>
      </c>
      <c r="R50">
        <v>2033.7</v>
      </c>
      <c r="S50">
        <v>5796.24</v>
      </c>
      <c r="T50">
        <v>12062</v>
      </c>
      <c r="U50">
        <v>433.91399999999999</v>
      </c>
      <c r="V50">
        <v>36388.800000000003</v>
      </c>
      <c r="W50">
        <v>0.20169899999999999</v>
      </c>
      <c r="X50">
        <v>0</v>
      </c>
      <c r="Y50">
        <v>0</v>
      </c>
      <c r="Z50">
        <v>0</v>
      </c>
      <c r="AA50">
        <v>459.9</v>
      </c>
      <c r="AB50">
        <v>0</v>
      </c>
      <c r="AC50">
        <v>287.95400000000001</v>
      </c>
      <c r="AD50">
        <v>0</v>
      </c>
      <c r="AE50">
        <v>0</v>
      </c>
      <c r="AF50">
        <v>748.05600000000004</v>
      </c>
      <c r="AG50">
        <v>0</v>
      </c>
      <c r="AH50">
        <v>0</v>
      </c>
      <c r="AI50">
        <v>0</v>
      </c>
      <c r="AJ50">
        <v>0</v>
      </c>
      <c r="AK50">
        <v>0</v>
      </c>
      <c r="AL50">
        <v>0</v>
      </c>
      <c r="AM50">
        <v>0</v>
      </c>
      <c r="AN50">
        <v>0</v>
      </c>
      <c r="AO50">
        <v>0</v>
      </c>
      <c r="AP50">
        <v>0</v>
      </c>
      <c r="AQ50">
        <v>0.01</v>
      </c>
      <c r="AR50">
        <v>89.5</v>
      </c>
      <c r="AS50">
        <v>3.03</v>
      </c>
      <c r="AT50">
        <v>0</v>
      </c>
      <c r="AU50">
        <v>15.68</v>
      </c>
      <c r="AV50">
        <v>0</v>
      </c>
      <c r="AW50">
        <v>0</v>
      </c>
      <c r="AX50">
        <v>8.64</v>
      </c>
      <c r="AY50">
        <v>31.41</v>
      </c>
      <c r="AZ50">
        <v>48</v>
      </c>
      <c r="BA50">
        <v>1.74</v>
      </c>
      <c r="BB50">
        <v>198.01</v>
      </c>
      <c r="BC50">
        <v>108.22</v>
      </c>
      <c r="BD50">
        <v>0</v>
      </c>
      <c r="BE50">
        <v>10.305999999999999</v>
      </c>
      <c r="BF50">
        <v>8.9726299999999995E-2</v>
      </c>
      <c r="BG50">
        <v>0</v>
      </c>
      <c r="BH50">
        <v>8.6966000000000002E-2</v>
      </c>
      <c r="BI50">
        <v>0</v>
      </c>
      <c r="BJ50">
        <v>0</v>
      </c>
      <c r="BK50">
        <v>0.53989299999999996</v>
      </c>
      <c r="BL50">
        <v>1.0040500000000001</v>
      </c>
      <c r="BM50">
        <v>1.82348</v>
      </c>
      <c r="BN50">
        <v>7.39533E-2</v>
      </c>
      <c r="BO50">
        <v>13.924099999999999</v>
      </c>
      <c r="BP50">
        <v>10.482699999999999</v>
      </c>
      <c r="BQ50">
        <v>0.136655</v>
      </c>
      <c r="BR50">
        <v>14692.2</v>
      </c>
      <c r="BS50">
        <v>785.77200000000005</v>
      </c>
      <c r="BT50">
        <v>0</v>
      </c>
      <c r="BU50">
        <v>584.83299999999997</v>
      </c>
      <c r="BV50">
        <v>2033.7</v>
      </c>
      <c r="BW50">
        <v>5796.24</v>
      </c>
      <c r="BX50">
        <v>12062</v>
      </c>
      <c r="BY50">
        <v>433.91399999999999</v>
      </c>
      <c r="BZ50">
        <v>36388.800000000003</v>
      </c>
      <c r="CA50">
        <v>0.20169899999999999</v>
      </c>
      <c r="CB50">
        <v>0</v>
      </c>
      <c r="CC50">
        <v>0</v>
      </c>
      <c r="CD50">
        <v>0</v>
      </c>
      <c r="CE50">
        <v>459.9</v>
      </c>
      <c r="CF50">
        <v>0</v>
      </c>
      <c r="CG50">
        <v>287.95400000000001</v>
      </c>
      <c r="CH50">
        <v>0</v>
      </c>
      <c r="CI50">
        <v>0</v>
      </c>
      <c r="CJ50">
        <v>748.05600000000004</v>
      </c>
      <c r="CK50">
        <v>0</v>
      </c>
      <c r="CL50">
        <v>0</v>
      </c>
      <c r="CM50">
        <v>0</v>
      </c>
      <c r="CN50">
        <v>0</v>
      </c>
      <c r="CO50">
        <v>0</v>
      </c>
      <c r="CP50">
        <v>0</v>
      </c>
      <c r="CQ50">
        <v>0</v>
      </c>
      <c r="CR50">
        <v>0</v>
      </c>
      <c r="CS50">
        <v>0</v>
      </c>
      <c r="CT50">
        <v>0</v>
      </c>
      <c r="CU50">
        <v>0.01</v>
      </c>
      <c r="CV50">
        <v>89.5</v>
      </c>
      <c r="CW50">
        <v>3.03</v>
      </c>
      <c r="CX50">
        <v>0</v>
      </c>
      <c r="CY50">
        <v>15.68</v>
      </c>
      <c r="CZ50">
        <v>8.64</v>
      </c>
      <c r="DA50">
        <v>31.41</v>
      </c>
      <c r="DB50">
        <v>48</v>
      </c>
      <c r="DC50">
        <v>1.74</v>
      </c>
      <c r="DD50">
        <v>198.01</v>
      </c>
      <c r="DE50">
        <v>108.22</v>
      </c>
      <c r="DF50">
        <v>0</v>
      </c>
      <c r="DG50">
        <v>0</v>
      </c>
      <c r="DH50">
        <v>0</v>
      </c>
      <c r="DI50">
        <v>0</v>
      </c>
      <c r="DJ50">
        <v>0</v>
      </c>
      <c r="DK50">
        <v>0</v>
      </c>
      <c r="DL50">
        <v>0</v>
      </c>
      <c r="DM50">
        <v>0</v>
      </c>
      <c r="DN50">
        <v>0</v>
      </c>
      <c r="DO50">
        <v>0</v>
      </c>
      <c r="DP50">
        <v>0</v>
      </c>
      <c r="DQ50" t="s">
        <v>691</v>
      </c>
      <c r="DR50" t="s">
        <v>690</v>
      </c>
      <c r="DS50" t="s">
        <v>16</v>
      </c>
      <c r="DT50">
        <v>-13.924099999999999</v>
      </c>
      <c r="DU50">
        <v>-10.482699999999999</v>
      </c>
      <c r="DV50">
        <v>0</v>
      </c>
      <c r="DW50">
        <v>0</v>
      </c>
      <c r="EN50">
        <v>0.136655</v>
      </c>
      <c r="EO50">
        <v>14692.2</v>
      </c>
      <c r="EP50">
        <v>785.77200000000005</v>
      </c>
      <c r="EQ50">
        <v>0</v>
      </c>
      <c r="ER50">
        <v>584.83299999999997</v>
      </c>
      <c r="ES50">
        <v>0</v>
      </c>
      <c r="ET50">
        <v>0</v>
      </c>
      <c r="EU50">
        <v>2033.7</v>
      </c>
      <c r="EV50">
        <v>5796.24</v>
      </c>
      <c r="EW50">
        <v>12062</v>
      </c>
      <c r="EX50">
        <v>433.91399999999999</v>
      </c>
      <c r="EY50">
        <v>36388.800000000003</v>
      </c>
      <c r="EZ50">
        <v>0.20169899999999999</v>
      </c>
      <c r="FA50">
        <v>0</v>
      </c>
      <c r="FB50">
        <v>0</v>
      </c>
      <c r="FC50">
        <v>0</v>
      </c>
      <c r="FD50">
        <v>459.9</v>
      </c>
      <c r="FE50">
        <v>0</v>
      </c>
      <c r="FF50">
        <v>287.95400000000001</v>
      </c>
      <c r="FG50">
        <v>0</v>
      </c>
      <c r="FH50">
        <v>0</v>
      </c>
      <c r="FI50">
        <v>748.05600000000004</v>
      </c>
      <c r="FJ50">
        <v>0</v>
      </c>
      <c r="FK50">
        <v>0</v>
      </c>
      <c r="FL50">
        <v>0</v>
      </c>
      <c r="FM50">
        <v>0</v>
      </c>
      <c r="FN50">
        <v>0</v>
      </c>
      <c r="FO50">
        <v>0</v>
      </c>
      <c r="FP50">
        <v>0</v>
      </c>
      <c r="FQ50">
        <v>0</v>
      </c>
      <c r="FR50">
        <v>0</v>
      </c>
      <c r="FS50">
        <v>0</v>
      </c>
      <c r="FT50">
        <v>0.01</v>
      </c>
      <c r="FU50">
        <v>89.5</v>
      </c>
      <c r="FV50">
        <v>3.03</v>
      </c>
      <c r="FW50">
        <v>0</v>
      </c>
      <c r="FX50">
        <v>15.68</v>
      </c>
      <c r="FY50">
        <v>0</v>
      </c>
      <c r="FZ50">
        <v>0</v>
      </c>
      <c r="GA50">
        <v>8.64</v>
      </c>
      <c r="GB50">
        <v>31.41</v>
      </c>
      <c r="GC50">
        <v>48</v>
      </c>
      <c r="GD50">
        <v>1.74</v>
      </c>
      <c r="GE50">
        <v>198.01</v>
      </c>
      <c r="GF50">
        <v>0</v>
      </c>
      <c r="GG50">
        <v>10.305999999999999</v>
      </c>
      <c r="GH50">
        <v>8.9726299999999995E-2</v>
      </c>
      <c r="GI50">
        <v>0</v>
      </c>
      <c r="GJ50">
        <v>8.6966000000000002E-2</v>
      </c>
      <c r="GK50">
        <v>0</v>
      </c>
      <c r="GL50">
        <v>0</v>
      </c>
      <c r="GM50">
        <v>0.53989299999999996</v>
      </c>
      <c r="GN50">
        <v>1.0040500000000001</v>
      </c>
      <c r="GO50">
        <v>1.82348</v>
      </c>
      <c r="GP50">
        <v>7.39533E-2</v>
      </c>
      <c r="GQ50">
        <v>13.924099999999999</v>
      </c>
      <c r="GR50">
        <v>95.005700000000004</v>
      </c>
      <c r="GS50">
        <v>32917.800000000003</v>
      </c>
      <c r="GT50">
        <v>785.77200000000005</v>
      </c>
      <c r="GU50">
        <v>0</v>
      </c>
      <c r="GV50">
        <v>0</v>
      </c>
      <c r="GW50">
        <v>5894.96</v>
      </c>
      <c r="GX50">
        <v>6547.68</v>
      </c>
      <c r="GY50">
        <v>10697.7</v>
      </c>
      <c r="GZ50">
        <v>540.49900000000002</v>
      </c>
      <c r="HA50">
        <v>57479.5</v>
      </c>
      <c r="HB50">
        <v>79.080600000000004</v>
      </c>
      <c r="HC50">
        <v>0</v>
      </c>
      <c r="HD50">
        <v>0</v>
      </c>
      <c r="HE50">
        <v>0</v>
      </c>
      <c r="HF50">
        <v>886.69299999999998</v>
      </c>
      <c r="HG50">
        <v>0</v>
      </c>
      <c r="HH50">
        <v>291.12400000000002</v>
      </c>
      <c r="HI50">
        <v>0</v>
      </c>
      <c r="HJ50">
        <v>0</v>
      </c>
      <c r="HK50">
        <v>1256.9000000000001</v>
      </c>
      <c r="HL50">
        <v>0</v>
      </c>
      <c r="HM50">
        <v>0</v>
      </c>
      <c r="HN50">
        <v>0</v>
      </c>
      <c r="HO50">
        <v>0</v>
      </c>
      <c r="HP50">
        <v>0</v>
      </c>
      <c r="HQ50">
        <v>0</v>
      </c>
      <c r="HR50">
        <v>0</v>
      </c>
      <c r="HS50">
        <v>0</v>
      </c>
      <c r="HT50">
        <v>0</v>
      </c>
      <c r="HU50">
        <v>0</v>
      </c>
      <c r="HV50">
        <v>2.89</v>
      </c>
      <c r="HW50">
        <v>179.41</v>
      </c>
      <c r="HX50">
        <v>3.03</v>
      </c>
      <c r="HY50">
        <v>0</v>
      </c>
      <c r="HZ50">
        <v>25.87</v>
      </c>
      <c r="IA50">
        <v>25.58</v>
      </c>
      <c r="IB50">
        <v>33.799999999999997</v>
      </c>
      <c r="IC50">
        <v>43.19</v>
      </c>
      <c r="ID50">
        <v>2.19</v>
      </c>
      <c r="IE50">
        <v>315.95999999999998</v>
      </c>
      <c r="IF50">
        <v>0</v>
      </c>
      <c r="IG50">
        <v>15.8802</v>
      </c>
      <c r="IH50">
        <v>8.9726299999999995E-2</v>
      </c>
      <c r="II50">
        <v>0</v>
      </c>
      <c r="IJ50">
        <v>0</v>
      </c>
      <c r="IK50">
        <v>1.7213499999999999</v>
      </c>
      <c r="IL50">
        <v>0.80892399999999998</v>
      </c>
      <c r="IM50">
        <v>1.7518499999999999</v>
      </c>
      <c r="IN50">
        <v>0.114331</v>
      </c>
      <c r="IO50">
        <v>20.366399999999999</v>
      </c>
      <c r="IP50">
        <v>58.1</v>
      </c>
      <c r="IQ50">
        <v>0</v>
      </c>
      <c r="IR50">
        <v>24.7</v>
      </c>
      <c r="IS50">
        <v>58.1</v>
      </c>
      <c r="IT50">
        <v>33.4</v>
      </c>
      <c r="IU50">
        <v>94.84</v>
      </c>
      <c r="IV50">
        <v>13.38</v>
      </c>
      <c r="IW50">
        <v>94.84</v>
      </c>
      <c r="IX50">
        <v>13.38</v>
      </c>
      <c r="IY50">
        <v>94.84</v>
      </c>
      <c r="IZ50">
        <v>13.38</v>
      </c>
      <c r="JA50">
        <v>182.77</v>
      </c>
      <c r="JB50">
        <v>28.43</v>
      </c>
    </row>
    <row r="51" spans="1:262" x14ac:dyDescent="0.25">
      <c r="A51" s="10">
        <v>42977.405717592592</v>
      </c>
      <c r="B51" t="s">
        <v>430</v>
      </c>
      <c r="C51" t="s">
        <v>566</v>
      </c>
      <c r="D51">
        <v>16</v>
      </c>
      <c r="E51">
        <v>8</v>
      </c>
      <c r="F51">
        <v>6960</v>
      </c>
      <c r="G51" t="s">
        <v>96</v>
      </c>
      <c r="H51" t="s">
        <v>125</v>
      </c>
      <c r="I51">
        <v>0</v>
      </c>
      <c r="J51">
        <v>55</v>
      </c>
      <c r="K51">
        <v>440.505</v>
      </c>
      <c r="L51">
        <v>1212.75</v>
      </c>
      <c r="M51">
        <v>785.77200000000005</v>
      </c>
      <c r="N51">
        <v>0</v>
      </c>
      <c r="O51">
        <v>584.86300000000006</v>
      </c>
      <c r="P51">
        <v>0</v>
      </c>
      <c r="Q51">
        <v>0</v>
      </c>
      <c r="R51">
        <v>2033.7</v>
      </c>
      <c r="S51">
        <v>5446.75</v>
      </c>
      <c r="T51">
        <v>12062</v>
      </c>
      <c r="U51">
        <v>433.91399999999999</v>
      </c>
      <c r="V51">
        <v>23000.2</v>
      </c>
      <c r="W51">
        <v>651.78300000000002</v>
      </c>
      <c r="X51">
        <v>0</v>
      </c>
      <c r="Y51">
        <v>0</v>
      </c>
      <c r="Z51">
        <v>0</v>
      </c>
      <c r="AA51">
        <v>736.14099999999996</v>
      </c>
      <c r="AB51">
        <v>0</v>
      </c>
      <c r="AC51">
        <v>287.95400000000001</v>
      </c>
      <c r="AD51">
        <v>0</v>
      </c>
      <c r="AE51">
        <v>0</v>
      </c>
      <c r="AF51">
        <v>1675.88</v>
      </c>
      <c r="AG51">
        <v>0</v>
      </c>
      <c r="AH51">
        <v>0</v>
      </c>
      <c r="AI51">
        <v>0</v>
      </c>
      <c r="AJ51">
        <v>0</v>
      </c>
      <c r="AK51">
        <v>0</v>
      </c>
      <c r="AL51">
        <v>0</v>
      </c>
      <c r="AM51">
        <v>0</v>
      </c>
      <c r="AN51">
        <v>0</v>
      </c>
      <c r="AO51">
        <v>0</v>
      </c>
      <c r="AP51">
        <v>0</v>
      </c>
      <c r="AQ51">
        <v>22.17</v>
      </c>
      <c r="AR51">
        <v>8.3699999999999992</v>
      </c>
      <c r="AS51">
        <v>3.14</v>
      </c>
      <c r="AT51">
        <v>0</v>
      </c>
      <c r="AU51">
        <v>23.59</v>
      </c>
      <c r="AV51">
        <v>0</v>
      </c>
      <c r="AW51">
        <v>0</v>
      </c>
      <c r="AX51">
        <v>9.49</v>
      </c>
      <c r="AY51">
        <v>30.86</v>
      </c>
      <c r="AZ51">
        <v>50.4</v>
      </c>
      <c r="BA51">
        <v>1.89</v>
      </c>
      <c r="BB51">
        <v>149.91</v>
      </c>
      <c r="BC51">
        <v>57.27</v>
      </c>
      <c r="BD51">
        <v>0</v>
      </c>
      <c r="BE51">
        <v>2.63748</v>
      </c>
      <c r="BF51">
        <v>8.9726299999999995E-2</v>
      </c>
      <c r="BG51">
        <v>0</v>
      </c>
      <c r="BH51">
        <v>8.6966000000000002E-2</v>
      </c>
      <c r="BI51">
        <v>0</v>
      </c>
      <c r="BJ51">
        <v>0</v>
      </c>
      <c r="BK51">
        <v>0.53989299999999996</v>
      </c>
      <c r="BL51">
        <v>0.99796700000000005</v>
      </c>
      <c r="BM51">
        <v>1.82348</v>
      </c>
      <c r="BN51">
        <v>7.39533E-2</v>
      </c>
      <c r="BO51">
        <v>6.24946</v>
      </c>
      <c r="BP51">
        <v>2.8141699999999998</v>
      </c>
      <c r="BQ51">
        <v>440.505</v>
      </c>
      <c r="BR51">
        <v>1212.75</v>
      </c>
      <c r="BS51">
        <v>785.77200000000005</v>
      </c>
      <c r="BT51">
        <v>0</v>
      </c>
      <c r="BU51">
        <v>584.86300000000006</v>
      </c>
      <c r="BV51">
        <v>2033.7</v>
      </c>
      <c r="BW51">
        <v>5446.75</v>
      </c>
      <c r="BX51">
        <v>12062</v>
      </c>
      <c r="BY51">
        <v>433.91399999999999</v>
      </c>
      <c r="BZ51">
        <v>23000.2</v>
      </c>
      <c r="CA51">
        <v>651.78300000000002</v>
      </c>
      <c r="CB51">
        <v>0</v>
      </c>
      <c r="CC51">
        <v>0</v>
      </c>
      <c r="CD51">
        <v>0</v>
      </c>
      <c r="CE51">
        <v>736.14099999999996</v>
      </c>
      <c r="CF51">
        <v>0</v>
      </c>
      <c r="CG51">
        <v>287.95400000000001</v>
      </c>
      <c r="CH51">
        <v>0</v>
      </c>
      <c r="CI51">
        <v>0</v>
      </c>
      <c r="CJ51">
        <v>1675.88</v>
      </c>
      <c r="CK51">
        <v>0</v>
      </c>
      <c r="CL51">
        <v>0</v>
      </c>
      <c r="CM51">
        <v>0</v>
      </c>
      <c r="CN51">
        <v>0</v>
      </c>
      <c r="CO51">
        <v>0</v>
      </c>
      <c r="CP51">
        <v>0</v>
      </c>
      <c r="CQ51">
        <v>0</v>
      </c>
      <c r="CR51">
        <v>0</v>
      </c>
      <c r="CS51">
        <v>0</v>
      </c>
      <c r="CT51">
        <v>0</v>
      </c>
      <c r="CU51">
        <v>22.17</v>
      </c>
      <c r="CV51">
        <v>8.3699999999999992</v>
      </c>
      <c r="CW51">
        <v>3.14</v>
      </c>
      <c r="CX51">
        <v>0</v>
      </c>
      <c r="CY51">
        <v>23.59</v>
      </c>
      <c r="CZ51">
        <v>9.49</v>
      </c>
      <c r="DA51">
        <v>30.86</v>
      </c>
      <c r="DB51">
        <v>50.4</v>
      </c>
      <c r="DC51">
        <v>1.89</v>
      </c>
      <c r="DD51">
        <v>149.91</v>
      </c>
      <c r="DE51">
        <v>57.27</v>
      </c>
      <c r="DF51">
        <v>0</v>
      </c>
      <c r="DG51">
        <v>2.63748</v>
      </c>
      <c r="DH51">
        <v>8.9726299999999995E-2</v>
      </c>
      <c r="DI51">
        <v>0</v>
      </c>
      <c r="DJ51">
        <v>8.6966000000000002E-2</v>
      </c>
      <c r="DK51">
        <v>0.53989299999999996</v>
      </c>
      <c r="DL51">
        <v>0.99796700000000005</v>
      </c>
      <c r="DM51">
        <v>1.82348</v>
      </c>
      <c r="DN51">
        <v>7.39533E-2</v>
      </c>
      <c r="DO51">
        <v>6.24946</v>
      </c>
      <c r="DP51">
        <v>2.8141699999999998</v>
      </c>
      <c r="DQ51" t="s">
        <v>691</v>
      </c>
      <c r="DR51" t="s">
        <v>690</v>
      </c>
      <c r="DS51" t="s">
        <v>16</v>
      </c>
      <c r="DT51">
        <v>0</v>
      </c>
      <c r="DU51">
        <v>0</v>
      </c>
      <c r="DV51">
        <v>0</v>
      </c>
      <c r="DW51">
        <v>0</v>
      </c>
      <c r="EN51">
        <v>440.505</v>
      </c>
      <c r="EO51">
        <v>1212.75</v>
      </c>
      <c r="EP51">
        <v>785.77200000000005</v>
      </c>
      <c r="EQ51">
        <v>0</v>
      </c>
      <c r="ER51">
        <v>584.86300000000006</v>
      </c>
      <c r="ES51">
        <v>0</v>
      </c>
      <c r="ET51">
        <v>0</v>
      </c>
      <c r="EU51">
        <v>2033.7</v>
      </c>
      <c r="EV51">
        <v>5446.75</v>
      </c>
      <c r="EW51">
        <v>12062</v>
      </c>
      <c r="EX51">
        <v>433.91399999999999</v>
      </c>
      <c r="EY51">
        <v>23000.2</v>
      </c>
      <c r="EZ51">
        <v>651.78300000000002</v>
      </c>
      <c r="FA51">
        <v>0</v>
      </c>
      <c r="FB51">
        <v>0</v>
      </c>
      <c r="FC51">
        <v>0</v>
      </c>
      <c r="FD51">
        <v>736.14099999999996</v>
      </c>
      <c r="FE51">
        <v>0</v>
      </c>
      <c r="FF51">
        <v>287.95400000000001</v>
      </c>
      <c r="FG51">
        <v>0</v>
      </c>
      <c r="FH51">
        <v>0</v>
      </c>
      <c r="FI51">
        <v>1675.88</v>
      </c>
      <c r="FJ51">
        <v>0</v>
      </c>
      <c r="FK51">
        <v>0</v>
      </c>
      <c r="FL51">
        <v>0</v>
      </c>
      <c r="FM51">
        <v>0</v>
      </c>
      <c r="FN51">
        <v>0</v>
      </c>
      <c r="FO51">
        <v>0</v>
      </c>
      <c r="FP51">
        <v>0</v>
      </c>
      <c r="FQ51">
        <v>0</v>
      </c>
      <c r="FR51">
        <v>0</v>
      </c>
      <c r="FS51">
        <v>0</v>
      </c>
      <c r="FT51">
        <v>22.17</v>
      </c>
      <c r="FU51">
        <v>8.3699999999999992</v>
      </c>
      <c r="FV51">
        <v>3.14</v>
      </c>
      <c r="FW51">
        <v>0</v>
      </c>
      <c r="FX51">
        <v>23.59</v>
      </c>
      <c r="FY51">
        <v>0</v>
      </c>
      <c r="FZ51">
        <v>0</v>
      </c>
      <c r="GA51">
        <v>9.49</v>
      </c>
      <c r="GB51">
        <v>30.86</v>
      </c>
      <c r="GC51">
        <v>50.4</v>
      </c>
      <c r="GD51">
        <v>1.89</v>
      </c>
      <c r="GE51">
        <v>149.91</v>
      </c>
      <c r="GF51">
        <v>0</v>
      </c>
      <c r="GG51">
        <v>2.63748</v>
      </c>
      <c r="GH51">
        <v>8.9726299999999995E-2</v>
      </c>
      <c r="GI51">
        <v>0</v>
      </c>
      <c r="GJ51">
        <v>8.6966000000000002E-2</v>
      </c>
      <c r="GK51">
        <v>0</v>
      </c>
      <c r="GL51">
        <v>0</v>
      </c>
      <c r="GM51">
        <v>0.53989299999999996</v>
      </c>
      <c r="GN51">
        <v>0.99796700000000005</v>
      </c>
      <c r="GO51">
        <v>1.82348</v>
      </c>
      <c r="GP51">
        <v>7.39533E-2</v>
      </c>
      <c r="GQ51">
        <v>6.24946</v>
      </c>
      <c r="GR51">
        <v>1366.91</v>
      </c>
      <c r="GS51">
        <v>2654.16</v>
      </c>
      <c r="GT51">
        <v>785.77200000000005</v>
      </c>
      <c r="GU51">
        <v>0</v>
      </c>
      <c r="GV51">
        <v>0</v>
      </c>
      <c r="GW51">
        <v>5894.96</v>
      </c>
      <c r="GX51">
        <v>6547.68</v>
      </c>
      <c r="GY51">
        <v>10697.7</v>
      </c>
      <c r="GZ51">
        <v>540.49900000000002</v>
      </c>
      <c r="HA51">
        <v>28487.7</v>
      </c>
      <c r="HB51">
        <v>1140.67</v>
      </c>
      <c r="HC51">
        <v>0</v>
      </c>
      <c r="HD51">
        <v>0</v>
      </c>
      <c r="HE51">
        <v>0</v>
      </c>
      <c r="HF51">
        <v>1206.92</v>
      </c>
      <c r="HG51">
        <v>0</v>
      </c>
      <c r="HH51">
        <v>291.12400000000002</v>
      </c>
      <c r="HI51">
        <v>0</v>
      </c>
      <c r="HJ51">
        <v>0</v>
      </c>
      <c r="HK51">
        <v>2638.72</v>
      </c>
      <c r="HL51">
        <v>0</v>
      </c>
      <c r="HM51">
        <v>0</v>
      </c>
      <c r="HN51">
        <v>0</v>
      </c>
      <c r="HO51">
        <v>0</v>
      </c>
      <c r="HP51">
        <v>0</v>
      </c>
      <c r="HQ51">
        <v>0</v>
      </c>
      <c r="HR51">
        <v>0</v>
      </c>
      <c r="HS51">
        <v>0</v>
      </c>
      <c r="HT51">
        <v>0</v>
      </c>
      <c r="HU51">
        <v>0</v>
      </c>
      <c r="HV51">
        <v>41.32</v>
      </c>
      <c r="HW51">
        <v>14.9</v>
      </c>
      <c r="HX51">
        <v>3.14</v>
      </c>
      <c r="HY51">
        <v>0</v>
      </c>
      <c r="HZ51">
        <v>34.79</v>
      </c>
      <c r="IA51">
        <v>27.55</v>
      </c>
      <c r="IB51">
        <v>34.76</v>
      </c>
      <c r="IC51">
        <v>45.01</v>
      </c>
      <c r="ID51">
        <v>2.59</v>
      </c>
      <c r="IE51">
        <v>204.06</v>
      </c>
      <c r="IF51">
        <v>0</v>
      </c>
      <c r="IG51">
        <v>3.51891</v>
      </c>
      <c r="IH51">
        <v>8.9726299999999995E-2</v>
      </c>
      <c r="II51">
        <v>0</v>
      </c>
      <c r="IJ51">
        <v>0</v>
      </c>
      <c r="IK51">
        <v>1.7213499999999999</v>
      </c>
      <c r="IL51">
        <v>0.80892399999999998</v>
      </c>
      <c r="IM51">
        <v>1.7518499999999999</v>
      </c>
      <c r="IN51">
        <v>0.114331</v>
      </c>
      <c r="IO51">
        <v>8.0050899999999992</v>
      </c>
      <c r="IP51">
        <v>55</v>
      </c>
      <c r="IQ51">
        <v>0</v>
      </c>
      <c r="IR51">
        <v>28.5</v>
      </c>
      <c r="IS51">
        <v>55</v>
      </c>
      <c r="IT51">
        <v>26.5</v>
      </c>
      <c r="IU51">
        <v>15.83</v>
      </c>
      <c r="IV51">
        <v>41.44</v>
      </c>
      <c r="IW51">
        <v>15.83</v>
      </c>
      <c r="IX51">
        <v>41.44</v>
      </c>
      <c r="IY51">
        <v>15.83</v>
      </c>
      <c r="IZ51">
        <v>41.44</v>
      </c>
      <c r="JA51">
        <v>23.85</v>
      </c>
      <c r="JB51">
        <v>70.3</v>
      </c>
    </row>
    <row r="52" spans="1:262" x14ac:dyDescent="0.25">
      <c r="A52" s="10">
        <v>42977.406064814815</v>
      </c>
      <c r="B52" t="s">
        <v>431</v>
      </c>
      <c r="C52" t="s">
        <v>567</v>
      </c>
      <c r="D52">
        <v>1</v>
      </c>
      <c r="E52">
        <v>1</v>
      </c>
      <c r="F52">
        <v>2100</v>
      </c>
      <c r="G52" t="s">
        <v>96</v>
      </c>
      <c r="H52" t="s">
        <v>125</v>
      </c>
      <c r="I52">
        <v>1.17</v>
      </c>
      <c r="J52">
        <v>55.3</v>
      </c>
      <c r="K52">
        <v>251.82499999999999</v>
      </c>
      <c r="L52">
        <v>0</v>
      </c>
      <c r="M52">
        <v>161.96899999999999</v>
      </c>
      <c r="N52">
        <v>0</v>
      </c>
      <c r="O52">
        <v>80.390600000000006</v>
      </c>
      <c r="P52">
        <v>0</v>
      </c>
      <c r="Q52">
        <v>0</v>
      </c>
      <c r="R52">
        <v>505.55700000000002</v>
      </c>
      <c r="S52">
        <v>881.95</v>
      </c>
      <c r="T52">
        <v>2025.88</v>
      </c>
      <c r="U52">
        <v>119.621</v>
      </c>
      <c r="V52">
        <v>4027.19</v>
      </c>
      <c r="W52">
        <v>371.64</v>
      </c>
      <c r="X52">
        <v>0</v>
      </c>
      <c r="Y52">
        <v>0</v>
      </c>
      <c r="Z52">
        <v>0</v>
      </c>
      <c r="AA52">
        <v>121.33499999999999</v>
      </c>
      <c r="AB52">
        <v>0</v>
      </c>
      <c r="AC52">
        <v>43.669699999999999</v>
      </c>
      <c r="AD52">
        <v>0</v>
      </c>
      <c r="AE52">
        <v>0</v>
      </c>
      <c r="AF52">
        <v>536.64400000000001</v>
      </c>
      <c r="AG52">
        <v>0</v>
      </c>
      <c r="AH52">
        <v>0</v>
      </c>
      <c r="AI52">
        <v>0</v>
      </c>
      <c r="AJ52">
        <v>0</v>
      </c>
      <c r="AK52">
        <v>0</v>
      </c>
      <c r="AL52">
        <v>0</v>
      </c>
      <c r="AM52">
        <v>0</v>
      </c>
      <c r="AN52">
        <v>0</v>
      </c>
      <c r="AO52">
        <v>0</v>
      </c>
      <c r="AP52">
        <v>0</v>
      </c>
      <c r="AQ52">
        <v>40</v>
      </c>
      <c r="AR52">
        <v>0</v>
      </c>
      <c r="AS52">
        <v>2.16</v>
      </c>
      <c r="AT52">
        <v>0</v>
      </c>
      <c r="AU52">
        <v>12.59</v>
      </c>
      <c r="AV52">
        <v>0</v>
      </c>
      <c r="AW52">
        <v>0</v>
      </c>
      <c r="AX52">
        <v>7.96</v>
      </c>
      <c r="AY52">
        <v>16.59</v>
      </c>
      <c r="AZ52">
        <v>28.26</v>
      </c>
      <c r="BA52">
        <v>1.74</v>
      </c>
      <c r="BB52">
        <v>109.3</v>
      </c>
      <c r="BC52">
        <v>54.75</v>
      </c>
      <c r="BD52" s="24">
        <v>1.0864699999999999E-12</v>
      </c>
      <c r="BE52">
        <v>0</v>
      </c>
      <c r="BF52">
        <v>1.8495000000000001E-2</v>
      </c>
      <c r="BG52">
        <v>0</v>
      </c>
      <c r="BH52">
        <v>1.0894600000000001E-2</v>
      </c>
      <c r="BI52">
        <v>0</v>
      </c>
      <c r="BJ52">
        <v>0</v>
      </c>
      <c r="BK52">
        <v>0.134212</v>
      </c>
      <c r="BL52">
        <v>0.15787599999999999</v>
      </c>
      <c r="BM52">
        <v>0.30364400000000002</v>
      </c>
      <c r="BN52">
        <v>2.03874E-2</v>
      </c>
      <c r="BO52">
        <v>0.645509</v>
      </c>
      <c r="BP52">
        <v>2.9389599999999998E-2</v>
      </c>
      <c r="BQ52">
        <v>256.48</v>
      </c>
      <c r="BR52">
        <v>0</v>
      </c>
      <c r="BS52">
        <v>161.96899999999999</v>
      </c>
      <c r="BT52">
        <v>0</v>
      </c>
      <c r="BU52">
        <v>80.390600000000006</v>
      </c>
      <c r="BV52">
        <v>505.55700000000002</v>
      </c>
      <c r="BW52">
        <v>885.22699999999998</v>
      </c>
      <c r="BX52">
        <v>2025.88</v>
      </c>
      <c r="BY52">
        <v>119.621</v>
      </c>
      <c r="BZ52">
        <v>4035.13</v>
      </c>
      <c r="CA52">
        <v>378.50900000000001</v>
      </c>
      <c r="CB52">
        <v>0</v>
      </c>
      <c r="CC52">
        <v>0</v>
      </c>
      <c r="CD52">
        <v>0</v>
      </c>
      <c r="CE52">
        <v>121.33499999999999</v>
      </c>
      <c r="CF52">
        <v>0</v>
      </c>
      <c r="CG52">
        <v>43.669699999999999</v>
      </c>
      <c r="CH52">
        <v>0</v>
      </c>
      <c r="CI52">
        <v>0</v>
      </c>
      <c r="CJ52">
        <v>543.51400000000001</v>
      </c>
      <c r="CK52">
        <v>0</v>
      </c>
      <c r="CL52">
        <v>0</v>
      </c>
      <c r="CM52">
        <v>0</v>
      </c>
      <c r="CN52">
        <v>0</v>
      </c>
      <c r="CO52">
        <v>0</v>
      </c>
      <c r="CP52">
        <v>0</v>
      </c>
      <c r="CQ52">
        <v>0</v>
      </c>
      <c r="CR52">
        <v>0</v>
      </c>
      <c r="CS52">
        <v>0</v>
      </c>
      <c r="CT52">
        <v>0</v>
      </c>
      <c r="CU52">
        <v>41.17</v>
      </c>
      <c r="CV52">
        <v>0</v>
      </c>
      <c r="CW52">
        <v>2.16</v>
      </c>
      <c r="CX52">
        <v>0</v>
      </c>
      <c r="CY52">
        <v>12.59</v>
      </c>
      <c r="CZ52">
        <v>7.96</v>
      </c>
      <c r="DA52">
        <v>16.63</v>
      </c>
      <c r="DB52">
        <v>28.26</v>
      </c>
      <c r="DC52">
        <v>1.74</v>
      </c>
      <c r="DD52">
        <v>110.51</v>
      </c>
      <c r="DE52">
        <v>55.92</v>
      </c>
      <c r="DF52" s="24">
        <v>3.2584E-13</v>
      </c>
      <c r="DG52">
        <v>0</v>
      </c>
      <c r="DH52">
        <v>1.8495000000000001E-2</v>
      </c>
      <c r="DI52">
        <v>0</v>
      </c>
      <c r="DJ52">
        <v>1.0894600000000001E-2</v>
      </c>
      <c r="DK52">
        <v>0.134212</v>
      </c>
      <c r="DL52">
        <v>0.15870500000000001</v>
      </c>
      <c r="DM52">
        <v>0.30364400000000002</v>
      </c>
      <c r="DN52">
        <v>2.03874E-2</v>
      </c>
      <c r="DO52">
        <v>0.64633799999999997</v>
      </c>
      <c r="DP52">
        <v>2.9389599999999998E-2</v>
      </c>
      <c r="DQ52" t="s">
        <v>691</v>
      </c>
      <c r="DR52" t="s">
        <v>690</v>
      </c>
      <c r="DS52" t="s">
        <v>16</v>
      </c>
      <c r="DT52">
        <v>8.2976600000000001E-4</v>
      </c>
      <c r="DU52" s="24">
        <v>-7.6063500000000002E-13</v>
      </c>
      <c r="DV52">
        <v>1.0949199999999999</v>
      </c>
      <c r="DW52">
        <v>2.0922700000000001</v>
      </c>
      <c r="EN52">
        <v>251.82499999999999</v>
      </c>
      <c r="EO52">
        <v>0</v>
      </c>
      <c r="EP52">
        <v>161.96899999999999</v>
      </c>
      <c r="EQ52">
        <v>0</v>
      </c>
      <c r="ER52">
        <v>80.390600000000006</v>
      </c>
      <c r="ES52">
        <v>0</v>
      </c>
      <c r="ET52">
        <v>0</v>
      </c>
      <c r="EU52">
        <v>505.55700000000002</v>
      </c>
      <c r="EV52">
        <v>881.95</v>
      </c>
      <c r="EW52">
        <v>2025.88</v>
      </c>
      <c r="EX52">
        <v>119.621</v>
      </c>
      <c r="EY52">
        <v>4027.19</v>
      </c>
      <c r="EZ52">
        <v>371.64</v>
      </c>
      <c r="FA52">
        <v>0</v>
      </c>
      <c r="FB52">
        <v>0</v>
      </c>
      <c r="FC52">
        <v>0</v>
      </c>
      <c r="FD52">
        <v>121.33499999999999</v>
      </c>
      <c r="FE52">
        <v>0</v>
      </c>
      <c r="FF52">
        <v>43.669699999999999</v>
      </c>
      <c r="FG52">
        <v>0</v>
      </c>
      <c r="FH52">
        <v>0</v>
      </c>
      <c r="FI52">
        <v>536.64400000000001</v>
      </c>
      <c r="FJ52">
        <v>0</v>
      </c>
      <c r="FK52">
        <v>0</v>
      </c>
      <c r="FL52">
        <v>0</v>
      </c>
      <c r="FM52">
        <v>0</v>
      </c>
      <c r="FN52">
        <v>0</v>
      </c>
      <c r="FO52">
        <v>0</v>
      </c>
      <c r="FP52">
        <v>0</v>
      </c>
      <c r="FQ52">
        <v>0</v>
      </c>
      <c r="FR52">
        <v>0</v>
      </c>
      <c r="FS52">
        <v>0</v>
      </c>
      <c r="FT52">
        <v>40</v>
      </c>
      <c r="FU52">
        <v>0</v>
      </c>
      <c r="FV52">
        <v>2.16</v>
      </c>
      <c r="FW52">
        <v>0</v>
      </c>
      <c r="FX52">
        <v>12.59</v>
      </c>
      <c r="FY52">
        <v>0</v>
      </c>
      <c r="FZ52">
        <v>0</v>
      </c>
      <c r="GA52">
        <v>7.96</v>
      </c>
      <c r="GB52">
        <v>16.59</v>
      </c>
      <c r="GC52">
        <v>28.26</v>
      </c>
      <c r="GD52">
        <v>1.74</v>
      </c>
      <c r="GE52">
        <v>109.3</v>
      </c>
      <c r="GF52" s="24">
        <v>1.0864699999999999E-12</v>
      </c>
      <c r="GG52">
        <v>0</v>
      </c>
      <c r="GH52">
        <v>1.8495000000000001E-2</v>
      </c>
      <c r="GI52">
        <v>0</v>
      </c>
      <c r="GJ52">
        <v>1.0894600000000001E-2</v>
      </c>
      <c r="GK52">
        <v>0</v>
      </c>
      <c r="GL52">
        <v>0</v>
      </c>
      <c r="GM52">
        <v>0.134212</v>
      </c>
      <c r="GN52">
        <v>0.15787599999999999</v>
      </c>
      <c r="GO52">
        <v>0.30364400000000002</v>
      </c>
      <c r="GP52">
        <v>2.03874E-2</v>
      </c>
      <c r="GQ52">
        <v>0.645509</v>
      </c>
      <c r="GR52">
        <v>462.48</v>
      </c>
      <c r="GS52">
        <v>0</v>
      </c>
      <c r="GT52">
        <v>161.96899999999999</v>
      </c>
      <c r="GU52">
        <v>0</v>
      </c>
      <c r="GV52">
        <v>0</v>
      </c>
      <c r="GW52">
        <v>2135</v>
      </c>
      <c r="GX52">
        <v>930.00099999999998</v>
      </c>
      <c r="GY52">
        <v>2637.81</v>
      </c>
      <c r="GZ52">
        <v>297.5</v>
      </c>
      <c r="HA52">
        <v>6624.76</v>
      </c>
      <c r="HB52">
        <v>384.90899999999999</v>
      </c>
      <c r="HC52">
        <v>0</v>
      </c>
      <c r="HD52">
        <v>0</v>
      </c>
      <c r="HE52">
        <v>0</v>
      </c>
      <c r="HF52">
        <v>182.03399999999999</v>
      </c>
      <c r="HG52">
        <v>0</v>
      </c>
      <c r="HH52">
        <v>65.400000000000006</v>
      </c>
      <c r="HI52">
        <v>0</v>
      </c>
      <c r="HJ52">
        <v>0</v>
      </c>
      <c r="HK52">
        <v>632.34299999999996</v>
      </c>
      <c r="HL52">
        <v>0</v>
      </c>
      <c r="HM52">
        <v>0</v>
      </c>
      <c r="HN52">
        <v>0</v>
      </c>
      <c r="HO52">
        <v>0</v>
      </c>
      <c r="HP52">
        <v>0</v>
      </c>
      <c r="HQ52">
        <v>0</v>
      </c>
      <c r="HR52">
        <v>0</v>
      </c>
      <c r="HS52">
        <v>0</v>
      </c>
      <c r="HT52">
        <v>0</v>
      </c>
      <c r="HU52">
        <v>0</v>
      </c>
      <c r="HV52">
        <v>44.64</v>
      </c>
      <c r="HW52">
        <v>0</v>
      </c>
      <c r="HX52">
        <v>2.16</v>
      </c>
      <c r="HY52">
        <v>0</v>
      </c>
      <c r="HZ52">
        <v>17.23</v>
      </c>
      <c r="IA52">
        <v>33.22</v>
      </c>
      <c r="IB52">
        <v>18.7</v>
      </c>
      <c r="IC52">
        <v>36.86</v>
      </c>
      <c r="ID52">
        <v>4.59</v>
      </c>
      <c r="IE52">
        <v>157.4</v>
      </c>
      <c r="IF52" s="24">
        <v>4.1866500000000001E-14</v>
      </c>
      <c r="IG52">
        <v>0</v>
      </c>
      <c r="IH52">
        <v>1.8495000000000001E-2</v>
      </c>
      <c r="II52">
        <v>0</v>
      </c>
      <c r="IJ52">
        <v>0</v>
      </c>
      <c r="IK52">
        <v>0.62342900000000001</v>
      </c>
      <c r="IL52">
        <v>0.118043</v>
      </c>
      <c r="IM52">
        <v>0.43196400000000001</v>
      </c>
      <c r="IN52">
        <v>6.2929700000000005E-2</v>
      </c>
      <c r="IO52">
        <v>1.2548600000000001</v>
      </c>
      <c r="IP52">
        <v>55.3</v>
      </c>
      <c r="IQ52">
        <v>0</v>
      </c>
      <c r="IR52">
        <v>33.9</v>
      </c>
      <c r="IS52">
        <v>56</v>
      </c>
      <c r="IT52">
        <v>22.1</v>
      </c>
      <c r="IU52">
        <v>6.56</v>
      </c>
      <c r="IV52">
        <v>48.19</v>
      </c>
      <c r="IW52">
        <v>6.7</v>
      </c>
      <c r="IX52">
        <v>49.22</v>
      </c>
      <c r="IY52">
        <v>6.56</v>
      </c>
      <c r="IZ52">
        <v>48.19</v>
      </c>
      <c r="JA52">
        <v>8.17</v>
      </c>
      <c r="JB52">
        <v>55.86</v>
      </c>
    </row>
    <row r="53" spans="1:262" x14ac:dyDescent="0.25">
      <c r="A53" s="10">
        <v>42977.405636574076</v>
      </c>
      <c r="B53" t="s">
        <v>432</v>
      </c>
      <c r="C53" t="s">
        <v>568</v>
      </c>
      <c r="D53">
        <v>2</v>
      </c>
      <c r="E53">
        <v>1</v>
      </c>
      <c r="F53">
        <v>2100</v>
      </c>
      <c r="G53" t="s">
        <v>96</v>
      </c>
      <c r="H53" t="s">
        <v>125</v>
      </c>
      <c r="I53">
        <v>1.94</v>
      </c>
      <c r="J53">
        <v>46.4</v>
      </c>
      <c r="K53">
        <v>148.012</v>
      </c>
      <c r="L53">
        <v>0</v>
      </c>
      <c r="M53">
        <v>167.18199999999999</v>
      </c>
      <c r="N53">
        <v>0</v>
      </c>
      <c r="O53">
        <v>80.385900000000007</v>
      </c>
      <c r="P53">
        <v>0</v>
      </c>
      <c r="Q53">
        <v>0</v>
      </c>
      <c r="R53">
        <v>505.55700000000002</v>
      </c>
      <c r="S53">
        <v>919.26599999999996</v>
      </c>
      <c r="T53">
        <v>2025.88</v>
      </c>
      <c r="U53">
        <v>119.621</v>
      </c>
      <c r="V53">
        <v>3965.91</v>
      </c>
      <c r="W53">
        <v>218.42699999999999</v>
      </c>
      <c r="X53">
        <v>0</v>
      </c>
      <c r="Y53">
        <v>0</v>
      </c>
      <c r="Z53">
        <v>0</v>
      </c>
      <c r="AA53">
        <v>109.837</v>
      </c>
      <c r="AB53">
        <v>0</v>
      </c>
      <c r="AC53">
        <v>43.669699999999999</v>
      </c>
      <c r="AD53">
        <v>0</v>
      </c>
      <c r="AE53">
        <v>0</v>
      </c>
      <c r="AF53">
        <v>371.93299999999999</v>
      </c>
      <c r="AG53">
        <v>0</v>
      </c>
      <c r="AH53">
        <v>0</v>
      </c>
      <c r="AI53">
        <v>0</v>
      </c>
      <c r="AJ53">
        <v>0</v>
      </c>
      <c r="AK53">
        <v>0</v>
      </c>
      <c r="AL53">
        <v>0</v>
      </c>
      <c r="AM53">
        <v>0</v>
      </c>
      <c r="AN53">
        <v>0</v>
      </c>
      <c r="AO53">
        <v>0</v>
      </c>
      <c r="AP53">
        <v>0</v>
      </c>
      <c r="AQ53">
        <v>24.42</v>
      </c>
      <c r="AR53">
        <v>0</v>
      </c>
      <c r="AS53">
        <v>2.21</v>
      </c>
      <c r="AT53">
        <v>0</v>
      </c>
      <c r="AU53">
        <v>11.54</v>
      </c>
      <c r="AV53">
        <v>0</v>
      </c>
      <c r="AW53">
        <v>0</v>
      </c>
      <c r="AX53">
        <v>7.54</v>
      </c>
      <c r="AY53">
        <v>17.170000000000002</v>
      </c>
      <c r="AZ53">
        <v>27.64</v>
      </c>
      <c r="BA53">
        <v>1.67</v>
      </c>
      <c r="BB53">
        <v>92.19</v>
      </c>
      <c r="BC53">
        <v>38.17</v>
      </c>
      <c r="BD53">
        <v>0</v>
      </c>
      <c r="BE53">
        <v>0</v>
      </c>
      <c r="BF53">
        <v>1.9090200000000002E-2</v>
      </c>
      <c r="BG53">
        <v>0</v>
      </c>
      <c r="BH53">
        <v>1.0894600000000001E-2</v>
      </c>
      <c r="BI53">
        <v>0</v>
      </c>
      <c r="BJ53">
        <v>0</v>
      </c>
      <c r="BK53">
        <v>0.134212</v>
      </c>
      <c r="BL53">
        <v>0.16981399999999999</v>
      </c>
      <c r="BM53">
        <v>0.30364400000000002</v>
      </c>
      <c r="BN53">
        <v>2.03874E-2</v>
      </c>
      <c r="BO53">
        <v>0.65804300000000004</v>
      </c>
      <c r="BP53">
        <v>2.9984799999999999E-2</v>
      </c>
      <c r="BQ53">
        <v>155.83699999999999</v>
      </c>
      <c r="BR53">
        <v>2.8655900000000001</v>
      </c>
      <c r="BS53">
        <v>167.18199999999999</v>
      </c>
      <c r="BT53">
        <v>0</v>
      </c>
      <c r="BU53">
        <v>80.385900000000007</v>
      </c>
      <c r="BV53">
        <v>505.55700000000002</v>
      </c>
      <c r="BW53">
        <v>924.50599999999997</v>
      </c>
      <c r="BX53">
        <v>2025.88</v>
      </c>
      <c r="BY53">
        <v>119.621</v>
      </c>
      <c r="BZ53">
        <v>3981.84</v>
      </c>
      <c r="CA53">
        <v>229.97399999999999</v>
      </c>
      <c r="CB53">
        <v>0</v>
      </c>
      <c r="CC53">
        <v>0</v>
      </c>
      <c r="CD53">
        <v>0</v>
      </c>
      <c r="CE53">
        <v>109.837</v>
      </c>
      <c r="CF53">
        <v>0</v>
      </c>
      <c r="CG53">
        <v>43.669699999999999</v>
      </c>
      <c r="CH53">
        <v>0</v>
      </c>
      <c r="CI53">
        <v>0</v>
      </c>
      <c r="CJ53">
        <v>383.48099999999999</v>
      </c>
      <c r="CK53">
        <v>0</v>
      </c>
      <c r="CL53">
        <v>0</v>
      </c>
      <c r="CM53">
        <v>0</v>
      </c>
      <c r="CN53">
        <v>0</v>
      </c>
      <c r="CO53">
        <v>0</v>
      </c>
      <c r="CP53">
        <v>0</v>
      </c>
      <c r="CQ53">
        <v>0</v>
      </c>
      <c r="CR53">
        <v>0</v>
      </c>
      <c r="CS53">
        <v>0</v>
      </c>
      <c r="CT53">
        <v>0</v>
      </c>
      <c r="CU53">
        <v>25.8</v>
      </c>
      <c r="CV53">
        <v>0.56000000000000005</v>
      </c>
      <c r="CW53">
        <v>2.21</v>
      </c>
      <c r="CX53">
        <v>0</v>
      </c>
      <c r="CY53">
        <v>11.54</v>
      </c>
      <c r="CZ53">
        <v>7.54</v>
      </c>
      <c r="DA53">
        <v>17.25</v>
      </c>
      <c r="DB53">
        <v>27.64</v>
      </c>
      <c r="DC53">
        <v>1.67</v>
      </c>
      <c r="DD53">
        <v>94.21</v>
      </c>
      <c r="DE53">
        <v>40.11</v>
      </c>
      <c r="DF53">
        <v>0</v>
      </c>
      <c r="DG53">
        <v>3.32164E-2</v>
      </c>
      <c r="DH53">
        <v>1.9090200000000002E-2</v>
      </c>
      <c r="DI53">
        <v>0</v>
      </c>
      <c r="DJ53">
        <v>1.0894600000000001E-2</v>
      </c>
      <c r="DK53">
        <v>0.134212</v>
      </c>
      <c r="DL53">
        <v>0.17092299999999999</v>
      </c>
      <c r="DM53">
        <v>0.30364400000000002</v>
      </c>
      <c r="DN53">
        <v>2.03874E-2</v>
      </c>
      <c r="DO53">
        <v>0.69236699999999995</v>
      </c>
      <c r="DP53">
        <v>6.3201199999999999E-2</v>
      </c>
      <c r="DQ53" t="s">
        <v>691</v>
      </c>
      <c r="DR53" t="s">
        <v>690</v>
      </c>
      <c r="DS53" t="s">
        <v>16</v>
      </c>
      <c r="DT53">
        <v>3.43247E-2</v>
      </c>
      <c r="DU53">
        <v>3.32164E-2</v>
      </c>
      <c r="DV53">
        <v>2.1441499999999998</v>
      </c>
      <c r="DW53">
        <v>4.8367000000000004</v>
      </c>
      <c r="EN53">
        <v>148.012</v>
      </c>
      <c r="EO53">
        <v>0</v>
      </c>
      <c r="EP53">
        <v>167.18199999999999</v>
      </c>
      <c r="EQ53">
        <v>0</v>
      </c>
      <c r="ER53">
        <v>80.385900000000007</v>
      </c>
      <c r="ES53">
        <v>0</v>
      </c>
      <c r="ET53">
        <v>0</v>
      </c>
      <c r="EU53">
        <v>505.55700000000002</v>
      </c>
      <c r="EV53">
        <v>919.26599999999996</v>
      </c>
      <c r="EW53">
        <v>2025.88</v>
      </c>
      <c r="EX53">
        <v>119.621</v>
      </c>
      <c r="EY53">
        <v>3965.91</v>
      </c>
      <c r="EZ53">
        <v>218.42699999999999</v>
      </c>
      <c r="FA53">
        <v>0</v>
      </c>
      <c r="FB53">
        <v>0</v>
      </c>
      <c r="FC53">
        <v>0</v>
      </c>
      <c r="FD53">
        <v>109.837</v>
      </c>
      <c r="FE53">
        <v>0</v>
      </c>
      <c r="FF53">
        <v>43.669699999999999</v>
      </c>
      <c r="FG53">
        <v>0</v>
      </c>
      <c r="FH53">
        <v>0</v>
      </c>
      <c r="FI53">
        <v>371.93299999999999</v>
      </c>
      <c r="FJ53">
        <v>0</v>
      </c>
      <c r="FK53">
        <v>0</v>
      </c>
      <c r="FL53">
        <v>0</v>
      </c>
      <c r="FM53">
        <v>0</v>
      </c>
      <c r="FN53">
        <v>0</v>
      </c>
      <c r="FO53">
        <v>0</v>
      </c>
      <c r="FP53">
        <v>0</v>
      </c>
      <c r="FQ53">
        <v>0</v>
      </c>
      <c r="FR53">
        <v>0</v>
      </c>
      <c r="FS53">
        <v>0</v>
      </c>
      <c r="FT53">
        <v>24.42</v>
      </c>
      <c r="FU53">
        <v>0</v>
      </c>
      <c r="FV53">
        <v>2.21</v>
      </c>
      <c r="FW53">
        <v>0</v>
      </c>
      <c r="FX53">
        <v>11.54</v>
      </c>
      <c r="FY53">
        <v>0</v>
      </c>
      <c r="FZ53">
        <v>0</v>
      </c>
      <c r="GA53">
        <v>7.54</v>
      </c>
      <c r="GB53">
        <v>17.170000000000002</v>
      </c>
      <c r="GC53">
        <v>27.64</v>
      </c>
      <c r="GD53">
        <v>1.67</v>
      </c>
      <c r="GE53">
        <v>92.19</v>
      </c>
      <c r="GF53">
        <v>0</v>
      </c>
      <c r="GG53">
        <v>0</v>
      </c>
      <c r="GH53">
        <v>1.9090200000000002E-2</v>
      </c>
      <c r="GI53">
        <v>0</v>
      </c>
      <c r="GJ53">
        <v>1.0894600000000001E-2</v>
      </c>
      <c r="GK53">
        <v>0</v>
      </c>
      <c r="GL53">
        <v>0</v>
      </c>
      <c r="GM53">
        <v>0.134212</v>
      </c>
      <c r="GN53">
        <v>0.16981399999999999</v>
      </c>
      <c r="GO53">
        <v>0.30364400000000002</v>
      </c>
      <c r="GP53">
        <v>2.03874E-2</v>
      </c>
      <c r="GQ53">
        <v>0.65804300000000004</v>
      </c>
      <c r="GR53">
        <v>483.24900000000002</v>
      </c>
      <c r="GS53">
        <v>70.634799999999998</v>
      </c>
      <c r="GT53">
        <v>167.18199999999999</v>
      </c>
      <c r="GU53">
        <v>0</v>
      </c>
      <c r="GV53">
        <v>0</v>
      </c>
      <c r="GW53">
        <v>2135</v>
      </c>
      <c r="GX53">
        <v>930.00099999999998</v>
      </c>
      <c r="GY53">
        <v>2637.81</v>
      </c>
      <c r="GZ53">
        <v>297.5</v>
      </c>
      <c r="HA53">
        <v>6721.38</v>
      </c>
      <c r="HB53">
        <v>402.18</v>
      </c>
      <c r="HC53">
        <v>0</v>
      </c>
      <c r="HD53">
        <v>0</v>
      </c>
      <c r="HE53">
        <v>0</v>
      </c>
      <c r="HF53">
        <v>169.505</v>
      </c>
      <c r="HG53">
        <v>0</v>
      </c>
      <c r="HH53">
        <v>65.400000000000006</v>
      </c>
      <c r="HI53">
        <v>0</v>
      </c>
      <c r="HJ53">
        <v>0</v>
      </c>
      <c r="HK53">
        <v>637.08500000000004</v>
      </c>
      <c r="HL53">
        <v>0</v>
      </c>
      <c r="HM53">
        <v>0</v>
      </c>
      <c r="HN53">
        <v>0</v>
      </c>
      <c r="HO53">
        <v>0</v>
      </c>
      <c r="HP53">
        <v>0</v>
      </c>
      <c r="HQ53">
        <v>0</v>
      </c>
      <c r="HR53">
        <v>0</v>
      </c>
      <c r="HS53">
        <v>0</v>
      </c>
      <c r="HT53">
        <v>0</v>
      </c>
      <c r="HU53">
        <v>0</v>
      </c>
      <c r="HV53">
        <v>47.53</v>
      </c>
      <c r="HW53">
        <v>8.6999999999999993</v>
      </c>
      <c r="HX53">
        <v>2.21</v>
      </c>
      <c r="HY53">
        <v>0</v>
      </c>
      <c r="HZ53">
        <v>16.11</v>
      </c>
      <c r="IA53">
        <v>32.51</v>
      </c>
      <c r="IB53">
        <v>18.579999999999998</v>
      </c>
      <c r="IC53">
        <v>36.49</v>
      </c>
      <c r="ID53">
        <v>4.4000000000000004</v>
      </c>
      <c r="IE53">
        <v>166.53</v>
      </c>
      <c r="IF53">
        <v>0</v>
      </c>
      <c r="IG53">
        <v>0.37843900000000003</v>
      </c>
      <c r="IH53">
        <v>1.9090200000000002E-2</v>
      </c>
      <c r="II53">
        <v>0</v>
      </c>
      <c r="IJ53">
        <v>0</v>
      </c>
      <c r="IK53">
        <v>0.62342900000000001</v>
      </c>
      <c r="IL53">
        <v>0.118043</v>
      </c>
      <c r="IM53">
        <v>0.43196400000000001</v>
      </c>
      <c r="IN53">
        <v>6.2929700000000005E-2</v>
      </c>
      <c r="IO53">
        <v>1.6338900000000001</v>
      </c>
      <c r="IP53">
        <v>46.4</v>
      </c>
      <c r="IQ53">
        <v>0</v>
      </c>
      <c r="IR53">
        <v>25.7</v>
      </c>
      <c r="IS53">
        <v>47.5</v>
      </c>
      <c r="IT53">
        <v>21.8</v>
      </c>
      <c r="IU53">
        <v>5.1100000000000003</v>
      </c>
      <c r="IV53">
        <v>33.06</v>
      </c>
      <c r="IW53">
        <v>5.76</v>
      </c>
      <c r="IX53">
        <v>34.35</v>
      </c>
      <c r="IY53">
        <v>5.1100000000000003</v>
      </c>
      <c r="IZ53">
        <v>33.06</v>
      </c>
      <c r="JA53">
        <v>16.73</v>
      </c>
      <c r="JB53">
        <v>57.82</v>
      </c>
    </row>
    <row r="54" spans="1:262" x14ac:dyDescent="0.25">
      <c r="A54" s="10">
        <v>42977.405636574076</v>
      </c>
      <c r="B54" t="s">
        <v>433</v>
      </c>
      <c r="C54" t="s">
        <v>569</v>
      </c>
      <c r="D54">
        <v>3</v>
      </c>
      <c r="E54">
        <v>1</v>
      </c>
      <c r="F54">
        <v>2100</v>
      </c>
      <c r="G54" t="s">
        <v>96</v>
      </c>
      <c r="H54" t="s">
        <v>125</v>
      </c>
      <c r="I54">
        <v>1.9</v>
      </c>
      <c r="J54">
        <v>46.6</v>
      </c>
      <c r="K54">
        <v>102.124</v>
      </c>
      <c r="L54">
        <v>0</v>
      </c>
      <c r="M54">
        <v>163.458</v>
      </c>
      <c r="N54">
        <v>0</v>
      </c>
      <c r="O54">
        <v>80.385900000000007</v>
      </c>
      <c r="P54">
        <v>0</v>
      </c>
      <c r="Q54">
        <v>0</v>
      </c>
      <c r="R54">
        <v>505.55700000000002</v>
      </c>
      <c r="S54">
        <v>910.24099999999999</v>
      </c>
      <c r="T54">
        <v>2025.88</v>
      </c>
      <c r="U54">
        <v>119.621</v>
      </c>
      <c r="V54">
        <v>3907.27</v>
      </c>
      <c r="W54">
        <v>150.69900000000001</v>
      </c>
      <c r="X54">
        <v>0</v>
      </c>
      <c r="Y54">
        <v>0</v>
      </c>
      <c r="Z54">
        <v>0</v>
      </c>
      <c r="AA54">
        <v>110.255</v>
      </c>
      <c r="AB54">
        <v>0</v>
      </c>
      <c r="AC54">
        <v>43.669699999999999</v>
      </c>
      <c r="AD54">
        <v>0</v>
      </c>
      <c r="AE54">
        <v>0</v>
      </c>
      <c r="AF54">
        <v>304.62400000000002</v>
      </c>
      <c r="AG54">
        <v>0</v>
      </c>
      <c r="AH54">
        <v>0</v>
      </c>
      <c r="AI54">
        <v>0</v>
      </c>
      <c r="AJ54">
        <v>0</v>
      </c>
      <c r="AK54">
        <v>0</v>
      </c>
      <c r="AL54">
        <v>0</v>
      </c>
      <c r="AM54">
        <v>0</v>
      </c>
      <c r="AN54">
        <v>0</v>
      </c>
      <c r="AO54">
        <v>0</v>
      </c>
      <c r="AP54">
        <v>0</v>
      </c>
      <c r="AQ54">
        <v>16.93</v>
      </c>
      <c r="AR54">
        <v>0</v>
      </c>
      <c r="AS54">
        <v>2.17</v>
      </c>
      <c r="AT54">
        <v>0</v>
      </c>
      <c r="AU54">
        <v>11.56</v>
      </c>
      <c r="AV54">
        <v>0</v>
      </c>
      <c r="AW54">
        <v>0</v>
      </c>
      <c r="AX54">
        <v>7.74</v>
      </c>
      <c r="AY54">
        <v>16.93</v>
      </c>
      <c r="AZ54">
        <v>27.98</v>
      </c>
      <c r="BA54">
        <v>1.72</v>
      </c>
      <c r="BB54">
        <v>85.03</v>
      </c>
      <c r="BC54">
        <v>30.66</v>
      </c>
      <c r="BD54">
        <v>0</v>
      </c>
      <c r="BE54">
        <v>0</v>
      </c>
      <c r="BF54">
        <v>1.86651E-2</v>
      </c>
      <c r="BG54">
        <v>0</v>
      </c>
      <c r="BH54">
        <v>1.0894600000000001E-2</v>
      </c>
      <c r="BI54">
        <v>0</v>
      </c>
      <c r="BJ54">
        <v>0</v>
      </c>
      <c r="BK54">
        <v>0.134212</v>
      </c>
      <c r="BL54">
        <v>0.16405700000000001</v>
      </c>
      <c r="BM54">
        <v>0.30364400000000002</v>
      </c>
      <c r="BN54">
        <v>2.03874E-2</v>
      </c>
      <c r="BO54">
        <v>0.65185999999999999</v>
      </c>
      <c r="BP54">
        <v>2.9559700000000001E-2</v>
      </c>
      <c r="BQ54">
        <v>112.71299999999999</v>
      </c>
      <c r="BR54">
        <v>0</v>
      </c>
      <c r="BS54">
        <v>163.458</v>
      </c>
      <c r="BT54">
        <v>0</v>
      </c>
      <c r="BU54">
        <v>80.385900000000007</v>
      </c>
      <c r="BV54">
        <v>505.55700000000002</v>
      </c>
      <c r="BW54">
        <v>913.87699999999995</v>
      </c>
      <c r="BX54">
        <v>2025.88</v>
      </c>
      <c r="BY54">
        <v>119.621</v>
      </c>
      <c r="BZ54">
        <v>3921.49</v>
      </c>
      <c r="CA54">
        <v>166.32499999999999</v>
      </c>
      <c r="CB54">
        <v>0</v>
      </c>
      <c r="CC54">
        <v>0</v>
      </c>
      <c r="CD54">
        <v>0</v>
      </c>
      <c r="CE54">
        <v>110.255</v>
      </c>
      <c r="CF54">
        <v>0</v>
      </c>
      <c r="CG54">
        <v>43.669699999999999</v>
      </c>
      <c r="CH54">
        <v>0</v>
      </c>
      <c r="CI54">
        <v>0</v>
      </c>
      <c r="CJ54">
        <v>320.24900000000002</v>
      </c>
      <c r="CK54">
        <v>0</v>
      </c>
      <c r="CL54">
        <v>0</v>
      </c>
      <c r="CM54">
        <v>0</v>
      </c>
      <c r="CN54">
        <v>0</v>
      </c>
      <c r="CO54">
        <v>0</v>
      </c>
      <c r="CP54">
        <v>0</v>
      </c>
      <c r="CQ54">
        <v>0</v>
      </c>
      <c r="CR54">
        <v>0</v>
      </c>
      <c r="CS54">
        <v>0</v>
      </c>
      <c r="CT54">
        <v>0</v>
      </c>
      <c r="CU54">
        <v>18.829999999999998</v>
      </c>
      <c r="CV54">
        <v>0</v>
      </c>
      <c r="CW54">
        <v>2.17</v>
      </c>
      <c r="CX54">
        <v>0</v>
      </c>
      <c r="CY54">
        <v>11.56</v>
      </c>
      <c r="CZ54">
        <v>7.74</v>
      </c>
      <c r="DA54">
        <v>16.989999999999998</v>
      </c>
      <c r="DB54">
        <v>27.98</v>
      </c>
      <c r="DC54">
        <v>1.72</v>
      </c>
      <c r="DD54">
        <v>86.99</v>
      </c>
      <c r="DE54">
        <v>32.56</v>
      </c>
      <c r="DF54">
        <v>0</v>
      </c>
      <c r="DG54">
        <v>0</v>
      </c>
      <c r="DH54">
        <v>1.86651E-2</v>
      </c>
      <c r="DI54">
        <v>0</v>
      </c>
      <c r="DJ54">
        <v>1.0894600000000001E-2</v>
      </c>
      <c r="DK54">
        <v>0.134212</v>
      </c>
      <c r="DL54">
        <v>0.16498199999999999</v>
      </c>
      <c r="DM54">
        <v>0.30364400000000002</v>
      </c>
      <c r="DN54">
        <v>2.03874E-2</v>
      </c>
      <c r="DO54">
        <v>0.65278499999999995</v>
      </c>
      <c r="DP54">
        <v>2.9559700000000001E-2</v>
      </c>
      <c r="DQ54" t="s">
        <v>691</v>
      </c>
      <c r="DR54" t="s">
        <v>690</v>
      </c>
      <c r="DS54" t="s">
        <v>16</v>
      </c>
      <c r="DT54">
        <v>9.2552599999999997E-4</v>
      </c>
      <c r="DU54">
        <v>0</v>
      </c>
      <c r="DV54">
        <v>2.2531300000000001</v>
      </c>
      <c r="DW54">
        <v>5.8353799999999998</v>
      </c>
      <c r="EN54">
        <v>102.124</v>
      </c>
      <c r="EO54">
        <v>0</v>
      </c>
      <c r="EP54">
        <v>163.458</v>
      </c>
      <c r="EQ54">
        <v>0</v>
      </c>
      <c r="ER54">
        <v>80.385900000000007</v>
      </c>
      <c r="ES54">
        <v>0</v>
      </c>
      <c r="ET54">
        <v>0</v>
      </c>
      <c r="EU54">
        <v>505.55700000000002</v>
      </c>
      <c r="EV54">
        <v>910.24099999999999</v>
      </c>
      <c r="EW54">
        <v>2025.88</v>
      </c>
      <c r="EX54">
        <v>119.621</v>
      </c>
      <c r="EY54">
        <v>3907.27</v>
      </c>
      <c r="EZ54">
        <v>150.69900000000001</v>
      </c>
      <c r="FA54">
        <v>0</v>
      </c>
      <c r="FB54">
        <v>0</v>
      </c>
      <c r="FC54">
        <v>0</v>
      </c>
      <c r="FD54">
        <v>110.255</v>
      </c>
      <c r="FE54">
        <v>0</v>
      </c>
      <c r="FF54">
        <v>43.669699999999999</v>
      </c>
      <c r="FG54">
        <v>0</v>
      </c>
      <c r="FH54">
        <v>0</v>
      </c>
      <c r="FI54">
        <v>304.62400000000002</v>
      </c>
      <c r="FJ54">
        <v>0</v>
      </c>
      <c r="FK54">
        <v>0</v>
      </c>
      <c r="FL54">
        <v>0</v>
      </c>
      <c r="FM54">
        <v>0</v>
      </c>
      <c r="FN54">
        <v>0</v>
      </c>
      <c r="FO54">
        <v>0</v>
      </c>
      <c r="FP54">
        <v>0</v>
      </c>
      <c r="FQ54">
        <v>0</v>
      </c>
      <c r="FR54">
        <v>0</v>
      </c>
      <c r="FS54">
        <v>0</v>
      </c>
      <c r="FT54">
        <v>16.93</v>
      </c>
      <c r="FU54">
        <v>0</v>
      </c>
      <c r="FV54">
        <v>2.17</v>
      </c>
      <c r="FW54">
        <v>0</v>
      </c>
      <c r="FX54">
        <v>11.56</v>
      </c>
      <c r="FY54">
        <v>0</v>
      </c>
      <c r="FZ54">
        <v>0</v>
      </c>
      <c r="GA54">
        <v>7.74</v>
      </c>
      <c r="GB54">
        <v>16.93</v>
      </c>
      <c r="GC54">
        <v>27.98</v>
      </c>
      <c r="GD54">
        <v>1.72</v>
      </c>
      <c r="GE54">
        <v>85.03</v>
      </c>
      <c r="GF54">
        <v>0</v>
      </c>
      <c r="GG54">
        <v>0</v>
      </c>
      <c r="GH54">
        <v>1.86651E-2</v>
      </c>
      <c r="GI54">
        <v>0</v>
      </c>
      <c r="GJ54">
        <v>1.0894600000000001E-2</v>
      </c>
      <c r="GK54">
        <v>0</v>
      </c>
      <c r="GL54">
        <v>0</v>
      </c>
      <c r="GM54">
        <v>0.134212</v>
      </c>
      <c r="GN54">
        <v>0.16405700000000001</v>
      </c>
      <c r="GO54">
        <v>0.30364400000000002</v>
      </c>
      <c r="GP54">
        <v>2.03874E-2</v>
      </c>
      <c r="GQ54">
        <v>0.65185999999999999</v>
      </c>
      <c r="GR54">
        <v>414.56099999999998</v>
      </c>
      <c r="GS54">
        <v>0</v>
      </c>
      <c r="GT54">
        <v>163.458</v>
      </c>
      <c r="GU54">
        <v>0</v>
      </c>
      <c r="GV54">
        <v>0</v>
      </c>
      <c r="GW54">
        <v>2135</v>
      </c>
      <c r="GX54">
        <v>930.00099999999998</v>
      </c>
      <c r="GY54">
        <v>2637.81</v>
      </c>
      <c r="GZ54">
        <v>297.5</v>
      </c>
      <c r="HA54">
        <v>6578.33</v>
      </c>
      <c r="HB54">
        <v>344.99599999999998</v>
      </c>
      <c r="HC54">
        <v>0</v>
      </c>
      <c r="HD54">
        <v>0</v>
      </c>
      <c r="HE54">
        <v>0</v>
      </c>
      <c r="HF54">
        <v>170.06899999999999</v>
      </c>
      <c r="HG54">
        <v>0</v>
      </c>
      <c r="HH54">
        <v>65.400000000000006</v>
      </c>
      <c r="HI54">
        <v>0</v>
      </c>
      <c r="HJ54">
        <v>0</v>
      </c>
      <c r="HK54">
        <v>580.46500000000003</v>
      </c>
      <c r="HL54">
        <v>0</v>
      </c>
      <c r="HM54">
        <v>0</v>
      </c>
      <c r="HN54">
        <v>0</v>
      </c>
      <c r="HO54">
        <v>0</v>
      </c>
      <c r="HP54">
        <v>0</v>
      </c>
      <c r="HQ54">
        <v>0</v>
      </c>
      <c r="HR54">
        <v>0</v>
      </c>
      <c r="HS54">
        <v>0</v>
      </c>
      <c r="HT54">
        <v>0</v>
      </c>
      <c r="HU54">
        <v>0</v>
      </c>
      <c r="HV54">
        <v>40.86</v>
      </c>
      <c r="HW54">
        <v>0</v>
      </c>
      <c r="HX54">
        <v>2.17</v>
      </c>
      <c r="HY54">
        <v>0</v>
      </c>
      <c r="HZ54">
        <v>16.13</v>
      </c>
      <c r="IA54">
        <v>33.020000000000003</v>
      </c>
      <c r="IB54">
        <v>18.670000000000002</v>
      </c>
      <c r="IC54">
        <v>36.76</v>
      </c>
      <c r="ID54">
        <v>4.8099999999999996</v>
      </c>
      <c r="IE54">
        <v>152.41999999999999</v>
      </c>
      <c r="IF54">
        <v>0</v>
      </c>
      <c r="IG54">
        <v>0</v>
      </c>
      <c r="IH54">
        <v>1.86651E-2</v>
      </c>
      <c r="II54">
        <v>0</v>
      </c>
      <c r="IJ54">
        <v>0</v>
      </c>
      <c r="IK54">
        <v>0.62342900000000001</v>
      </c>
      <c r="IL54">
        <v>0.118043</v>
      </c>
      <c r="IM54">
        <v>0.43196400000000001</v>
      </c>
      <c r="IN54">
        <v>6.2929700000000005E-2</v>
      </c>
      <c r="IO54">
        <v>1.2550300000000001</v>
      </c>
      <c r="IP54">
        <v>46.6</v>
      </c>
      <c r="IQ54">
        <v>0</v>
      </c>
      <c r="IR54">
        <v>24.6</v>
      </c>
      <c r="IS54">
        <v>47.7</v>
      </c>
      <c r="IT54">
        <v>23.1</v>
      </c>
      <c r="IU54">
        <v>4.58</v>
      </c>
      <c r="IV54">
        <v>26.08</v>
      </c>
      <c r="IW54">
        <v>4.72</v>
      </c>
      <c r="IX54">
        <v>27.84</v>
      </c>
      <c r="IY54">
        <v>4.58</v>
      </c>
      <c r="IZ54">
        <v>26.08</v>
      </c>
      <c r="JA54">
        <v>7.35</v>
      </c>
      <c r="JB54">
        <v>51.81</v>
      </c>
    </row>
    <row r="55" spans="1:262" x14ac:dyDescent="0.25">
      <c r="A55" s="10">
        <v>42977.406006944446</v>
      </c>
      <c r="B55" t="s">
        <v>434</v>
      </c>
      <c r="C55" t="s">
        <v>570</v>
      </c>
      <c r="D55">
        <v>4</v>
      </c>
      <c r="E55">
        <v>1</v>
      </c>
      <c r="F55">
        <v>2100</v>
      </c>
      <c r="G55" t="s">
        <v>96</v>
      </c>
      <c r="H55" t="s">
        <v>125</v>
      </c>
      <c r="I55">
        <v>1.76</v>
      </c>
      <c r="J55">
        <v>43.6</v>
      </c>
      <c r="K55">
        <v>100.952</v>
      </c>
      <c r="L55">
        <v>2.7110699999999999</v>
      </c>
      <c r="M55">
        <v>167.92599999999999</v>
      </c>
      <c r="N55">
        <v>0</v>
      </c>
      <c r="O55">
        <v>80.384699999999995</v>
      </c>
      <c r="P55">
        <v>0</v>
      </c>
      <c r="Q55">
        <v>0</v>
      </c>
      <c r="R55">
        <v>505.55700000000002</v>
      </c>
      <c r="S55">
        <v>931.13300000000004</v>
      </c>
      <c r="T55">
        <v>2025.88</v>
      </c>
      <c r="U55">
        <v>119.621</v>
      </c>
      <c r="V55">
        <v>3934.17</v>
      </c>
      <c r="W55">
        <v>148.97900000000001</v>
      </c>
      <c r="X55">
        <v>0</v>
      </c>
      <c r="Y55">
        <v>0</v>
      </c>
      <c r="Z55">
        <v>0</v>
      </c>
      <c r="AA55">
        <v>105.467</v>
      </c>
      <c r="AB55">
        <v>0</v>
      </c>
      <c r="AC55">
        <v>43.669699999999999</v>
      </c>
      <c r="AD55">
        <v>0</v>
      </c>
      <c r="AE55">
        <v>0</v>
      </c>
      <c r="AF55">
        <v>298.11599999999999</v>
      </c>
      <c r="AG55">
        <v>0</v>
      </c>
      <c r="AH55">
        <v>0</v>
      </c>
      <c r="AI55">
        <v>0</v>
      </c>
      <c r="AJ55">
        <v>0</v>
      </c>
      <c r="AK55">
        <v>0</v>
      </c>
      <c r="AL55">
        <v>0</v>
      </c>
      <c r="AM55">
        <v>0</v>
      </c>
      <c r="AN55">
        <v>0</v>
      </c>
      <c r="AO55">
        <v>0</v>
      </c>
      <c r="AP55">
        <v>0</v>
      </c>
      <c r="AQ55">
        <v>16.68</v>
      </c>
      <c r="AR55">
        <v>0.24</v>
      </c>
      <c r="AS55">
        <v>2.2200000000000002</v>
      </c>
      <c r="AT55">
        <v>0</v>
      </c>
      <c r="AU55">
        <v>11.12</v>
      </c>
      <c r="AV55">
        <v>0</v>
      </c>
      <c r="AW55">
        <v>0</v>
      </c>
      <c r="AX55">
        <v>7.54</v>
      </c>
      <c r="AY55">
        <v>17.12</v>
      </c>
      <c r="AZ55">
        <v>27.7</v>
      </c>
      <c r="BA55">
        <v>1.66</v>
      </c>
      <c r="BB55">
        <v>84.28</v>
      </c>
      <c r="BC55">
        <v>30.26</v>
      </c>
      <c r="BD55">
        <v>0</v>
      </c>
      <c r="BE55">
        <v>1.7839899999999999E-2</v>
      </c>
      <c r="BF55">
        <v>1.9175299999999999E-2</v>
      </c>
      <c r="BG55">
        <v>0</v>
      </c>
      <c r="BH55">
        <v>1.0894600000000001E-2</v>
      </c>
      <c r="BI55">
        <v>0</v>
      </c>
      <c r="BJ55">
        <v>0</v>
      </c>
      <c r="BK55">
        <v>0.134212</v>
      </c>
      <c r="BL55">
        <v>0.17184099999999999</v>
      </c>
      <c r="BM55">
        <v>0.30364400000000002</v>
      </c>
      <c r="BN55">
        <v>2.03874E-2</v>
      </c>
      <c r="BO55">
        <v>0.67799399999999999</v>
      </c>
      <c r="BP55">
        <v>4.7909800000000002E-2</v>
      </c>
      <c r="BQ55">
        <v>109.61199999999999</v>
      </c>
      <c r="BR55">
        <v>3.8979599999999999</v>
      </c>
      <c r="BS55">
        <v>167.92599999999999</v>
      </c>
      <c r="BT55">
        <v>0</v>
      </c>
      <c r="BU55">
        <v>80.384699999999995</v>
      </c>
      <c r="BV55">
        <v>505.55700000000002</v>
      </c>
      <c r="BW55">
        <v>936.50699999999995</v>
      </c>
      <c r="BX55">
        <v>2025.88</v>
      </c>
      <c r="BY55">
        <v>119.621</v>
      </c>
      <c r="BZ55">
        <v>3949.39</v>
      </c>
      <c r="CA55">
        <v>161.75899999999999</v>
      </c>
      <c r="CB55">
        <v>0</v>
      </c>
      <c r="CC55">
        <v>0</v>
      </c>
      <c r="CD55">
        <v>0</v>
      </c>
      <c r="CE55">
        <v>105.467</v>
      </c>
      <c r="CF55">
        <v>0</v>
      </c>
      <c r="CG55">
        <v>43.669699999999999</v>
      </c>
      <c r="CH55">
        <v>0</v>
      </c>
      <c r="CI55">
        <v>0</v>
      </c>
      <c r="CJ55">
        <v>310.89600000000002</v>
      </c>
      <c r="CK55">
        <v>0</v>
      </c>
      <c r="CL55">
        <v>0</v>
      </c>
      <c r="CM55">
        <v>0</v>
      </c>
      <c r="CN55">
        <v>0</v>
      </c>
      <c r="CO55">
        <v>0</v>
      </c>
      <c r="CP55">
        <v>0</v>
      </c>
      <c r="CQ55">
        <v>0</v>
      </c>
      <c r="CR55">
        <v>0</v>
      </c>
      <c r="CS55">
        <v>0</v>
      </c>
      <c r="CT55">
        <v>0</v>
      </c>
      <c r="CU55">
        <v>18.190000000000001</v>
      </c>
      <c r="CV55">
        <v>0.49</v>
      </c>
      <c r="CW55">
        <v>2.2200000000000002</v>
      </c>
      <c r="CX55">
        <v>0</v>
      </c>
      <c r="CY55">
        <v>11.12</v>
      </c>
      <c r="CZ55">
        <v>7.54</v>
      </c>
      <c r="DA55">
        <v>17.2</v>
      </c>
      <c r="DB55">
        <v>27.7</v>
      </c>
      <c r="DC55">
        <v>1.66</v>
      </c>
      <c r="DD55">
        <v>86.12</v>
      </c>
      <c r="DE55">
        <v>32.020000000000003</v>
      </c>
      <c r="DF55">
        <v>0</v>
      </c>
      <c r="DG55">
        <v>2.4064599999999998E-2</v>
      </c>
      <c r="DH55">
        <v>1.9175299999999999E-2</v>
      </c>
      <c r="DI55">
        <v>0</v>
      </c>
      <c r="DJ55">
        <v>1.0894600000000001E-2</v>
      </c>
      <c r="DK55">
        <v>0.134212</v>
      </c>
      <c r="DL55">
        <v>0.17305499999999999</v>
      </c>
      <c r="DM55">
        <v>0.30364400000000002</v>
      </c>
      <c r="DN55">
        <v>2.03874E-2</v>
      </c>
      <c r="DO55">
        <v>0.68543299999999996</v>
      </c>
      <c r="DP55">
        <v>5.4134500000000002E-2</v>
      </c>
      <c r="DQ55" t="s">
        <v>691</v>
      </c>
      <c r="DR55" t="s">
        <v>690</v>
      </c>
      <c r="DS55" t="s">
        <v>16</v>
      </c>
      <c r="DT55">
        <v>7.4391199999999996E-3</v>
      </c>
      <c r="DU55">
        <v>6.2247300000000004E-3</v>
      </c>
      <c r="DV55">
        <v>2.1365500000000002</v>
      </c>
      <c r="DW55">
        <v>5.4965599999999997</v>
      </c>
      <c r="EN55">
        <v>100.952</v>
      </c>
      <c r="EO55">
        <v>2.7110699999999999</v>
      </c>
      <c r="EP55">
        <v>167.92599999999999</v>
      </c>
      <c r="EQ55">
        <v>0</v>
      </c>
      <c r="ER55">
        <v>80.384699999999995</v>
      </c>
      <c r="ES55">
        <v>0</v>
      </c>
      <c r="ET55">
        <v>0</v>
      </c>
      <c r="EU55">
        <v>505.55700000000002</v>
      </c>
      <c r="EV55">
        <v>931.13300000000004</v>
      </c>
      <c r="EW55">
        <v>2025.88</v>
      </c>
      <c r="EX55">
        <v>119.621</v>
      </c>
      <c r="EY55">
        <v>3934.17</v>
      </c>
      <c r="EZ55">
        <v>148.97900000000001</v>
      </c>
      <c r="FA55">
        <v>0</v>
      </c>
      <c r="FB55">
        <v>0</v>
      </c>
      <c r="FC55">
        <v>0</v>
      </c>
      <c r="FD55">
        <v>105.467</v>
      </c>
      <c r="FE55">
        <v>0</v>
      </c>
      <c r="FF55">
        <v>43.669699999999999</v>
      </c>
      <c r="FG55">
        <v>0</v>
      </c>
      <c r="FH55">
        <v>0</v>
      </c>
      <c r="FI55">
        <v>298.11599999999999</v>
      </c>
      <c r="FJ55">
        <v>0</v>
      </c>
      <c r="FK55">
        <v>0</v>
      </c>
      <c r="FL55">
        <v>0</v>
      </c>
      <c r="FM55">
        <v>0</v>
      </c>
      <c r="FN55">
        <v>0</v>
      </c>
      <c r="FO55">
        <v>0</v>
      </c>
      <c r="FP55">
        <v>0</v>
      </c>
      <c r="FQ55">
        <v>0</v>
      </c>
      <c r="FR55">
        <v>0</v>
      </c>
      <c r="FS55">
        <v>0</v>
      </c>
      <c r="FT55">
        <v>16.68</v>
      </c>
      <c r="FU55">
        <v>0.24</v>
      </c>
      <c r="FV55">
        <v>2.2200000000000002</v>
      </c>
      <c r="FW55">
        <v>0</v>
      </c>
      <c r="FX55">
        <v>11.12</v>
      </c>
      <c r="FY55">
        <v>0</v>
      </c>
      <c r="FZ55">
        <v>0</v>
      </c>
      <c r="GA55">
        <v>7.54</v>
      </c>
      <c r="GB55">
        <v>17.12</v>
      </c>
      <c r="GC55">
        <v>27.7</v>
      </c>
      <c r="GD55">
        <v>1.66</v>
      </c>
      <c r="GE55">
        <v>84.28</v>
      </c>
      <c r="GF55">
        <v>0</v>
      </c>
      <c r="GG55">
        <v>1.7839899999999999E-2</v>
      </c>
      <c r="GH55">
        <v>1.9175299999999999E-2</v>
      </c>
      <c r="GI55">
        <v>0</v>
      </c>
      <c r="GJ55">
        <v>1.0894600000000001E-2</v>
      </c>
      <c r="GK55">
        <v>0</v>
      </c>
      <c r="GL55">
        <v>0</v>
      </c>
      <c r="GM55">
        <v>0.134212</v>
      </c>
      <c r="GN55">
        <v>0.17184099999999999</v>
      </c>
      <c r="GO55">
        <v>0.30364400000000002</v>
      </c>
      <c r="GP55">
        <v>2.03874E-2</v>
      </c>
      <c r="GQ55">
        <v>0.67799399999999999</v>
      </c>
      <c r="GR55">
        <v>376.04</v>
      </c>
      <c r="GS55">
        <v>158.87899999999999</v>
      </c>
      <c r="GT55">
        <v>167.92599999999999</v>
      </c>
      <c r="GU55">
        <v>0</v>
      </c>
      <c r="GV55">
        <v>0</v>
      </c>
      <c r="GW55">
        <v>2135</v>
      </c>
      <c r="GX55">
        <v>930.00099999999998</v>
      </c>
      <c r="GY55">
        <v>2637.81</v>
      </c>
      <c r="GZ55">
        <v>297.5</v>
      </c>
      <c r="HA55">
        <v>6703.16</v>
      </c>
      <c r="HB55">
        <v>312.95699999999999</v>
      </c>
      <c r="HC55">
        <v>0</v>
      </c>
      <c r="HD55">
        <v>0</v>
      </c>
      <c r="HE55">
        <v>0</v>
      </c>
      <c r="HF55">
        <v>164.714</v>
      </c>
      <c r="HG55">
        <v>0</v>
      </c>
      <c r="HH55">
        <v>65.400000000000006</v>
      </c>
      <c r="HI55">
        <v>0</v>
      </c>
      <c r="HJ55">
        <v>0</v>
      </c>
      <c r="HK55">
        <v>543.07100000000003</v>
      </c>
      <c r="HL55">
        <v>0</v>
      </c>
      <c r="HM55">
        <v>0</v>
      </c>
      <c r="HN55">
        <v>0</v>
      </c>
      <c r="HO55">
        <v>0</v>
      </c>
      <c r="HP55">
        <v>0</v>
      </c>
      <c r="HQ55">
        <v>0</v>
      </c>
      <c r="HR55">
        <v>0</v>
      </c>
      <c r="HS55">
        <v>0</v>
      </c>
      <c r="HT55">
        <v>0</v>
      </c>
      <c r="HU55">
        <v>0</v>
      </c>
      <c r="HV55">
        <v>37.18</v>
      </c>
      <c r="HW55">
        <v>16.91</v>
      </c>
      <c r="HX55">
        <v>2.2200000000000002</v>
      </c>
      <c r="HY55">
        <v>0</v>
      </c>
      <c r="HZ55">
        <v>15.67</v>
      </c>
      <c r="IA55">
        <v>32.299999999999997</v>
      </c>
      <c r="IB55">
        <v>18.59</v>
      </c>
      <c r="IC55">
        <v>36.479999999999997</v>
      </c>
      <c r="ID55">
        <v>4.18</v>
      </c>
      <c r="IE55">
        <v>163.53</v>
      </c>
      <c r="IF55">
        <v>0</v>
      </c>
      <c r="IG55">
        <v>0.85812699999999997</v>
      </c>
      <c r="IH55">
        <v>1.9175299999999999E-2</v>
      </c>
      <c r="II55">
        <v>0</v>
      </c>
      <c r="IJ55">
        <v>0</v>
      </c>
      <c r="IK55">
        <v>0.62342900000000001</v>
      </c>
      <c r="IL55">
        <v>0.118043</v>
      </c>
      <c r="IM55">
        <v>0.43196400000000001</v>
      </c>
      <c r="IN55">
        <v>6.2929700000000005E-2</v>
      </c>
      <c r="IO55">
        <v>2.1136699999999999</v>
      </c>
      <c r="IP55">
        <v>43.6</v>
      </c>
      <c r="IQ55">
        <v>0</v>
      </c>
      <c r="IR55">
        <v>22.3</v>
      </c>
      <c r="IS55">
        <v>44.6</v>
      </c>
      <c r="IT55">
        <v>22.3</v>
      </c>
      <c r="IU55">
        <v>4.78</v>
      </c>
      <c r="IV55">
        <v>25.48</v>
      </c>
      <c r="IW55">
        <v>5.13</v>
      </c>
      <c r="IX55">
        <v>26.89</v>
      </c>
      <c r="IY55">
        <v>4.78</v>
      </c>
      <c r="IZ55">
        <v>25.48</v>
      </c>
      <c r="JA55">
        <v>23.64</v>
      </c>
      <c r="JB55">
        <v>48.34</v>
      </c>
    </row>
    <row r="56" spans="1:262" x14ac:dyDescent="0.25">
      <c r="A56" s="10">
        <v>42977.405636574076</v>
      </c>
      <c r="B56" t="s">
        <v>435</v>
      </c>
      <c r="C56" t="s">
        <v>571</v>
      </c>
      <c r="D56">
        <v>5</v>
      </c>
      <c r="E56">
        <v>1</v>
      </c>
      <c r="F56">
        <v>2100</v>
      </c>
      <c r="G56" t="s">
        <v>96</v>
      </c>
      <c r="H56" t="s">
        <v>125</v>
      </c>
      <c r="I56">
        <v>2</v>
      </c>
      <c r="J56">
        <v>44.8</v>
      </c>
      <c r="K56">
        <v>92.7102</v>
      </c>
      <c r="L56">
        <v>0</v>
      </c>
      <c r="M56">
        <v>164.947</v>
      </c>
      <c r="N56">
        <v>0</v>
      </c>
      <c r="O56">
        <v>80.385900000000007</v>
      </c>
      <c r="P56">
        <v>0</v>
      </c>
      <c r="Q56">
        <v>0</v>
      </c>
      <c r="R56">
        <v>505.55700000000002</v>
      </c>
      <c r="S56">
        <v>907.71299999999997</v>
      </c>
      <c r="T56">
        <v>2025.88</v>
      </c>
      <c r="U56">
        <v>119.621</v>
      </c>
      <c r="V56">
        <v>3896.82</v>
      </c>
      <c r="W56">
        <v>136.82400000000001</v>
      </c>
      <c r="X56">
        <v>0</v>
      </c>
      <c r="Y56">
        <v>0</v>
      </c>
      <c r="Z56">
        <v>0</v>
      </c>
      <c r="AA56">
        <v>112.655</v>
      </c>
      <c r="AB56">
        <v>0</v>
      </c>
      <c r="AC56">
        <v>43.669699999999999</v>
      </c>
      <c r="AD56">
        <v>0</v>
      </c>
      <c r="AE56">
        <v>0</v>
      </c>
      <c r="AF56">
        <v>293.149</v>
      </c>
      <c r="AG56">
        <v>0</v>
      </c>
      <c r="AH56">
        <v>0</v>
      </c>
      <c r="AI56">
        <v>0</v>
      </c>
      <c r="AJ56">
        <v>0</v>
      </c>
      <c r="AK56">
        <v>0</v>
      </c>
      <c r="AL56">
        <v>0</v>
      </c>
      <c r="AM56">
        <v>0</v>
      </c>
      <c r="AN56">
        <v>0</v>
      </c>
      <c r="AO56">
        <v>0</v>
      </c>
      <c r="AP56">
        <v>0</v>
      </c>
      <c r="AQ56">
        <v>14.97</v>
      </c>
      <c r="AR56">
        <v>0</v>
      </c>
      <c r="AS56">
        <v>2.19</v>
      </c>
      <c r="AT56">
        <v>0</v>
      </c>
      <c r="AU56">
        <v>11.76</v>
      </c>
      <c r="AV56">
        <v>0</v>
      </c>
      <c r="AW56">
        <v>0</v>
      </c>
      <c r="AX56">
        <v>7.75</v>
      </c>
      <c r="AY56">
        <v>16.989999999999998</v>
      </c>
      <c r="AZ56">
        <v>28</v>
      </c>
      <c r="BA56">
        <v>1.71</v>
      </c>
      <c r="BB56">
        <v>83.37</v>
      </c>
      <c r="BC56">
        <v>28.92</v>
      </c>
      <c r="BD56">
        <v>0</v>
      </c>
      <c r="BE56">
        <v>0</v>
      </c>
      <c r="BF56">
        <v>1.88351E-2</v>
      </c>
      <c r="BG56">
        <v>0</v>
      </c>
      <c r="BH56">
        <v>1.0894600000000001E-2</v>
      </c>
      <c r="BI56">
        <v>0</v>
      </c>
      <c r="BJ56">
        <v>0</v>
      </c>
      <c r="BK56">
        <v>0.134212</v>
      </c>
      <c r="BL56">
        <v>0.16295699999999999</v>
      </c>
      <c r="BM56">
        <v>0.30364400000000002</v>
      </c>
      <c r="BN56">
        <v>2.03874E-2</v>
      </c>
      <c r="BO56">
        <v>0.65093000000000001</v>
      </c>
      <c r="BP56">
        <v>2.9729700000000001E-2</v>
      </c>
      <c r="BQ56">
        <v>103.249</v>
      </c>
      <c r="BR56">
        <v>0</v>
      </c>
      <c r="BS56">
        <v>164.947</v>
      </c>
      <c r="BT56">
        <v>0</v>
      </c>
      <c r="BU56">
        <v>80.385900000000007</v>
      </c>
      <c r="BV56">
        <v>505.55700000000002</v>
      </c>
      <c r="BW56">
        <v>912.35400000000004</v>
      </c>
      <c r="BX56">
        <v>2025.88</v>
      </c>
      <c r="BY56">
        <v>119.621</v>
      </c>
      <c r="BZ56">
        <v>3912</v>
      </c>
      <c r="CA56">
        <v>152.37700000000001</v>
      </c>
      <c r="CB56">
        <v>0</v>
      </c>
      <c r="CC56">
        <v>0</v>
      </c>
      <c r="CD56">
        <v>0</v>
      </c>
      <c r="CE56">
        <v>112.655</v>
      </c>
      <c r="CF56">
        <v>0</v>
      </c>
      <c r="CG56">
        <v>43.669699999999999</v>
      </c>
      <c r="CH56">
        <v>0</v>
      </c>
      <c r="CI56">
        <v>0</v>
      </c>
      <c r="CJ56">
        <v>308.70299999999997</v>
      </c>
      <c r="CK56">
        <v>0</v>
      </c>
      <c r="CL56">
        <v>0</v>
      </c>
      <c r="CM56">
        <v>0</v>
      </c>
      <c r="CN56">
        <v>0</v>
      </c>
      <c r="CO56">
        <v>0</v>
      </c>
      <c r="CP56">
        <v>0</v>
      </c>
      <c r="CQ56">
        <v>0</v>
      </c>
      <c r="CR56">
        <v>0</v>
      </c>
      <c r="CS56">
        <v>0</v>
      </c>
      <c r="CT56">
        <v>0</v>
      </c>
      <c r="CU56">
        <v>16.97</v>
      </c>
      <c r="CV56">
        <v>0</v>
      </c>
      <c r="CW56">
        <v>2.19</v>
      </c>
      <c r="CX56">
        <v>0</v>
      </c>
      <c r="CY56">
        <v>11.76</v>
      </c>
      <c r="CZ56">
        <v>7.75</v>
      </c>
      <c r="DA56">
        <v>17.059999999999999</v>
      </c>
      <c r="DB56">
        <v>28</v>
      </c>
      <c r="DC56">
        <v>1.71</v>
      </c>
      <c r="DD56">
        <v>85.44</v>
      </c>
      <c r="DE56">
        <v>30.92</v>
      </c>
      <c r="DF56">
        <v>0</v>
      </c>
      <c r="DG56">
        <v>0</v>
      </c>
      <c r="DH56">
        <v>1.88351E-2</v>
      </c>
      <c r="DI56">
        <v>0</v>
      </c>
      <c r="DJ56">
        <v>1.0894600000000001E-2</v>
      </c>
      <c r="DK56">
        <v>0.134212</v>
      </c>
      <c r="DL56">
        <v>0.16434099999999999</v>
      </c>
      <c r="DM56">
        <v>0.30364400000000002</v>
      </c>
      <c r="DN56">
        <v>2.03874E-2</v>
      </c>
      <c r="DO56">
        <v>0.65231399999999995</v>
      </c>
      <c r="DP56">
        <v>2.9729700000000001E-2</v>
      </c>
      <c r="DQ56" t="s">
        <v>691</v>
      </c>
      <c r="DR56" t="s">
        <v>690</v>
      </c>
      <c r="DS56" t="s">
        <v>16</v>
      </c>
      <c r="DT56">
        <v>1.3838800000000001E-3</v>
      </c>
      <c r="DU56">
        <v>0</v>
      </c>
      <c r="DV56">
        <v>2.4227500000000002</v>
      </c>
      <c r="DW56">
        <v>6.4683099999999998</v>
      </c>
      <c r="EN56">
        <v>92.7102</v>
      </c>
      <c r="EO56">
        <v>0</v>
      </c>
      <c r="EP56">
        <v>164.947</v>
      </c>
      <c r="EQ56">
        <v>0</v>
      </c>
      <c r="ER56">
        <v>80.385900000000007</v>
      </c>
      <c r="ES56">
        <v>0</v>
      </c>
      <c r="ET56">
        <v>0</v>
      </c>
      <c r="EU56">
        <v>505.55700000000002</v>
      </c>
      <c r="EV56">
        <v>907.71299999999997</v>
      </c>
      <c r="EW56">
        <v>2025.88</v>
      </c>
      <c r="EX56">
        <v>119.621</v>
      </c>
      <c r="EY56">
        <v>3896.82</v>
      </c>
      <c r="EZ56">
        <v>136.82400000000001</v>
      </c>
      <c r="FA56">
        <v>0</v>
      </c>
      <c r="FB56">
        <v>0</v>
      </c>
      <c r="FC56">
        <v>0</v>
      </c>
      <c r="FD56">
        <v>112.655</v>
      </c>
      <c r="FE56">
        <v>0</v>
      </c>
      <c r="FF56">
        <v>43.669699999999999</v>
      </c>
      <c r="FG56">
        <v>0</v>
      </c>
      <c r="FH56">
        <v>0</v>
      </c>
      <c r="FI56">
        <v>293.149</v>
      </c>
      <c r="FJ56">
        <v>0</v>
      </c>
      <c r="FK56">
        <v>0</v>
      </c>
      <c r="FL56">
        <v>0</v>
      </c>
      <c r="FM56">
        <v>0</v>
      </c>
      <c r="FN56">
        <v>0</v>
      </c>
      <c r="FO56">
        <v>0</v>
      </c>
      <c r="FP56">
        <v>0</v>
      </c>
      <c r="FQ56">
        <v>0</v>
      </c>
      <c r="FR56">
        <v>0</v>
      </c>
      <c r="FS56">
        <v>0</v>
      </c>
      <c r="FT56">
        <v>14.97</v>
      </c>
      <c r="FU56">
        <v>0</v>
      </c>
      <c r="FV56">
        <v>2.19</v>
      </c>
      <c r="FW56">
        <v>0</v>
      </c>
      <c r="FX56">
        <v>11.76</v>
      </c>
      <c r="FY56">
        <v>0</v>
      </c>
      <c r="FZ56">
        <v>0</v>
      </c>
      <c r="GA56">
        <v>7.75</v>
      </c>
      <c r="GB56">
        <v>16.989999999999998</v>
      </c>
      <c r="GC56">
        <v>28</v>
      </c>
      <c r="GD56">
        <v>1.71</v>
      </c>
      <c r="GE56">
        <v>83.37</v>
      </c>
      <c r="GF56">
        <v>0</v>
      </c>
      <c r="GG56">
        <v>0</v>
      </c>
      <c r="GH56">
        <v>1.88351E-2</v>
      </c>
      <c r="GI56">
        <v>0</v>
      </c>
      <c r="GJ56">
        <v>1.0894600000000001E-2</v>
      </c>
      <c r="GK56">
        <v>0</v>
      </c>
      <c r="GL56">
        <v>0</v>
      </c>
      <c r="GM56">
        <v>0.134212</v>
      </c>
      <c r="GN56">
        <v>0.16295699999999999</v>
      </c>
      <c r="GO56">
        <v>0.30364400000000002</v>
      </c>
      <c r="GP56">
        <v>2.03874E-2</v>
      </c>
      <c r="GQ56">
        <v>0.65093000000000001</v>
      </c>
      <c r="GR56">
        <v>431.685</v>
      </c>
      <c r="GS56">
        <v>0</v>
      </c>
      <c r="GT56">
        <v>164.947</v>
      </c>
      <c r="GU56">
        <v>0</v>
      </c>
      <c r="GV56">
        <v>0</v>
      </c>
      <c r="GW56">
        <v>2135</v>
      </c>
      <c r="GX56">
        <v>930.00099999999998</v>
      </c>
      <c r="GY56">
        <v>2637.81</v>
      </c>
      <c r="GZ56">
        <v>297.5</v>
      </c>
      <c r="HA56">
        <v>6596.95</v>
      </c>
      <c r="HB56">
        <v>359.28800000000001</v>
      </c>
      <c r="HC56">
        <v>0</v>
      </c>
      <c r="HD56">
        <v>0</v>
      </c>
      <c r="HE56">
        <v>0</v>
      </c>
      <c r="HF56">
        <v>172.69200000000001</v>
      </c>
      <c r="HG56">
        <v>0</v>
      </c>
      <c r="HH56">
        <v>65.400000000000006</v>
      </c>
      <c r="HI56">
        <v>0</v>
      </c>
      <c r="HJ56">
        <v>0</v>
      </c>
      <c r="HK56">
        <v>597.38</v>
      </c>
      <c r="HL56">
        <v>0</v>
      </c>
      <c r="HM56">
        <v>0</v>
      </c>
      <c r="HN56">
        <v>0</v>
      </c>
      <c r="HO56">
        <v>0</v>
      </c>
      <c r="HP56">
        <v>0</v>
      </c>
      <c r="HQ56">
        <v>0</v>
      </c>
      <c r="HR56">
        <v>0</v>
      </c>
      <c r="HS56">
        <v>0</v>
      </c>
      <c r="HT56">
        <v>0</v>
      </c>
      <c r="HU56">
        <v>0</v>
      </c>
      <c r="HV56">
        <v>41.85</v>
      </c>
      <c r="HW56">
        <v>0</v>
      </c>
      <c r="HX56">
        <v>2.19</v>
      </c>
      <c r="HY56">
        <v>0</v>
      </c>
      <c r="HZ56">
        <v>16.36</v>
      </c>
      <c r="IA56">
        <v>32.869999999999997</v>
      </c>
      <c r="IB56">
        <v>18.66</v>
      </c>
      <c r="IC56">
        <v>36.72</v>
      </c>
      <c r="ID56">
        <v>4.54</v>
      </c>
      <c r="IE56">
        <v>153.19</v>
      </c>
      <c r="IF56" s="24">
        <v>4.5836999999999999E-16</v>
      </c>
      <c r="IG56">
        <v>0</v>
      </c>
      <c r="IH56">
        <v>1.88351E-2</v>
      </c>
      <c r="II56">
        <v>0</v>
      </c>
      <c r="IJ56">
        <v>0</v>
      </c>
      <c r="IK56">
        <v>0.62342900000000001</v>
      </c>
      <c r="IL56">
        <v>0.118043</v>
      </c>
      <c r="IM56">
        <v>0.43196400000000001</v>
      </c>
      <c r="IN56">
        <v>6.2929700000000005E-2</v>
      </c>
      <c r="IO56">
        <v>1.2552000000000001</v>
      </c>
      <c r="IP56">
        <v>44.8</v>
      </c>
      <c r="IQ56">
        <v>0</v>
      </c>
      <c r="IR56">
        <v>23.3</v>
      </c>
      <c r="IS56">
        <v>45.9</v>
      </c>
      <c r="IT56">
        <v>22.6</v>
      </c>
      <c r="IU56">
        <v>4.43</v>
      </c>
      <c r="IV56">
        <v>24.49</v>
      </c>
      <c r="IW56">
        <v>4.59</v>
      </c>
      <c r="IX56">
        <v>26.33</v>
      </c>
      <c r="IY56">
        <v>4.43</v>
      </c>
      <c r="IZ56">
        <v>24.49</v>
      </c>
      <c r="JA56">
        <v>7.54</v>
      </c>
      <c r="JB56">
        <v>52.86</v>
      </c>
    </row>
    <row r="57" spans="1:262" x14ac:dyDescent="0.25">
      <c r="A57" s="10">
        <v>42977.405636574076</v>
      </c>
      <c r="B57" t="s">
        <v>436</v>
      </c>
      <c r="C57" t="s">
        <v>572</v>
      </c>
      <c r="D57">
        <v>6</v>
      </c>
      <c r="E57">
        <v>1</v>
      </c>
      <c r="F57">
        <v>2100</v>
      </c>
      <c r="G57" t="s">
        <v>96</v>
      </c>
      <c r="H57" t="s">
        <v>125</v>
      </c>
      <c r="I57">
        <v>2.0699999999999998</v>
      </c>
      <c r="J57">
        <v>48.9</v>
      </c>
      <c r="K57">
        <v>42.594299999999997</v>
      </c>
      <c r="L57">
        <v>12.654199999999999</v>
      </c>
      <c r="M57">
        <v>170.16</v>
      </c>
      <c r="N57">
        <v>0</v>
      </c>
      <c r="O57">
        <v>80.38</v>
      </c>
      <c r="P57">
        <v>0</v>
      </c>
      <c r="Q57">
        <v>0</v>
      </c>
      <c r="R57">
        <v>505.55700000000002</v>
      </c>
      <c r="S57">
        <v>948.25099999999998</v>
      </c>
      <c r="T57">
        <v>2025.88</v>
      </c>
      <c r="U57">
        <v>119.621</v>
      </c>
      <c r="V57">
        <v>3905.1</v>
      </c>
      <c r="W57">
        <v>62.856699999999996</v>
      </c>
      <c r="X57">
        <v>0</v>
      </c>
      <c r="Y57">
        <v>0</v>
      </c>
      <c r="Z57">
        <v>0</v>
      </c>
      <c r="AA57">
        <v>101.044</v>
      </c>
      <c r="AB57">
        <v>0</v>
      </c>
      <c r="AC57">
        <v>43.669699999999999</v>
      </c>
      <c r="AD57">
        <v>0</v>
      </c>
      <c r="AE57">
        <v>0</v>
      </c>
      <c r="AF57">
        <v>207.57</v>
      </c>
      <c r="AG57">
        <v>0</v>
      </c>
      <c r="AH57">
        <v>0</v>
      </c>
      <c r="AI57">
        <v>0</v>
      </c>
      <c r="AJ57">
        <v>0</v>
      </c>
      <c r="AK57">
        <v>0</v>
      </c>
      <c r="AL57">
        <v>0</v>
      </c>
      <c r="AM57">
        <v>0</v>
      </c>
      <c r="AN57">
        <v>0</v>
      </c>
      <c r="AO57">
        <v>0</v>
      </c>
      <c r="AP57">
        <v>0</v>
      </c>
      <c r="AQ57">
        <v>7.11</v>
      </c>
      <c r="AR57">
        <v>1.74</v>
      </c>
      <c r="AS57">
        <v>2.19</v>
      </c>
      <c r="AT57">
        <v>0</v>
      </c>
      <c r="AU57">
        <v>10.69</v>
      </c>
      <c r="AV57">
        <v>0</v>
      </c>
      <c r="AW57">
        <v>0</v>
      </c>
      <c r="AX57">
        <v>7.31</v>
      </c>
      <c r="AY57">
        <v>17.149999999999999</v>
      </c>
      <c r="AZ57">
        <v>27.03</v>
      </c>
      <c r="BA57">
        <v>1.63</v>
      </c>
      <c r="BB57">
        <v>74.849999999999994</v>
      </c>
      <c r="BC57">
        <v>21.73</v>
      </c>
      <c r="BD57">
        <v>0</v>
      </c>
      <c r="BE57">
        <v>0.13761000000000001</v>
      </c>
      <c r="BF57">
        <v>1.94304E-2</v>
      </c>
      <c r="BG57">
        <v>0</v>
      </c>
      <c r="BH57">
        <v>1.0894600000000001E-2</v>
      </c>
      <c r="BI57">
        <v>0</v>
      </c>
      <c r="BJ57">
        <v>0</v>
      </c>
      <c r="BK57">
        <v>0.134212</v>
      </c>
      <c r="BL57">
        <v>0.17004</v>
      </c>
      <c r="BM57">
        <v>0.30364400000000002</v>
      </c>
      <c r="BN57">
        <v>2.03874E-2</v>
      </c>
      <c r="BO57">
        <v>0.79621900000000001</v>
      </c>
      <c r="BP57">
        <v>0.167935</v>
      </c>
      <c r="BQ57">
        <v>49.392400000000002</v>
      </c>
      <c r="BR57">
        <v>23.011299999999999</v>
      </c>
      <c r="BS57">
        <v>170.16</v>
      </c>
      <c r="BT57">
        <v>0</v>
      </c>
      <c r="BU57">
        <v>80.38</v>
      </c>
      <c r="BV57">
        <v>505.55700000000002</v>
      </c>
      <c r="BW57">
        <v>952.13</v>
      </c>
      <c r="BX57">
        <v>2025.88</v>
      </c>
      <c r="BY57">
        <v>119.621</v>
      </c>
      <c r="BZ57">
        <v>3926.13</v>
      </c>
      <c r="CA57">
        <v>72.888800000000003</v>
      </c>
      <c r="CB57">
        <v>0</v>
      </c>
      <c r="CC57">
        <v>0</v>
      </c>
      <c r="CD57">
        <v>0</v>
      </c>
      <c r="CE57">
        <v>101.044</v>
      </c>
      <c r="CF57">
        <v>0</v>
      </c>
      <c r="CG57">
        <v>43.669699999999999</v>
      </c>
      <c r="CH57">
        <v>0</v>
      </c>
      <c r="CI57">
        <v>0</v>
      </c>
      <c r="CJ57">
        <v>217.60300000000001</v>
      </c>
      <c r="CK57">
        <v>0</v>
      </c>
      <c r="CL57">
        <v>0</v>
      </c>
      <c r="CM57">
        <v>0</v>
      </c>
      <c r="CN57">
        <v>0</v>
      </c>
      <c r="CO57">
        <v>0</v>
      </c>
      <c r="CP57">
        <v>0</v>
      </c>
      <c r="CQ57">
        <v>0</v>
      </c>
      <c r="CR57">
        <v>0</v>
      </c>
      <c r="CS57">
        <v>0</v>
      </c>
      <c r="CT57">
        <v>0</v>
      </c>
      <c r="CU57">
        <v>8.31</v>
      </c>
      <c r="CV57">
        <v>2.61</v>
      </c>
      <c r="CW57">
        <v>2.19</v>
      </c>
      <c r="CX57">
        <v>0</v>
      </c>
      <c r="CY57">
        <v>10.69</v>
      </c>
      <c r="CZ57">
        <v>7.31</v>
      </c>
      <c r="DA57">
        <v>17.2</v>
      </c>
      <c r="DB57">
        <v>27.03</v>
      </c>
      <c r="DC57">
        <v>1.63</v>
      </c>
      <c r="DD57">
        <v>76.97</v>
      </c>
      <c r="DE57">
        <v>23.8</v>
      </c>
      <c r="DF57">
        <v>0</v>
      </c>
      <c r="DG57">
        <v>0.17070299999999999</v>
      </c>
      <c r="DH57">
        <v>1.94304E-2</v>
      </c>
      <c r="DI57">
        <v>0</v>
      </c>
      <c r="DJ57">
        <v>1.0894600000000001E-2</v>
      </c>
      <c r="DK57">
        <v>0.134212</v>
      </c>
      <c r="DL57">
        <v>0.17075599999999999</v>
      </c>
      <c r="DM57">
        <v>0.30364400000000002</v>
      </c>
      <c r="DN57">
        <v>2.03874E-2</v>
      </c>
      <c r="DO57">
        <v>0.83002699999999996</v>
      </c>
      <c r="DP57">
        <v>0.20102800000000001</v>
      </c>
      <c r="DQ57" t="s">
        <v>691</v>
      </c>
      <c r="DR57" t="s">
        <v>690</v>
      </c>
      <c r="DS57" t="s">
        <v>16</v>
      </c>
      <c r="DT57">
        <v>3.3808400000000002E-2</v>
      </c>
      <c r="DU57">
        <v>3.3092999999999997E-2</v>
      </c>
      <c r="DV57">
        <v>2.7543199999999999</v>
      </c>
      <c r="DW57">
        <v>8.6974800000000005</v>
      </c>
      <c r="EN57">
        <v>42.594299999999997</v>
      </c>
      <c r="EO57">
        <v>12.654199999999999</v>
      </c>
      <c r="EP57">
        <v>170.16</v>
      </c>
      <c r="EQ57">
        <v>0</v>
      </c>
      <c r="ER57">
        <v>80.38</v>
      </c>
      <c r="ES57">
        <v>0</v>
      </c>
      <c r="ET57">
        <v>0</v>
      </c>
      <c r="EU57">
        <v>505.55700000000002</v>
      </c>
      <c r="EV57">
        <v>948.25099999999998</v>
      </c>
      <c r="EW57">
        <v>2025.88</v>
      </c>
      <c r="EX57">
        <v>119.621</v>
      </c>
      <c r="EY57">
        <v>3905.1</v>
      </c>
      <c r="EZ57">
        <v>62.856699999999996</v>
      </c>
      <c r="FA57">
        <v>0</v>
      </c>
      <c r="FB57">
        <v>0</v>
      </c>
      <c r="FC57">
        <v>0</v>
      </c>
      <c r="FD57">
        <v>101.044</v>
      </c>
      <c r="FE57">
        <v>0</v>
      </c>
      <c r="FF57">
        <v>43.669699999999999</v>
      </c>
      <c r="FG57">
        <v>0</v>
      </c>
      <c r="FH57">
        <v>0</v>
      </c>
      <c r="FI57">
        <v>207.57</v>
      </c>
      <c r="FJ57">
        <v>0</v>
      </c>
      <c r="FK57">
        <v>0</v>
      </c>
      <c r="FL57">
        <v>0</v>
      </c>
      <c r="FM57">
        <v>0</v>
      </c>
      <c r="FN57">
        <v>0</v>
      </c>
      <c r="FO57">
        <v>0</v>
      </c>
      <c r="FP57">
        <v>0</v>
      </c>
      <c r="FQ57">
        <v>0</v>
      </c>
      <c r="FR57">
        <v>0</v>
      </c>
      <c r="FS57">
        <v>0</v>
      </c>
      <c r="FT57">
        <v>7.11</v>
      </c>
      <c r="FU57">
        <v>1.74</v>
      </c>
      <c r="FV57">
        <v>2.19</v>
      </c>
      <c r="FW57">
        <v>0</v>
      </c>
      <c r="FX57">
        <v>10.69</v>
      </c>
      <c r="FY57">
        <v>0</v>
      </c>
      <c r="FZ57">
        <v>0</v>
      </c>
      <c r="GA57">
        <v>7.31</v>
      </c>
      <c r="GB57">
        <v>17.149999999999999</v>
      </c>
      <c r="GC57">
        <v>27.03</v>
      </c>
      <c r="GD57">
        <v>1.63</v>
      </c>
      <c r="GE57">
        <v>74.849999999999994</v>
      </c>
      <c r="GF57">
        <v>0</v>
      </c>
      <c r="GG57">
        <v>0.13761000000000001</v>
      </c>
      <c r="GH57">
        <v>1.94304E-2</v>
      </c>
      <c r="GI57">
        <v>0</v>
      </c>
      <c r="GJ57">
        <v>1.0894600000000001E-2</v>
      </c>
      <c r="GK57">
        <v>0</v>
      </c>
      <c r="GL57">
        <v>0</v>
      </c>
      <c r="GM57">
        <v>0.134212</v>
      </c>
      <c r="GN57">
        <v>0.17004</v>
      </c>
      <c r="GO57">
        <v>0.30364400000000002</v>
      </c>
      <c r="GP57">
        <v>2.03874E-2</v>
      </c>
      <c r="GQ57">
        <v>0.79621900000000001</v>
      </c>
      <c r="GR57">
        <v>166.79900000000001</v>
      </c>
      <c r="GS57">
        <v>92.286100000000005</v>
      </c>
      <c r="GT57">
        <v>170.16</v>
      </c>
      <c r="GU57">
        <v>0</v>
      </c>
      <c r="GV57">
        <v>0</v>
      </c>
      <c r="GW57">
        <v>2135</v>
      </c>
      <c r="GX57">
        <v>930.00099999999998</v>
      </c>
      <c r="GY57">
        <v>2637.81</v>
      </c>
      <c r="GZ57">
        <v>297.5</v>
      </c>
      <c r="HA57">
        <v>6429.56</v>
      </c>
      <c r="HB57">
        <v>138.815</v>
      </c>
      <c r="HC57">
        <v>0</v>
      </c>
      <c r="HD57">
        <v>0</v>
      </c>
      <c r="HE57">
        <v>0</v>
      </c>
      <c r="HF57">
        <v>159.96299999999999</v>
      </c>
      <c r="HG57">
        <v>0</v>
      </c>
      <c r="HH57">
        <v>65.400000000000006</v>
      </c>
      <c r="HI57">
        <v>0</v>
      </c>
      <c r="HJ57">
        <v>0</v>
      </c>
      <c r="HK57">
        <v>364.178</v>
      </c>
      <c r="HL57">
        <v>0</v>
      </c>
      <c r="HM57">
        <v>0</v>
      </c>
      <c r="HN57">
        <v>0</v>
      </c>
      <c r="HO57">
        <v>0</v>
      </c>
      <c r="HP57">
        <v>0</v>
      </c>
      <c r="HQ57">
        <v>0</v>
      </c>
      <c r="HR57">
        <v>0</v>
      </c>
      <c r="HS57">
        <v>0</v>
      </c>
      <c r="HT57">
        <v>0</v>
      </c>
      <c r="HU57">
        <v>0</v>
      </c>
      <c r="HV57">
        <v>16.64</v>
      </c>
      <c r="HW57">
        <v>6.62</v>
      </c>
      <c r="HX57">
        <v>2.19</v>
      </c>
      <c r="HY57">
        <v>0</v>
      </c>
      <c r="HZ57">
        <v>15.27</v>
      </c>
      <c r="IA57">
        <v>31.2</v>
      </c>
      <c r="IB57">
        <v>18.3</v>
      </c>
      <c r="IC57">
        <v>35.53</v>
      </c>
      <c r="ID57">
        <v>4.33</v>
      </c>
      <c r="IE57">
        <v>130.08000000000001</v>
      </c>
      <c r="IF57">
        <v>0</v>
      </c>
      <c r="IG57">
        <v>0.30630400000000002</v>
      </c>
      <c r="IH57">
        <v>1.94304E-2</v>
      </c>
      <c r="II57">
        <v>0</v>
      </c>
      <c r="IJ57">
        <v>0</v>
      </c>
      <c r="IK57">
        <v>0.62342900000000001</v>
      </c>
      <c r="IL57">
        <v>0.118043</v>
      </c>
      <c r="IM57">
        <v>0.43196400000000001</v>
      </c>
      <c r="IN57">
        <v>6.2929700000000005E-2</v>
      </c>
      <c r="IO57">
        <v>1.5621</v>
      </c>
      <c r="IP57">
        <v>48.9</v>
      </c>
      <c r="IQ57">
        <v>0</v>
      </c>
      <c r="IR57">
        <v>23.3</v>
      </c>
      <c r="IS57">
        <v>50.3</v>
      </c>
      <c r="IT57">
        <v>27</v>
      </c>
      <c r="IU57">
        <v>5.49</v>
      </c>
      <c r="IV57">
        <v>16.239999999999998</v>
      </c>
      <c r="IW57">
        <v>6.44</v>
      </c>
      <c r="IX57">
        <v>17.36</v>
      </c>
      <c r="IY57">
        <v>5.49</v>
      </c>
      <c r="IZ57">
        <v>16.239999999999998</v>
      </c>
      <c r="JA57">
        <v>10.76</v>
      </c>
      <c r="JB57">
        <v>29.96</v>
      </c>
    </row>
    <row r="58" spans="1:262" x14ac:dyDescent="0.25">
      <c r="A58" s="10">
        <v>42977.405648148146</v>
      </c>
      <c r="B58" t="s">
        <v>437</v>
      </c>
      <c r="C58" t="s">
        <v>573</v>
      </c>
      <c r="D58">
        <v>7</v>
      </c>
      <c r="E58">
        <v>1</v>
      </c>
      <c r="F58">
        <v>2100</v>
      </c>
      <c r="G58" t="s">
        <v>96</v>
      </c>
      <c r="H58" t="s">
        <v>125</v>
      </c>
      <c r="I58">
        <v>0.94</v>
      </c>
      <c r="J58">
        <v>48.8</v>
      </c>
      <c r="K58">
        <v>14.2394</v>
      </c>
      <c r="L58">
        <v>0</v>
      </c>
      <c r="M58">
        <v>173.88399999999999</v>
      </c>
      <c r="N58">
        <v>0</v>
      </c>
      <c r="O58">
        <v>80.38</v>
      </c>
      <c r="P58">
        <v>0</v>
      </c>
      <c r="Q58">
        <v>0</v>
      </c>
      <c r="R58">
        <v>505.55700000000002</v>
      </c>
      <c r="S58">
        <v>949.55600000000004</v>
      </c>
      <c r="T58">
        <v>2025.88</v>
      </c>
      <c r="U58">
        <v>119.621</v>
      </c>
      <c r="V58">
        <v>3869.12</v>
      </c>
      <c r="W58">
        <v>21.012499999999999</v>
      </c>
      <c r="X58">
        <v>0</v>
      </c>
      <c r="Y58">
        <v>0</v>
      </c>
      <c r="Z58">
        <v>0</v>
      </c>
      <c r="AA58">
        <v>99.543000000000006</v>
      </c>
      <c r="AB58">
        <v>0</v>
      </c>
      <c r="AC58">
        <v>43.669699999999999</v>
      </c>
      <c r="AD58">
        <v>0</v>
      </c>
      <c r="AE58">
        <v>0</v>
      </c>
      <c r="AF58">
        <v>164.22499999999999</v>
      </c>
      <c r="AG58">
        <v>0</v>
      </c>
      <c r="AH58">
        <v>0</v>
      </c>
      <c r="AI58">
        <v>0</v>
      </c>
      <c r="AJ58">
        <v>0</v>
      </c>
      <c r="AK58">
        <v>0</v>
      </c>
      <c r="AL58">
        <v>0</v>
      </c>
      <c r="AM58">
        <v>0</v>
      </c>
      <c r="AN58">
        <v>0</v>
      </c>
      <c r="AO58">
        <v>0</v>
      </c>
      <c r="AP58">
        <v>0</v>
      </c>
      <c r="AQ58">
        <v>2.2799999999999998</v>
      </c>
      <c r="AR58">
        <v>0</v>
      </c>
      <c r="AS58">
        <v>2.2799999999999998</v>
      </c>
      <c r="AT58">
        <v>0</v>
      </c>
      <c r="AU58">
        <v>10.4</v>
      </c>
      <c r="AV58">
        <v>0</v>
      </c>
      <c r="AW58">
        <v>0</v>
      </c>
      <c r="AX58">
        <v>7.45</v>
      </c>
      <c r="AY58">
        <v>17.190000000000001</v>
      </c>
      <c r="AZ58">
        <v>27.54</v>
      </c>
      <c r="BA58">
        <v>1.66</v>
      </c>
      <c r="BB58">
        <v>68.8</v>
      </c>
      <c r="BC58">
        <v>14.96</v>
      </c>
      <c r="BD58">
        <v>0</v>
      </c>
      <c r="BE58">
        <v>0</v>
      </c>
      <c r="BF58">
        <v>1.9855500000000002E-2</v>
      </c>
      <c r="BG58">
        <v>0</v>
      </c>
      <c r="BH58">
        <v>1.0894600000000001E-2</v>
      </c>
      <c r="BI58">
        <v>0</v>
      </c>
      <c r="BJ58">
        <v>0</v>
      </c>
      <c r="BK58">
        <v>0.134212</v>
      </c>
      <c r="BL58">
        <v>0.16908899999999999</v>
      </c>
      <c r="BM58">
        <v>0.30364400000000002</v>
      </c>
      <c r="BN58">
        <v>2.03874E-2</v>
      </c>
      <c r="BO58">
        <v>0.65808299999999997</v>
      </c>
      <c r="BP58">
        <v>3.0750099999999999E-2</v>
      </c>
      <c r="BQ58">
        <v>18.393699999999999</v>
      </c>
      <c r="BR58">
        <v>1.4524699999999999</v>
      </c>
      <c r="BS58">
        <v>173.88399999999999</v>
      </c>
      <c r="BT58">
        <v>0</v>
      </c>
      <c r="BU58">
        <v>80.38</v>
      </c>
      <c r="BV58">
        <v>505.55700000000002</v>
      </c>
      <c r="BW58">
        <v>953.37599999999998</v>
      </c>
      <c r="BX58">
        <v>2025.88</v>
      </c>
      <c r="BY58">
        <v>119.621</v>
      </c>
      <c r="BZ58">
        <v>3878.55</v>
      </c>
      <c r="CA58">
        <v>27.142800000000001</v>
      </c>
      <c r="CB58">
        <v>0</v>
      </c>
      <c r="CC58">
        <v>0</v>
      </c>
      <c r="CD58">
        <v>0</v>
      </c>
      <c r="CE58">
        <v>99.543000000000006</v>
      </c>
      <c r="CF58">
        <v>0</v>
      </c>
      <c r="CG58">
        <v>43.669699999999999</v>
      </c>
      <c r="CH58">
        <v>0</v>
      </c>
      <c r="CI58">
        <v>0</v>
      </c>
      <c r="CJ58">
        <v>170.35599999999999</v>
      </c>
      <c r="CK58">
        <v>0</v>
      </c>
      <c r="CL58">
        <v>0</v>
      </c>
      <c r="CM58">
        <v>0</v>
      </c>
      <c r="CN58">
        <v>0</v>
      </c>
      <c r="CO58">
        <v>0</v>
      </c>
      <c r="CP58">
        <v>0</v>
      </c>
      <c r="CQ58">
        <v>0</v>
      </c>
      <c r="CR58">
        <v>0</v>
      </c>
      <c r="CS58">
        <v>0</v>
      </c>
      <c r="CT58">
        <v>0</v>
      </c>
      <c r="CU58">
        <v>3</v>
      </c>
      <c r="CV58">
        <v>0.22</v>
      </c>
      <c r="CW58">
        <v>2.2799999999999998</v>
      </c>
      <c r="CX58">
        <v>0</v>
      </c>
      <c r="CY58">
        <v>10.4</v>
      </c>
      <c r="CZ58">
        <v>7.45</v>
      </c>
      <c r="DA58">
        <v>17.25</v>
      </c>
      <c r="DB58">
        <v>27.54</v>
      </c>
      <c r="DC58">
        <v>1.66</v>
      </c>
      <c r="DD58">
        <v>69.8</v>
      </c>
      <c r="DE58">
        <v>15.9</v>
      </c>
      <c r="DF58">
        <v>0</v>
      </c>
      <c r="DG58">
        <v>5.6133299999999997E-3</v>
      </c>
      <c r="DH58">
        <v>1.9855500000000002E-2</v>
      </c>
      <c r="DI58">
        <v>0</v>
      </c>
      <c r="DJ58">
        <v>1.0894600000000001E-2</v>
      </c>
      <c r="DK58">
        <v>0.134212</v>
      </c>
      <c r="DL58">
        <v>0.169986</v>
      </c>
      <c r="DM58">
        <v>0.30364400000000002</v>
      </c>
      <c r="DN58">
        <v>2.03874E-2</v>
      </c>
      <c r="DO58">
        <v>0.66459299999999999</v>
      </c>
      <c r="DP58">
        <v>3.6363399999999997E-2</v>
      </c>
      <c r="DQ58" t="s">
        <v>691</v>
      </c>
      <c r="DR58" t="s">
        <v>690</v>
      </c>
      <c r="DS58" t="s">
        <v>16</v>
      </c>
      <c r="DT58">
        <v>6.5101899999999999E-3</v>
      </c>
      <c r="DU58">
        <v>5.6133299999999997E-3</v>
      </c>
      <c r="DV58">
        <v>1.43266</v>
      </c>
      <c r="DW58">
        <v>5.91195</v>
      </c>
      <c r="EN58">
        <v>14.2394</v>
      </c>
      <c r="EO58">
        <v>0</v>
      </c>
      <c r="EP58">
        <v>173.88399999999999</v>
      </c>
      <c r="EQ58">
        <v>0</v>
      </c>
      <c r="ER58">
        <v>80.38</v>
      </c>
      <c r="ES58">
        <v>0</v>
      </c>
      <c r="ET58">
        <v>0</v>
      </c>
      <c r="EU58">
        <v>505.55700000000002</v>
      </c>
      <c r="EV58">
        <v>949.55600000000004</v>
      </c>
      <c r="EW58">
        <v>2025.88</v>
      </c>
      <c r="EX58">
        <v>119.621</v>
      </c>
      <c r="EY58">
        <v>3869.12</v>
      </c>
      <c r="EZ58">
        <v>21.012499999999999</v>
      </c>
      <c r="FA58">
        <v>0</v>
      </c>
      <c r="FB58">
        <v>0</v>
      </c>
      <c r="FC58">
        <v>0</v>
      </c>
      <c r="FD58">
        <v>99.543000000000006</v>
      </c>
      <c r="FE58">
        <v>0</v>
      </c>
      <c r="FF58">
        <v>43.669699999999999</v>
      </c>
      <c r="FG58">
        <v>0</v>
      </c>
      <c r="FH58">
        <v>0</v>
      </c>
      <c r="FI58">
        <v>164.22499999999999</v>
      </c>
      <c r="FJ58">
        <v>0</v>
      </c>
      <c r="FK58">
        <v>0</v>
      </c>
      <c r="FL58">
        <v>0</v>
      </c>
      <c r="FM58">
        <v>0</v>
      </c>
      <c r="FN58">
        <v>0</v>
      </c>
      <c r="FO58">
        <v>0</v>
      </c>
      <c r="FP58">
        <v>0</v>
      </c>
      <c r="FQ58">
        <v>0</v>
      </c>
      <c r="FR58">
        <v>0</v>
      </c>
      <c r="FS58">
        <v>0</v>
      </c>
      <c r="FT58">
        <v>2.2799999999999998</v>
      </c>
      <c r="FU58">
        <v>0</v>
      </c>
      <c r="FV58">
        <v>2.2799999999999998</v>
      </c>
      <c r="FW58">
        <v>0</v>
      </c>
      <c r="FX58">
        <v>10.4</v>
      </c>
      <c r="FY58">
        <v>0</v>
      </c>
      <c r="FZ58">
        <v>0</v>
      </c>
      <c r="GA58">
        <v>7.45</v>
      </c>
      <c r="GB58">
        <v>17.190000000000001</v>
      </c>
      <c r="GC58">
        <v>27.54</v>
      </c>
      <c r="GD58">
        <v>1.66</v>
      </c>
      <c r="GE58">
        <v>68.8</v>
      </c>
      <c r="GF58">
        <v>0</v>
      </c>
      <c r="GG58">
        <v>0</v>
      </c>
      <c r="GH58">
        <v>1.9855500000000002E-2</v>
      </c>
      <c r="GI58">
        <v>0</v>
      </c>
      <c r="GJ58">
        <v>1.0894600000000001E-2</v>
      </c>
      <c r="GK58">
        <v>0</v>
      </c>
      <c r="GL58">
        <v>0</v>
      </c>
      <c r="GM58">
        <v>0.134212</v>
      </c>
      <c r="GN58">
        <v>0.16908899999999999</v>
      </c>
      <c r="GO58">
        <v>0.30364400000000002</v>
      </c>
      <c r="GP58">
        <v>2.03874E-2</v>
      </c>
      <c r="GQ58">
        <v>0.65808299999999997</v>
      </c>
      <c r="GR58">
        <v>74.026799999999994</v>
      </c>
      <c r="GS58">
        <v>28.126999999999999</v>
      </c>
      <c r="GT58">
        <v>173.88399999999999</v>
      </c>
      <c r="GU58">
        <v>0</v>
      </c>
      <c r="GV58">
        <v>0</v>
      </c>
      <c r="GW58">
        <v>2135</v>
      </c>
      <c r="GX58">
        <v>930.00099999999998</v>
      </c>
      <c r="GY58">
        <v>2637.81</v>
      </c>
      <c r="GZ58">
        <v>297.5</v>
      </c>
      <c r="HA58">
        <v>6276.35</v>
      </c>
      <c r="HB58">
        <v>61.604900000000001</v>
      </c>
      <c r="HC58">
        <v>0</v>
      </c>
      <c r="HD58">
        <v>0</v>
      </c>
      <c r="HE58">
        <v>0</v>
      </c>
      <c r="HF58">
        <v>158.42400000000001</v>
      </c>
      <c r="HG58">
        <v>0</v>
      </c>
      <c r="HH58">
        <v>65.400000000000006</v>
      </c>
      <c r="HI58">
        <v>0</v>
      </c>
      <c r="HJ58">
        <v>0</v>
      </c>
      <c r="HK58">
        <v>285.42899999999997</v>
      </c>
      <c r="HL58">
        <v>0</v>
      </c>
      <c r="HM58">
        <v>0</v>
      </c>
      <c r="HN58">
        <v>0</v>
      </c>
      <c r="HO58">
        <v>0</v>
      </c>
      <c r="HP58">
        <v>0</v>
      </c>
      <c r="HQ58">
        <v>0</v>
      </c>
      <c r="HR58">
        <v>0</v>
      </c>
      <c r="HS58">
        <v>0</v>
      </c>
      <c r="HT58">
        <v>0</v>
      </c>
      <c r="HU58">
        <v>0</v>
      </c>
      <c r="HV58">
        <v>7.18</v>
      </c>
      <c r="HW58">
        <v>2.71</v>
      </c>
      <c r="HX58">
        <v>2.2799999999999998</v>
      </c>
      <c r="HY58">
        <v>0</v>
      </c>
      <c r="HZ58">
        <v>14.86</v>
      </c>
      <c r="IA58">
        <v>31.8</v>
      </c>
      <c r="IB58">
        <v>18.43</v>
      </c>
      <c r="IC58">
        <v>36.19</v>
      </c>
      <c r="ID58">
        <v>4.42</v>
      </c>
      <c r="IE58">
        <v>117.87</v>
      </c>
      <c r="IF58">
        <v>0</v>
      </c>
      <c r="IG58">
        <v>0.15639400000000001</v>
      </c>
      <c r="IH58">
        <v>1.9855500000000002E-2</v>
      </c>
      <c r="II58">
        <v>0</v>
      </c>
      <c r="IJ58">
        <v>0</v>
      </c>
      <c r="IK58">
        <v>0.62342900000000001</v>
      </c>
      <c r="IL58">
        <v>0.118043</v>
      </c>
      <c r="IM58">
        <v>0.43196400000000001</v>
      </c>
      <c r="IN58">
        <v>6.2929700000000005E-2</v>
      </c>
      <c r="IO58">
        <v>1.4126099999999999</v>
      </c>
      <c r="IP58">
        <v>48.8</v>
      </c>
      <c r="IQ58">
        <v>0</v>
      </c>
      <c r="IR58">
        <v>20.2</v>
      </c>
      <c r="IS58">
        <v>49.5</v>
      </c>
      <c r="IT58">
        <v>29.3</v>
      </c>
      <c r="IU58">
        <v>3.52</v>
      </c>
      <c r="IV58">
        <v>11.44</v>
      </c>
      <c r="IW58">
        <v>3.79</v>
      </c>
      <c r="IX58">
        <v>12.11</v>
      </c>
      <c r="IY58">
        <v>3.52</v>
      </c>
      <c r="IZ58">
        <v>11.44</v>
      </c>
      <c r="JA58">
        <v>5.87</v>
      </c>
      <c r="JB58">
        <v>21.16</v>
      </c>
    </row>
    <row r="59" spans="1:262" x14ac:dyDescent="0.25">
      <c r="A59" s="10">
        <v>42977.406018518515</v>
      </c>
      <c r="B59" t="s">
        <v>438</v>
      </c>
      <c r="C59" t="s">
        <v>574</v>
      </c>
      <c r="D59">
        <v>8</v>
      </c>
      <c r="E59">
        <v>1</v>
      </c>
      <c r="F59">
        <v>2100</v>
      </c>
      <c r="G59" t="s">
        <v>96</v>
      </c>
      <c r="H59" t="s">
        <v>125</v>
      </c>
      <c r="I59">
        <v>2.83</v>
      </c>
      <c r="J59">
        <v>44.3</v>
      </c>
      <c r="K59">
        <v>21.176500000000001</v>
      </c>
      <c r="L59">
        <v>139.94900000000001</v>
      </c>
      <c r="M59">
        <v>176.86199999999999</v>
      </c>
      <c r="N59">
        <v>0</v>
      </c>
      <c r="O59">
        <v>80.38</v>
      </c>
      <c r="P59">
        <v>0</v>
      </c>
      <c r="Q59">
        <v>0</v>
      </c>
      <c r="R59">
        <v>505.55700000000002</v>
      </c>
      <c r="S59">
        <v>962.75800000000004</v>
      </c>
      <c r="T59">
        <v>2025.88</v>
      </c>
      <c r="U59">
        <v>119.621</v>
      </c>
      <c r="V59">
        <v>4032.19</v>
      </c>
      <c r="W59">
        <v>31.250399999999999</v>
      </c>
      <c r="X59">
        <v>0</v>
      </c>
      <c r="Y59">
        <v>0</v>
      </c>
      <c r="Z59">
        <v>0</v>
      </c>
      <c r="AA59">
        <v>97.195300000000003</v>
      </c>
      <c r="AB59">
        <v>0</v>
      </c>
      <c r="AC59">
        <v>43.669699999999999</v>
      </c>
      <c r="AD59">
        <v>0</v>
      </c>
      <c r="AE59">
        <v>0</v>
      </c>
      <c r="AF59">
        <v>172.11500000000001</v>
      </c>
      <c r="AG59">
        <v>0</v>
      </c>
      <c r="AH59">
        <v>0</v>
      </c>
      <c r="AI59">
        <v>0</v>
      </c>
      <c r="AJ59">
        <v>0</v>
      </c>
      <c r="AK59">
        <v>0</v>
      </c>
      <c r="AL59">
        <v>0</v>
      </c>
      <c r="AM59">
        <v>0</v>
      </c>
      <c r="AN59">
        <v>0</v>
      </c>
      <c r="AO59">
        <v>0</v>
      </c>
      <c r="AP59">
        <v>0</v>
      </c>
      <c r="AQ59">
        <v>3.53</v>
      </c>
      <c r="AR59">
        <v>5.69</v>
      </c>
      <c r="AS59">
        <v>2.25</v>
      </c>
      <c r="AT59">
        <v>0</v>
      </c>
      <c r="AU59">
        <v>10.32</v>
      </c>
      <c r="AV59">
        <v>0</v>
      </c>
      <c r="AW59">
        <v>0</v>
      </c>
      <c r="AX59">
        <v>7.04</v>
      </c>
      <c r="AY59">
        <v>17.510000000000002</v>
      </c>
      <c r="AZ59">
        <v>26.6</v>
      </c>
      <c r="BA59">
        <v>1.57</v>
      </c>
      <c r="BB59">
        <v>74.510000000000005</v>
      </c>
      <c r="BC59">
        <v>21.79</v>
      </c>
      <c r="BD59">
        <v>0</v>
      </c>
      <c r="BE59">
        <v>0.22927800000000001</v>
      </c>
      <c r="BF59">
        <v>2.01957E-2</v>
      </c>
      <c r="BG59">
        <v>0</v>
      </c>
      <c r="BH59">
        <v>1.0894600000000001E-2</v>
      </c>
      <c r="BI59">
        <v>0</v>
      </c>
      <c r="BJ59">
        <v>0</v>
      </c>
      <c r="BK59">
        <v>0.134212</v>
      </c>
      <c r="BL59">
        <v>0.17383399999999999</v>
      </c>
      <c r="BM59">
        <v>0.30364400000000002</v>
      </c>
      <c r="BN59">
        <v>2.03874E-2</v>
      </c>
      <c r="BO59">
        <v>0.89244500000000004</v>
      </c>
      <c r="BP59">
        <v>0.26036799999999999</v>
      </c>
      <c r="BQ59">
        <v>26.060500000000001</v>
      </c>
      <c r="BR59">
        <v>166.05199999999999</v>
      </c>
      <c r="BS59">
        <v>176.86199999999999</v>
      </c>
      <c r="BT59">
        <v>0</v>
      </c>
      <c r="BU59">
        <v>80.38</v>
      </c>
      <c r="BV59">
        <v>505.55700000000002</v>
      </c>
      <c r="BW59">
        <v>967.09199999999998</v>
      </c>
      <c r="BX59">
        <v>2025.88</v>
      </c>
      <c r="BY59">
        <v>119.621</v>
      </c>
      <c r="BZ59">
        <v>4067.51</v>
      </c>
      <c r="CA59">
        <v>38.457799999999999</v>
      </c>
      <c r="CB59">
        <v>0</v>
      </c>
      <c r="CC59">
        <v>0</v>
      </c>
      <c r="CD59">
        <v>0</v>
      </c>
      <c r="CE59">
        <v>97.195300000000003</v>
      </c>
      <c r="CF59">
        <v>0</v>
      </c>
      <c r="CG59">
        <v>43.669699999999999</v>
      </c>
      <c r="CH59">
        <v>0</v>
      </c>
      <c r="CI59">
        <v>0</v>
      </c>
      <c r="CJ59">
        <v>179.32300000000001</v>
      </c>
      <c r="CK59">
        <v>0</v>
      </c>
      <c r="CL59">
        <v>0</v>
      </c>
      <c r="CM59">
        <v>0</v>
      </c>
      <c r="CN59">
        <v>0</v>
      </c>
      <c r="CO59">
        <v>0</v>
      </c>
      <c r="CP59">
        <v>0</v>
      </c>
      <c r="CQ59">
        <v>0</v>
      </c>
      <c r="CR59">
        <v>0</v>
      </c>
      <c r="CS59">
        <v>0</v>
      </c>
      <c r="CT59">
        <v>0</v>
      </c>
      <c r="CU59">
        <v>4.38</v>
      </c>
      <c r="CV59">
        <v>7.67</v>
      </c>
      <c r="CW59">
        <v>2.25</v>
      </c>
      <c r="CX59">
        <v>0</v>
      </c>
      <c r="CY59">
        <v>10.32</v>
      </c>
      <c r="CZ59">
        <v>7.04</v>
      </c>
      <c r="DA59">
        <v>17.57</v>
      </c>
      <c r="DB59">
        <v>26.6</v>
      </c>
      <c r="DC59">
        <v>1.57</v>
      </c>
      <c r="DD59">
        <v>77.400000000000006</v>
      </c>
      <c r="DE59">
        <v>24.62</v>
      </c>
      <c r="DF59">
        <v>0</v>
      </c>
      <c r="DG59">
        <v>0.33222400000000002</v>
      </c>
      <c r="DH59">
        <v>2.01957E-2</v>
      </c>
      <c r="DI59">
        <v>0</v>
      </c>
      <c r="DJ59">
        <v>1.0894600000000001E-2</v>
      </c>
      <c r="DK59">
        <v>0.134212</v>
      </c>
      <c r="DL59">
        <v>0.17455599999999999</v>
      </c>
      <c r="DM59">
        <v>0.30364400000000002</v>
      </c>
      <c r="DN59">
        <v>2.03874E-2</v>
      </c>
      <c r="DO59">
        <v>0.99611300000000003</v>
      </c>
      <c r="DP59">
        <v>0.36331400000000003</v>
      </c>
      <c r="DQ59" t="s">
        <v>691</v>
      </c>
      <c r="DR59" t="s">
        <v>690</v>
      </c>
      <c r="DS59" t="s">
        <v>16</v>
      </c>
      <c r="DT59">
        <v>0.103668</v>
      </c>
      <c r="DU59">
        <v>0.102947</v>
      </c>
      <c r="DV59">
        <v>3.7338499999999999</v>
      </c>
      <c r="DW59">
        <v>11.4947</v>
      </c>
      <c r="EN59">
        <v>21.176500000000001</v>
      </c>
      <c r="EO59">
        <v>139.94900000000001</v>
      </c>
      <c r="EP59">
        <v>176.86199999999999</v>
      </c>
      <c r="EQ59">
        <v>0</v>
      </c>
      <c r="ER59">
        <v>80.38</v>
      </c>
      <c r="ES59">
        <v>0</v>
      </c>
      <c r="ET59">
        <v>0</v>
      </c>
      <c r="EU59">
        <v>505.55700000000002</v>
      </c>
      <c r="EV59">
        <v>962.75800000000004</v>
      </c>
      <c r="EW59">
        <v>2025.88</v>
      </c>
      <c r="EX59">
        <v>119.621</v>
      </c>
      <c r="EY59">
        <v>4032.19</v>
      </c>
      <c r="EZ59">
        <v>31.250399999999999</v>
      </c>
      <c r="FA59">
        <v>0</v>
      </c>
      <c r="FB59">
        <v>0</v>
      </c>
      <c r="FC59">
        <v>0</v>
      </c>
      <c r="FD59">
        <v>97.195300000000003</v>
      </c>
      <c r="FE59">
        <v>0</v>
      </c>
      <c r="FF59">
        <v>43.669699999999999</v>
      </c>
      <c r="FG59">
        <v>0</v>
      </c>
      <c r="FH59">
        <v>0</v>
      </c>
      <c r="FI59">
        <v>172.11500000000001</v>
      </c>
      <c r="FJ59">
        <v>0</v>
      </c>
      <c r="FK59">
        <v>0</v>
      </c>
      <c r="FL59">
        <v>0</v>
      </c>
      <c r="FM59">
        <v>0</v>
      </c>
      <c r="FN59">
        <v>0</v>
      </c>
      <c r="FO59">
        <v>0</v>
      </c>
      <c r="FP59">
        <v>0</v>
      </c>
      <c r="FQ59">
        <v>0</v>
      </c>
      <c r="FR59">
        <v>0</v>
      </c>
      <c r="FS59">
        <v>0</v>
      </c>
      <c r="FT59">
        <v>3.53</v>
      </c>
      <c r="FU59">
        <v>5.69</v>
      </c>
      <c r="FV59">
        <v>2.25</v>
      </c>
      <c r="FW59">
        <v>0</v>
      </c>
      <c r="FX59">
        <v>10.32</v>
      </c>
      <c r="FY59">
        <v>0</v>
      </c>
      <c r="FZ59">
        <v>0</v>
      </c>
      <c r="GA59">
        <v>7.04</v>
      </c>
      <c r="GB59">
        <v>17.510000000000002</v>
      </c>
      <c r="GC59">
        <v>26.6</v>
      </c>
      <c r="GD59">
        <v>1.57</v>
      </c>
      <c r="GE59">
        <v>74.510000000000005</v>
      </c>
      <c r="GF59">
        <v>0</v>
      </c>
      <c r="GG59">
        <v>0.22927800000000001</v>
      </c>
      <c r="GH59">
        <v>2.01957E-2</v>
      </c>
      <c r="GI59">
        <v>0</v>
      </c>
      <c r="GJ59">
        <v>1.0894600000000001E-2</v>
      </c>
      <c r="GK59">
        <v>0</v>
      </c>
      <c r="GL59">
        <v>0</v>
      </c>
      <c r="GM59">
        <v>0.134212</v>
      </c>
      <c r="GN59">
        <v>0.17383399999999999</v>
      </c>
      <c r="GO59">
        <v>0.30364400000000002</v>
      </c>
      <c r="GP59">
        <v>2.03874E-2</v>
      </c>
      <c r="GQ59">
        <v>0.89244500000000004</v>
      </c>
      <c r="GR59">
        <v>125.29900000000001</v>
      </c>
      <c r="GS59">
        <v>677.85799999999995</v>
      </c>
      <c r="GT59">
        <v>176.86199999999999</v>
      </c>
      <c r="GU59">
        <v>0</v>
      </c>
      <c r="GV59">
        <v>0</v>
      </c>
      <c r="GW59">
        <v>2135</v>
      </c>
      <c r="GX59">
        <v>930.00099999999998</v>
      </c>
      <c r="GY59">
        <v>2637.81</v>
      </c>
      <c r="GZ59">
        <v>297.5</v>
      </c>
      <c r="HA59">
        <v>6980.33</v>
      </c>
      <c r="HB59">
        <v>104.277</v>
      </c>
      <c r="HC59">
        <v>0</v>
      </c>
      <c r="HD59">
        <v>0</v>
      </c>
      <c r="HE59">
        <v>0</v>
      </c>
      <c r="HF59">
        <v>155.691</v>
      </c>
      <c r="HG59">
        <v>0</v>
      </c>
      <c r="HH59">
        <v>65.400000000000006</v>
      </c>
      <c r="HI59">
        <v>0</v>
      </c>
      <c r="HJ59">
        <v>0</v>
      </c>
      <c r="HK59">
        <v>325.36799999999999</v>
      </c>
      <c r="HL59">
        <v>0</v>
      </c>
      <c r="HM59">
        <v>0</v>
      </c>
      <c r="HN59">
        <v>0</v>
      </c>
      <c r="HO59">
        <v>0</v>
      </c>
      <c r="HP59">
        <v>0</v>
      </c>
      <c r="HQ59">
        <v>0</v>
      </c>
      <c r="HR59">
        <v>0</v>
      </c>
      <c r="HS59">
        <v>0</v>
      </c>
      <c r="HT59">
        <v>0</v>
      </c>
      <c r="HU59">
        <v>0</v>
      </c>
      <c r="HV59">
        <v>12.52</v>
      </c>
      <c r="HW59">
        <v>30.21</v>
      </c>
      <c r="HX59">
        <v>2.25</v>
      </c>
      <c r="HY59">
        <v>0</v>
      </c>
      <c r="HZ59">
        <v>14.87</v>
      </c>
      <c r="IA59">
        <v>30.04</v>
      </c>
      <c r="IB59">
        <v>18.14</v>
      </c>
      <c r="IC59">
        <v>34.93</v>
      </c>
      <c r="ID59">
        <v>4</v>
      </c>
      <c r="IE59">
        <v>146.96</v>
      </c>
      <c r="IF59">
        <v>0</v>
      </c>
      <c r="IG59">
        <v>1.2204699999999999</v>
      </c>
      <c r="IH59">
        <v>2.01957E-2</v>
      </c>
      <c r="II59">
        <v>0</v>
      </c>
      <c r="IJ59">
        <v>0</v>
      </c>
      <c r="IK59">
        <v>0.62342900000000001</v>
      </c>
      <c r="IL59">
        <v>0.118043</v>
      </c>
      <c r="IM59">
        <v>0.43196400000000001</v>
      </c>
      <c r="IN59">
        <v>6.2929700000000005E-2</v>
      </c>
      <c r="IO59">
        <v>2.4770300000000001</v>
      </c>
      <c r="IP59">
        <v>44.3</v>
      </c>
      <c r="IQ59">
        <v>0</v>
      </c>
      <c r="IR59">
        <v>20.100000000000001</v>
      </c>
      <c r="IS59">
        <v>46</v>
      </c>
      <c r="IT59">
        <v>25.9</v>
      </c>
      <c r="IU59">
        <v>9.23</v>
      </c>
      <c r="IV59">
        <v>12.56</v>
      </c>
      <c r="IW59">
        <v>11.27</v>
      </c>
      <c r="IX59">
        <v>13.35</v>
      </c>
      <c r="IY59">
        <v>9.23</v>
      </c>
      <c r="IZ59">
        <v>12.56</v>
      </c>
      <c r="JA59">
        <v>33.909999999999997</v>
      </c>
      <c r="JB59">
        <v>25.94</v>
      </c>
    </row>
    <row r="60" spans="1:262" x14ac:dyDescent="0.25">
      <c r="A60" s="10">
        <v>42977.405636574076</v>
      </c>
      <c r="B60" t="s">
        <v>439</v>
      </c>
      <c r="C60" t="s">
        <v>575</v>
      </c>
      <c r="D60">
        <v>9</v>
      </c>
      <c r="E60">
        <v>1</v>
      </c>
      <c r="F60">
        <v>2100</v>
      </c>
      <c r="G60" t="s">
        <v>96</v>
      </c>
      <c r="H60" t="s">
        <v>125</v>
      </c>
      <c r="I60">
        <v>3.75</v>
      </c>
      <c r="J60">
        <v>45.6</v>
      </c>
      <c r="K60">
        <v>33.760100000000001</v>
      </c>
      <c r="L60">
        <v>287.62400000000002</v>
      </c>
      <c r="M60">
        <v>174.62799999999999</v>
      </c>
      <c r="N60">
        <v>0</v>
      </c>
      <c r="O60">
        <v>80.38</v>
      </c>
      <c r="P60">
        <v>0</v>
      </c>
      <c r="Q60">
        <v>0</v>
      </c>
      <c r="R60">
        <v>505.55700000000002</v>
      </c>
      <c r="S60">
        <v>962.81600000000003</v>
      </c>
      <c r="T60">
        <v>2025.88</v>
      </c>
      <c r="U60">
        <v>119.621</v>
      </c>
      <c r="V60">
        <v>4190.2700000000004</v>
      </c>
      <c r="W60">
        <v>49.835000000000001</v>
      </c>
      <c r="X60">
        <v>0</v>
      </c>
      <c r="Y60">
        <v>0</v>
      </c>
      <c r="Z60">
        <v>0</v>
      </c>
      <c r="AA60">
        <v>97.052000000000007</v>
      </c>
      <c r="AB60">
        <v>0</v>
      </c>
      <c r="AC60">
        <v>43.669699999999999</v>
      </c>
      <c r="AD60">
        <v>0</v>
      </c>
      <c r="AE60">
        <v>0</v>
      </c>
      <c r="AF60">
        <v>190.55699999999999</v>
      </c>
      <c r="AG60">
        <v>0</v>
      </c>
      <c r="AH60">
        <v>0</v>
      </c>
      <c r="AI60">
        <v>0</v>
      </c>
      <c r="AJ60">
        <v>0</v>
      </c>
      <c r="AK60">
        <v>0</v>
      </c>
      <c r="AL60">
        <v>0</v>
      </c>
      <c r="AM60">
        <v>0</v>
      </c>
      <c r="AN60">
        <v>0</v>
      </c>
      <c r="AO60">
        <v>0</v>
      </c>
      <c r="AP60">
        <v>0</v>
      </c>
      <c r="AQ60">
        <v>5.6</v>
      </c>
      <c r="AR60">
        <v>16.96</v>
      </c>
      <c r="AS60">
        <v>2.21</v>
      </c>
      <c r="AT60">
        <v>0</v>
      </c>
      <c r="AU60">
        <v>10.33</v>
      </c>
      <c r="AV60">
        <v>0</v>
      </c>
      <c r="AW60">
        <v>0</v>
      </c>
      <c r="AX60">
        <v>7.06</v>
      </c>
      <c r="AY60">
        <v>17.239999999999998</v>
      </c>
      <c r="AZ60">
        <v>26.52</v>
      </c>
      <c r="BA60">
        <v>1.57</v>
      </c>
      <c r="BB60">
        <v>87.49</v>
      </c>
      <c r="BC60">
        <v>35.1</v>
      </c>
      <c r="BD60">
        <v>0</v>
      </c>
      <c r="BE60">
        <v>0.901729</v>
      </c>
      <c r="BF60">
        <v>1.9940599999999999E-2</v>
      </c>
      <c r="BG60">
        <v>0</v>
      </c>
      <c r="BH60">
        <v>1.0894600000000001E-2</v>
      </c>
      <c r="BI60">
        <v>0</v>
      </c>
      <c r="BJ60">
        <v>0</v>
      </c>
      <c r="BK60">
        <v>0.134212</v>
      </c>
      <c r="BL60">
        <v>0.176373</v>
      </c>
      <c r="BM60">
        <v>0.30364400000000002</v>
      </c>
      <c r="BN60">
        <v>2.03874E-2</v>
      </c>
      <c r="BO60">
        <v>1.56718</v>
      </c>
      <c r="BP60">
        <v>0.93256399999999995</v>
      </c>
      <c r="BQ60">
        <v>39.347000000000001</v>
      </c>
      <c r="BR60">
        <v>348.64100000000002</v>
      </c>
      <c r="BS60">
        <v>174.62799999999999</v>
      </c>
      <c r="BT60">
        <v>0</v>
      </c>
      <c r="BU60">
        <v>80.38</v>
      </c>
      <c r="BV60">
        <v>505.55700000000002</v>
      </c>
      <c r="BW60">
        <v>967.28</v>
      </c>
      <c r="BX60">
        <v>2025.88</v>
      </c>
      <c r="BY60">
        <v>119.621</v>
      </c>
      <c r="BZ60">
        <v>4261.34</v>
      </c>
      <c r="CA60">
        <v>58.0822</v>
      </c>
      <c r="CB60">
        <v>0</v>
      </c>
      <c r="CC60">
        <v>0</v>
      </c>
      <c r="CD60">
        <v>0</v>
      </c>
      <c r="CE60">
        <v>97.052000000000007</v>
      </c>
      <c r="CF60">
        <v>0</v>
      </c>
      <c r="CG60">
        <v>43.669699999999999</v>
      </c>
      <c r="CH60">
        <v>0</v>
      </c>
      <c r="CI60">
        <v>0</v>
      </c>
      <c r="CJ60">
        <v>198.804</v>
      </c>
      <c r="CK60">
        <v>0</v>
      </c>
      <c r="CL60">
        <v>0</v>
      </c>
      <c r="CM60">
        <v>0</v>
      </c>
      <c r="CN60">
        <v>0</v>
      </c>
      <c r="CO60">
        <v>0</v>
      </c>
      <c r="CP60">
        <v>0</v>
      </c>
      <c r="CQ60">
        <v>0</v>
      </c>
      <c r="CR60">
        <v>0</v>
      </c>
      <c r="CS60">
        <v>0</v>
      </c>
      <c r="CT60">
        <v>0</v>
      </c>
      <c r="CU60">
        <v>6.58</v>
      </c>
      <c r="CV60">
        <v>19.73</v>
      </c>
      <c r="CW60">
        <v>2.21</v>
      </c>
      <c r="CX60">
        <v>0</v>
      </c>
      <c r="CY60">
        <v>10.33</v>
      </c>
      <c r="CZ60">
        <v>7.06</v>
      </c>
      <c r="DA60">
        <v>17.3</v>
      </c>
      <c r="DB60">
        <v>26.52</v>
      </c>
      <c r="DC60">
        <v>1.57</v>
      </c>
      <c r="DD60">
        <v>91.3</v>
      </c>
      <c r="DE60">
        <v>38.85</v>
      </c>
      <c r="DF60">
        <v>0</v>
      </c>
      <c r="DG60">
        <v>1.0404599999999999</v>
      </c>
      <c r="DH60">
        <v>1.9940599999999999E-2</v>
      </c>
      <c r="DI60">
        <v>0</v>
      </c>
      <c r="DJ60">
        <v>1.0894600000000001E-2</v>
      </c>
      <c r="DK60">
        <v>0.134212</v>
      </c>
      <c r="DL60">
        <v>0.176956</v>
      </c>
      <c r="DM60">
        <v>0.30364400000000002</v>
      </c>
      <c r="DN60">
        <v>2.03874E-2</v>
      </c>
      <c r="DO60">
        <v>1.7064999999999999</v>
      </c>
      <c r="DP60">
        <v>1.0712999999999999</v>
      </c>
      <c r="DQ60" t="s">
        <v>691</v>
      </c>
      <c r="DR60" t="s">
        <v>690</v>
      </c>
      <c r="DS60" t="s">
        <v>16</v>
      </c>
      <c r="DT60">
        <v>0.13931499999999999</v>
      </c>
      <c r="DU60">
        <v>0.138733</v>
      </c>
      <c r="DV60">
        <v>4.1730600000000004</v>
      </c>
      <c r="DW60">
        <v>9.6525099999999995</v>
      </c>
      <c r="EN60">
        <v>33.760100000000001</v>
      </c>
      <c r="EO60">
        <v>287.62400000000002</v>
      </c>
      <c r="EP60">
        <v>174.62799999999999</v>
      </c>
      <c r="EQ60">
        <v>0</v>
      </c>
      <c r="ER60">
        <v>80.38</v>
      </c>
      <c r="ES60">
        <v>0</v>
      </c>
      <c r="ET60">
        <v>0</v>
      </c>
      <c r="EU60">
        <v>505.55700000000002</v>
      </c>
      <c r="EV60">
        <v>962.81600000000003</v>
      </c>
      <c r="EW60">
        <v>2025.88</v>
      </c>
      <c r="EX60">
        <v>119.621</v>
      </c>
      <c r="EY60">
        <v>4190.2700000000004</v>
      </c>
      <c r="EZ60">
        <v>49.835000000000001</v>
      </c>
      <c r="FA60">
        <v>0</v>
      </c>
      <c r="FB60">
        <v>0</v>
      </c>
      <c r="FC60">
        <v>0</v>
      </c>
      <c r="FD60">
        <v>97.052000000000007</v>
      </c>
      <c r="FE60">
        <v>0</v>
      </c>
      <c r="FF60">
        <v>43.669699999999999</v>
      </c>
      <c r="FG60">
        <v>0</v>
      </c>
      <c r="FH60">
        <v>0</v>
      </c>
      <c r="FI60">
        <v>190.55699999999999</v>
      </c>
      <c r="FJ60">
        <v>0</v>
      </c>
      <c r="FK60">
        <v>0</v>
      </c>
      <c r="FL60">
        <v>0</v>
      </c>
      <c r="FM60">
        <v>0</v>
      </c>
      <c r="FN60">
        <v>0</v>
      </c>
      <c r="FO60">
        <v>0</v>
      </c>
      <c r="FP60">
        <v>0</v>
      </c>
      <c r="FQ60">
        <v>0</v>
      </c>
      <c r="FR60">
        <v>0</v>
      </c>
      <c r="FS60">
        <v>0</v>
      </c>
      <c r="FT60">
        <v>5.6</v>
      </c>
      <c r="FU60">
        <v>16.96</v>
      </c>
      <c r="FV60">
        <v>2.21</v>
      </c>
      <c r="FW60">
        <v>0</v>
      </c>
      <c r="FX60">
        <v>10.33</v>
      </c>
      <c r="FY60">
        <v>0</v>
      </c>
      <c r="FZ60">
        <v>0</v>
      </c>
      <c r="GA60">
        <v>7.06</v>
      </c>
      <c r="GB60">
        <v>17.239999999999998</v>
      </c>
      <c r="GC60">
        <v>26.52</v>
      </c>
      <c r="GD60">
        <v>1.57</v>
      </c>
      <c r="GE60">
        <v>87.49</v>
      </c>
      <c r="GF60">
        <v>0</v>
      </c>
      <c r="GG60">
        <v>0.901729</v>
      </c>
      <c r="GH60">
        <v>1.9940599999999999E-2</v>
      </c>
      <c r="GI60">
        <v>0</v>
      </c>
      <c r="GJ60">
        <v>1.0894600000000001E-2</v>
      </c>
      <c r="GK60">
        <v>0</v>
      </c>
      <c r="GL60">
        <v>0</v>
      </c>
      <c r="GM60">
        <v>0.134212</v>
      </c>
      <c r="GN60">
        <v>0.176373</v>
      </c>
      <c r="GO60">
        <v>0.30364400000000002</v>
      </c>
      <c r="GP60">
        <v>2.03874E-2</v>
      </c>
      <c r="GQ60">
        <v>1.56718</v>
      </c>
      <c r="GR60">
        <v>171.33199999999999</v>
      </c>
      <c r="GS60">
        <v>1255.1199999999999</v>
      </c>
      <c r="GT60">
        <v>174.62799999999999</v>
      </c>
      <c r="GU60">
        <v>0</v>
      </c>
      <c r="GV60">
        <v>0</v>
      </c>
      <c r="GW60">
        <v>2135</v>
      </c>
      <c r="GX60">
        <v>930.00099999999998</v>
      </c>
      <c r="GY60">
        <v>2637.81</v>
      </c>
      <c r="GZ60">
        <v>297.5</v>
      </c>
      <c r="HA60">
        <v>7601.4</v>
      </c>
      <c r="HB60">
        <v>142.631</v>
      </c>
      <c r="HC60">
        <v>0</v>
      </c>
      <c r="HD60">
        <v>0</v>
      </c>
      <c r="HE60">
        <v>0</v>
      </c>
      <c r="HF60">
        <v>155.49</v>
      </c>
      <c r="HG60">
        <v>0</v>
      </c>
      <c r="HH60">
        <v>65.400000000000006</v>
      </c>
      <c r="HI60">
        <v>0</v>
      </c>
      <c r="HJ60">
        <v>0</v>
      </c>
      <c r="HK60">
        <v>363.52100000000002</v>
      </c>
      <c r="HL60">
        <v>0</v>
      </c>
      <c r="HM60">
        <v>0</v>
      </c>
      <c r="HN60">
        <v>0</v>
      </c>
      <c r="HO60">
        <v>0</v>
      </c>
      <c r="HP60">
        <v>0</v>
      </c>
      <c r="HQ60">
        <v>0</v>
      </c>
      <c r="HR60">
        <v>0</v>
      </c>
      <c r="HS60">
        <v>0</v>
      </c>
      <c r="HT60">
        <v>0</v>
      </c>
      <c r="HU60">
        <v>0</v>
      </c>
      <c r="HV60">
        <v>17.010000000000002</v>
      </c>
      <c r="HW60">
        <v>49.18</v>
      </c>
      <c r="HX60">
        <v>2.21</v>
      </c>
      <c r="HY60">
        <v>0</v>
      </c>
      <c r="HZ60">
        <v>14.88</v>
      </c>
      <c r="IA60">
        <v>30.1</v>
      </c>
      <c r="IB60">
        <v>18.100000000000001</v>
      </c>
      <c r="IC60">
        <v>34.86</v>
      </c>
      <c r="ID60">
        <v>3.98</v>
      </c>
      <c r="IE60">
        <v>170.32</v>
      </c>
      <c r="IF60">
        <v>0</v>
      </c>
      <c r="IG60">
        <v>2.1058599999999998</v>
      </c>
      <c r="IH60">
        <v>1.9940599999999999E-2</v>
      </c>
      <c r="II60">
        <v>0</v>
      </c>
      <c r="IJ60">
        <v>0</v>
      </c>
      <c r="IK60">
        <v>0.62342900000000001</v>
      </c>
      <c r="IL60">
        <v>0.118043</v>
      </c>
      <c r="IM60">
        <v>0.43196400000000001</v>
      </c>
      <c r="IN60">
        <v>6.2929700000000005E-2</v>
      </c>
      <c r="IO60">
        <v>3.3621599999999998</v>
      </c>
      <c r="IP60">
        <v>45.6</v>
      </c>
      <c r="IQ60">
        <v>0</v>
      </c>
      <c r="IR60">
        <v>24.4</v>
      </c>
      <c r="IS60">
        <v>47.6</v>
      </c>
      <c r="IT60">
        <v>23.2</v>
      </c>
      <c r="IU60">
        <v>20.61</v>
      </c>
      <c r="IV60">
        <v>14.49</v>
      </c>
      <c r="IW60">
        <v>23.44</v>
      </c>
      <c r="IX60">
        <v>15.41</v>
      </c>
      <c r="IY60">
        <v>20.61</v>
      </c>
      <c r="IZ60">
        <v>14.49</v>
      </c>
      <c r="JA60">
        <v>53.35</v>
      </c>
      <c r="JB60">
        <v>29.93</v>
      </c>
    </row>
    <row r="61" spans="1:262" x14ac:dyDescent="0.25">
      <c r="A61" s="10">
        <v>42977.405636574076</v>
      </c>
      <c r="B61" t="s">
        <v>440</v>
      </c>
      <c r="C61" t="s">
        <v>576</v>
      </c>
      <c r="D61">
        <v>10</v>
      </c>
      <c r="E61">
        <v>1</v>
      </c>
      <c r="F61">
        <v>2100</v>
      </c>
      <c r="G61" t="s">
        <v>96</v>
      </c>
      <c r="H61" t="s">
        <v>125</v>
      </c>
      <c r="I61">
        <v>4</v>
      </c>
      <c r="J61">
        <v>44.5</v>
      </c>
      <c r="K61">
        <v>39.208100000000002</v>
      </c>
      <c r="L61">
        <v>363.68099999999998</v>
      </c>
      <c r="M61">
        <v>172.39400000000001</v>
      </c>
      <c r="N61">
        <v>0</v>
      </c>
      <c r="O61">
        <v>80.38</v>
      </c>
      <c r="P61">
        <v>0</v>
      </c>
      <c r="Q61">
        <v>0</v>
      </c>
      <c r="R61">
        <v>505.55700000000002</v>
      </c>
      <c r="S61">
        <v>965.17</v>
      </c>
      <c r="T61">
        <v>2025.88</v>
      </c>
      <c r="U61">
        <v>119.621</v>
      </c>
      <c r="V61">
        <v>4271.8900000000003</v>
      </c>
      <c r="W61">
        <v>57.879800000000003</v>
      </c>
      <c r="X61">
        <v>0</v>
      </c>
      <c r="Y61">
        <v>0</v>
      </c>
      <c r="Z61">
        <v>0</v>
      </c>
      <c r="AA61">
        <v>96.388999999999996</v>
      </c>
      <c r="AB61">
        <v>0</v>
      </c>
      <c r="AC61">
        <v>43.669699999999999</v>
      </c>
      <c r="AD61">
        <v>0</v>
      </c>
      <c r="AE61">
        <v>0</v>
      </c>
      <c r="AF61">
        <v>197.93899999999999</v>
      </c>
      <c r="AG61">
        <v>0</v>
      </c>
      <c r="AH61">
        <v>0</v>
      </c>
      <c r="AI61">
        <v>0</v>
      </c>
      <c r="AJ61">
        <v>0</v>
      </c>
      <c r="AK61">
        <v>0</v>
      </c>
      <c r="AL61">
        <v>0</v>
      </c>
      <c r="AM61">
        <v>0</v>
      </c>
      <c r="AN61">
        <v>0</v>
      </c>
      <c r="AO61">
        <v>0</v>
      </c>
      <c r="AP61">
        <v>0</v>
      </c>
      <c r="AQ61">
        <v>6.48</v>
      </c>
      <c r="AR61">
        <v>17.579999999999998</v>
      </c>
      <c r="AS61">
        <v>2.19</v>
      </c>
      <c r="AT61">
        <v>0</v>
      </c>
      <c r="AU61">
        <v>10.27</v>
      </c>
      <c r="AV61">
        <v>0</v>
      </c>
      <c r="AW61">
        <v>0</v>
      </c>
      <c r="AX61">
        <v>7.16</v>
      </c>
      <c r="AY61">
        <v>17.100000000000001</v>
      </c>
      <c r="AZ61">
        <v>26.62</v>
      </c>
      <c r="BA61">
        <v>1.59</v>
      </c>
      <c r="BB61">
        <v>88.99</v>
      </c>
      <c r="BC61">
        <v>36.520000000000003</v>
      </c>
      <c r="BD61">
        <v>0</v>
      </c>
      <c r="BE61">
        <v>0.97858999999999996</v>
      </c>
      <c r="BF61">
        <v>1.9685500000000002E-2</v>
      </c>
      <c r="BG61">
        <v>0</v>
      </c>
      <c r="BH61">
        <v>1.0894600000000001E-2</v>
      </c>
      <c r="BI61">
        <v>0</v>
      </c>
      <c r="BJ61">
        <v>0</v>
      </c>
      <c r="BK61">
        <v>0.134212</v>
      </c>
      <c r="BL61">
        <v>0.17698800000000001</v>
      </c>
      <c r="BM61">
        <v>0.30364400000000002</v>
      </c>
      <c r="BN61">
        <v>2.03874E-2</v>
      </c>
      <c r="BO61">
        <v>1.6444000000000001</v>
      </c>
      <c r="BP61">
        <v>1.0091699999999999</v>
      </c>
      <c r="BQ61">
        <v>45.775599999999997</v>
      </c>
      <c r="BR61">
        <v>438.27600000000001</v>
      </c>
      <c r="BS61">
        <v>172.39400000000001</v>
      </c>
      <c r="BT61">
        <v>0</v>
      </c>
      <c r="BU61">
        <v>80.38</v>
      </c>
      <c r="BV61">
        <v>505.55700000000002</v>
      </c>
      <c r="BW61">
        <v>969.47900000000004</v>
      </c>
      <c r="BX61">
        <v>2025.88</v>
      </c>
      <c r="BY61">
        <v>119.621</v>
      </c>
      <c r="BZ61">
        <v>4357.37</v>
      </c>
      <c r="CA61">
        <v>67.574799999999996</v>
      </c>
      <c r="CB61">
        <v>0</v>
      </c>
      <c r="CC61">
        <v>0</v>
      </c>
      <c r="CD61">
        <v>0</v>
      </c>
      <c r="CE61">
        <v>96.388999999999996</v>
      </c>
      <c r="CF61">
        <v>0</v>
      </c>
      <c r="CG61">
        <v>43.669699999999999</v>
      </c>
      <c r="CH61">
        <v>0</v>
      </c>
      <c r="CI61">
        <v>0</v>
      </c>
      <c r="CJ61">
        <v>207.63399999999999</v>
      </c>
      <c r="CK61">
        <v>0</v>
      </c>
      <c r="CL61">
        <v>0</v>
      </c>
      <c r="CM61">
        <v>0</v>
      </c>
      <c r="CN61">
        <v>0</v>
      </c>
      <c r="CO61">
        <v>0</v>
      </c>
      <c r="CP61">
        <v>0</v>
      </c>
      <c r="CQ61">
        <v>0</v>
      </c>
      <c r="CR61">
        <v>0</v>
      </c>
      <c r="CS61">
        <v>0</v>
      </c>
      <c r="CT61">
        <v>0</v>
      </c>
      <c r="CU61">
        <v>7.64</v>
      </c>
      <c r="CV61">
        <v>20.420000000000002</v>
      </c>
      <c r="CW61">
        <v>2.19</v>
      </c>
      <c r="CX61">
        <v>0</v>
      </c>
      <c r="CY61">
        <v>10.27</v>
      </c>
      <c r="CZ61">
        <v>7.16</v>
      </c>
      <c r="DA61">
        <v>17.16</v>
      </c>
      <c r="DB61">
        <v>26.62</v>
      </c>
      <c r="DC61">
        <v>1.59</v>
      </c>
      <c r="DD61">
        <v>93.05</v>
      </c>
      <c r="DE61">
        <v>40.520000000000003</v>
      </c>
      <c r="DF61">
        <v>0</v>
      </c>
      <c r="DG61">
        <v>1.1241000000000001</v>
      </c>
      <c r="DH61">
        <v>1.9685500000000002E-2</v>
      </c>
      <c r="DI61">
        <v>0</v>
      </c>
      <c r="DJ61">
        <v>1.0894600000000001E-2</v>
      </c>
      <c r="DK61">
        <v>0.134212</v>
      </c>
      <c r="DL61">
        <v>0.17749100000000001</v>
      </c>
      <c r="DM61">
        <v>0.30364400000000002</v>
      </c>
      <c r="DN61">
        <v>2.03874E-2</v>
      </c>
      <c r="DO61">
        <v>1.7904100000000001</v>
      </c>
      <c r="DP61">
        <v>1.1546799999999999</v>
      </c>
      <c r="DQ61" t="s">
        <v>691</v>
      </c>
      <c r="DR61" t="s">
        <v>690</v>
      </c>
      <c r="DS61" t="s">
        <v>16</v>
      </c>
      <c r="DT61">
        <v>0.146012</v>
      </c>
      <c r="DU61">
        <v>0.145509</v>
      </c>
      <c r="DV61">
        <v>4.3632499999999999</v>
      </c>
      <c r="DW61">
        <v>9.8716699999999999</v>
      </c>
      <c r="EN61">
        <v>39.208100000000002</v>
      </c>
      <c r="EO61">
        <v>363.68099999999998</v>
      </c>
      <c r="EP61">
        <v>172.39400000000001</v>
      </c>
      <c r="EQ61">
        <v>0</v>
      </c>
      <c r="ER61">
        <v>80.38</v>
      </c>
      <c r="ES61">
        <v>0</v>
      </c>
      <c r="ET61">
        <v>0</v>
      </c>
      <c r="EU61">
        <v>505.55700000000002</v>
      </c>
      <c r="EV61">
        <v>965.17</v>
      </c>
      <c r="EW61">
        <v>2025.88</v>
      </c>
      <c r="EX61">
        <v>119.621</v>
      </c>
      <c r="EY61">
        <v>4271.8900000000003</v>
      </c>
      <c r="EZ61">
        <v>57.879800000000003</v>
      </c>
      <c r="FA61">
        <v>0</v>
      </c>
      <c r="FB61">
        <v>0</v>
      </c>
      <c r="FC61">
        <v>0</v>
      </c>
      <c r="FD61">
        <v>96.388999999999996</v>
      </c>
      <c r="FE61">
        <v>0</v>
      </c>
      <c r="FF61">
        <v>43.669699999999999</v>
      </c>
      <c r="FG61">
        <v>0</v>
      </c>
      <c r="FH61">
        <v>0</v>
      </c>
      <c r="FI61">
        <v>197.93899999999999</v>
      </c>
      <c r="FJ61">
        <v>0</v>
      </c>
      <c r="FK61">
        <v>0</v>
      </c>
      <c r="FL61">
        <v>0</v>
      </c>
      <c r="FM61">
        <v>0</v>
      </c>
      <c r="FN61">
        <v>0</v>
      </c>
      <c r="FO61">
        <v>0</v>
      </c>
      <c r="FP61">
        <v>0</v>
      </c>
      <c r="FQ61">
        <v>0</v>
      </c>
      <c r="FR61">
        <v>0</v>
      </c>
      <c r="FS61">
        <v>0</v>
      </c>
      <c r="FT61">
        <v>6.48</v>
      </c>
      <c r="FU61">
        <v>17.579999999999998</v>
      </c>
      <c r="FV61">
        <v>2.19</v>
      </c>
      <c r="FW61">
        <v>0</v>
      </c>
      <c r="FX61">
        <v>10.27</v>
      </c>
      <c r="FY61">
        <v>0</v>
      </c>
      <c r="FZ61">
        <v>0</v>
      </c>
      <c r="GA61">
        <v>7.16</v>
      </c>
      <c r="GB61">
        <v>17.100000000000001</v>
      </c>
      <c r="GC61">
        <v>26.62</v>
      </c>
      <c r="GD61">
        <v>1.59</v>
      </c>
      <c r="GE61">
        <v>88.99</v>
      </c>
      <c r="GF61">
        <v>0</v>
      </c>
      <c r="GG61">
        <v>0.97858999999999996</v>
      </c>
      <c r="GH61">
        <v>1.9685500000000002E-2</v>
      </c>
      <c r="GI61">
        <v>0</v>
      </c>
      <c r="GJ61">
        <v>1.0894600000000001E-2</v>
      </c>
      <c r="GK61">
        <v>0</v>
      </c>
      <c r="GL61">
        <v>0</v>
      </c>
      <c r="GM61">
        <v>0.134212</v>
      </c>
      <c r="GN61">
        <v>0.17698800000000001</v>
      </c>
      <c r="GO61">
        <v>0.30364400000000002</v>
      </c>
      <c r="GP61">
        <v>2.03874E-2</v>
      </c>
      <c r="GQ61">
        <v>1.6444000000000001</v>
      </c>
      <c r="GR61">
        <v>189.80699999999999</v>
      </c>
      <c r="GS61">
        <v>1745.16</v>
      </c>
      <c r="GT61">
        <v>172.39400000000001</v>
      </c>
      <c r="GU61">
        <v>0</v>
      </c>
      <c r="GV61">
        <v>0</v>
      </c>
      <c r="GW61">
        <v>2135</v>
      </c>
      <c r="GX61">
        <v>930.00099999999998</v>
      </c>
      <c r="GY61">
        <v>2637.81</v>
      </c>
      <c r="GZ61">
        <v>297.5</v>
      </c>
      <c r="HA61">
        <v>8107.68</v>
      </c>
      <c r="HB61">
        <v>158.018</v>
      </c>
      <c r="HC61">
        <v>0</v>
      </c>
      <c r="HD61">
        <v>0</v>
      </c>
      <c r="HE61">
        <v>0</v>
      </c>
      <c r="HF61">
        <v>154.66999999999999</v>
      </c>
      <c r="HG61">
        <v>0</v>
      </c>
      <c r="HH61">
        <v>65.400000000000006</v>
      </c>
      <c r="HI61">
        <v>0</v>
      </c>
      <c r="HJ61">
        <v>0</v>
      </c>
      <c r="HK61">
        <v>378.089</v>
      </c>
      <c r="HL61">
        <v>0</v>
      </c>
      <c r="HM61">
        <v>0</v>
      </c>
      <c r="HN61">
        <v>0</v>
      </c>
      <c r="HO61">
        <v>0</v>
      </c>
      <c r="HP61">
        <v>0</v>
      </c>
      <c r="HQ61">
        <v>0</v>
      </c>
      <c r="HR61">
        <v>0</v>
      </c>
      <c r="HS61">
        <v>0</v>
      </c>
      <c r="HT61">
        <v>0</v>
      </c>
      <c r="HU61">
        <v>0</v>
      </c>
      <c r="HV61">
        <v>18.829999999999998</v>
      </c>
      <c r="HW61">
        <v>54.78</v>
      </c>
      <c r="HX61">
        <v>2.19</v>
      </c>
      <c r="HY61">
        <v>0</v>
      </c>
      <c r="HZ61">
        <v>14.82</v>
      </c>
      <c r="IA61">
        <v>30.55</v>
      </c>
      <c r="IB61">
        <v>18.12</v>
      </c>
      <c r="IC61">
        <v>35.020000000000003</v>
      </c>
      <c r="ID61">
        <v>4.0199999999999996</v>
      </c>
      <c r="IE61">
        <v>178.33</v>
      </c>
      <c r="IF61">
        <v>0</v>
      </c>
      <c r="IG61">
        <v>2.3292199999999998</v>
      </c>
      <c r="IH61">
        <v>1.9685500000000002E-2</v>
      </c>
      <c r="II61">
        <v>0</v>
      </c>
      <c r="IJ61">
        <v>0</v>
      </c>
      <c r="IK61">
        <v>0.62342900000000001</v>
      </c>
      <c r="IL61">
        <v>0.118043</v>
      </c>
      <c r="IM61">
        <v>0.43196400000000001</v>
      </c>
      <c r="IN61">
        <v>6.2929700000000005E-2</v>
      </c>
      <c r="IO61">
        <v>3.58527</v>
      </c>
      <c r="IP61">
        <v>44.5</v>
      </c>
      <c r="IQ61">
        <v>0</v>
      </c>
      <c r="IR61">
        <v>24.6</v>
      </c>
      <c r="IS61">
        <v>46.6</v>
      </c>
      <c r="IT61">
        <v>22</v>
      </c>
      <c r="IU61">
        <v>21.26</v>
      </c>
      <c r="IV61">
        <v>15.26</v>
      </c>
      <c r="IW61">
        <v>24.18</v>
      </c>
      <c r="IX61">
        <v>16.34</v>
      </c>
      <c r="IY61">
        <v>21.26</v>
      </c>
      <c r="IZ61">
        <v>15.26</v>
      </c>
      <c r="JA61">
        <v>59.15</v>
      </c>
      <c r="JB61">
        <v>31.47</v>
      </c>
    </row>
    <row r="62" spans="1:262" x14ac:dyDescent="0.25">
      <c r="A62" s="10">
        <v>42977.406087962961</v>
      </c>
      <c r="B62" t="s">
        <v>441</v>
      </c>
      <c r="C62" t="s">
        <v>577</v>
      </c>
      <c r="D62">
        <v>11</v>
      </c>
      <c r="E62">
        <v>1</v>
      </c>
      <c r="F62">
        <v>2100</v>
      </c>
      <c r="G62" t="s">
        <v>96</v>
      </c>
      <c r="H62" t="s">
        <v>125</v>
      </c>
      <c r="I62">
        <v>5.49</v>
      </c>
      <c r="J62">
        <v>43.1</v>
      </c>
      <c r="K62">
        <v>114.143</v>
      </c>
      <c r="L62">
        <v>887.60599999999999</v>
      </c>
      <c r="M62">
        <v>166.43700000000001</v>
      </c>
      <c r="N62">
        <v>0</v>
      </c>
      <c r="O62">
        <v>80.384699999999995</v>
      </c>
      <c r="P62">
        <v>0</v>
      </c>
      <c r="Q62">
        <v>0</v>
      </c>
      <c r="R62">
        <v>505.55700000000002</v>
      </c>
      <c r="S62">
        <v>961.62800000000004</v>
      </c>
      <c r="T62">
        <v>2025.88</v>
      </c>
      <c r="U62">
        <v>119.621</v>
      </c>
      <c r="V62">
        <v>4861.26</v>
      </c>
      <c r="W62">
        <v>168.46199999999999</v>
      </c>
      <c r="X62">
        <v>0</v>
      </c>
      <c r="Y62">
        <v>0</v>
      </c>
      <c r="Z62">
        <v>0</v>
      </c>
      <c r="AA62">
        <v>98.203100000000006</v>
      </c>
      <c r="AB62">
        <v>0</v>
      </c>
      <c r="AC62">
        <v>43.669699999999999</v>
      </c>
      <c r="AD62">
        <v>0</v>
      </c>
      <c r="AE62">
        <v>0</v>
      </c>
      <c r="AF62">
        <v>310.33499999999998</v>
      </c>
      <c r="AG62">
        <v>0</v>
      </c>
      <c r="AH62">
        <v>0</v>
      </c>
      <c r="AI62">
        <v>0</v>
      </c>
      <c r="AJ62">
        <v>0</v>
      </c>
      <c r="AK62">
        <v>0</v>
      </c>
      <c r="AL62">
        <v>0</v>
      </c>
      <c r="AM62">
        <v>0</v>
      </c>
      <c r="AN62">
        <v>0</v>
      </c>
      <c r="AO62">
        <v>0</v>
      </c>
      <c r="AP62">
        <v>0</v>
      </c>
      <c r="AQ62">
        <v>18.940000000000001</v>
      </c>
      <c r="AR62">
        <v>30.06</v>
      </c>
      <c r="AS62">
        <v>2.19</v>
      </c>
      <c r="AT62">
        <v>0</v>
      </c>
      <c r="AU62">
        <v>10.51</v>
      </c>
      <c r="AV62">
        <v>0</v>
      </c>
      <c r="AW62">
        <v>0</v>
      </c>
      <c r="AX62">
        <v>7.35</v>
      </c>
      <c r="AY62">
        <v>18.02</v>
      </c>
      <c r="AZ62">
        <v>27.48</v>
      </c>
      <c r="BA62">
        <v>1.63</v>
      </c>
      <c r="BB62">
        <v>116.18</v>
      </c>
      <c r="BC62">
        <v>61.7</v>
      </c>
      <c r="BD62">
        <v>0</v>
      </c>
      <c r="BE62">
        <v>1.4335599999999999</v>
      </c>
      <c r="BF62">
        <v>1.90052E-2</v>
      </c>
      <c r="BG62">
        <v>0</v>
      </c>
      <c r="BH62">
        <v>1.0894600000000001E-2</v>
      </c>
      <c r="BI62">
        <v>0</v>
      </c>
      <c r="BJ62">
        <v>0</v>
      </c>
      <c r="BK62">
        <v>0.134212</v>
      </c>
      <c r="BL62">
        <v>0.178007</v>
      </c>
      <c r="BM62">
        <v>0.30364400000000002</v>
      </c>
      <c r="BN62">
        <v>2.03874E-2</v>
      </c>
      <c r="BO62">
        <v>2.09971</v>
      </c>
      <c r="BP62">
        <v>1.46346</v>
      </c>
      <c r="BQ62">
        <v>123.741</v>
      </c>
      <c r="BR62">
        <v>1024.46</v>
      </c>
      <c r="BS62">
        <v>166.43700000000001</v>
      </c>
      <c r="BT62">
        <v>0</v>
      </c>
      <c r="BU62">
        <v>80.384699999999995</v>
      </c>
      <c r="BV62">
        <v>505.55700000000002</v>
      </c>
      <c r="BW62">
        <v>965.41600000000005</v>
      </c>
      <c r="BX62">
        <v>2025.88</v>
      </c>
      <c r="BY62">
        <v>119.621</v>
      </c>
      <c r="BZ62">
        <v>5011.5</v>
      </c>
      <c r="CA62">
        <v>182.62799999999999</v>
      </c>
      <c r="CB62">
        <v>0</v>
      </c>
      <c r="CC62">
        <v>0</v>
      </c>
      <c r="CD62">
        <v>0</v>
      </c>
      <c r="CE62">
        <v>98.203100000000006</v>
      </c>
      <c r="CF62">
        <v>0</v>
      </c>
      <c r="CG62">
        <v>43.669699999999999</v>
      </c>
      <c r="CH62">
        <v>0</v>
      </c>
      <c r="CI62">
        <v>0</v>
      </c>
      <c r="CJ62">
        <v>324.5</v>
      </c>
      <c r="CK62">
        <v>0</v>
      </c>
      <c r="CL62">
        <v>0</v>
      </c>
      <c r="CM62">
        <v>0</v>
      </c>
      <c r="CN62">
        <v>0</v>
      </c>
      <c r="CO62">
        <v>0</v>
      </c>
      <c r="CP62">
        <v>0</v>
      </c>
      <c r="CQ62">
        <v>0</v>
      </c>
      <c r="CR62">
        <v>0</v>
      </c>
      <c r="CS62">
        <v>0</v>
      </c>
      <c r="CT62">
        <v>0</v>
      </c>
      <c r="CU62">
        <v>20.61</v>
      </c>
      <c r="CV62">
        <v>33.880000000000003</v>
      </c>
      <c r="CW62">
        <v>2.19</v>
      </c>
      <c r="CX62">
        <v>0</v>
      </c>
      <c r="CY62">
        <v>10.51</v>
      </c>
      <c r="CZ62">
        <v>7.35</v>
      </c>
      <c r="DA62">
        <v>18.07</v>
      </c>
      <c r="DB62">
        <v>27.48</v>
      </c>
      <c r="DC62">
        <v>1.63</v>
      </c>
      <c r="DD62">
        <v>121.72</v>
      </c>
      <c r="DE62">
        <v>67.19</v>
      </c>
      <c r="DF62">
        <v>0</v>
      </c>
      <c r="DG62">
        <v>1.55152</v>
      </c>
      <c r="DH62">
        <v>1.90052E-2</v>
      </c>
      <c r="DI62">
        <v>0</v>
      </c>
      <c r="DJ62">
        <v>1.0894600000000001E-2</v>
      </c>
      <c r="DK62">
        <v>0.134212</v>
      </c>
      <c r="DL62">
        <v>0.17868999999999999</v>
      </c>
      <c r="DM62">
        <v>0.30364400000000002</v>
      </c>
      <c r="DN62">
        <v>2.03874E-2</v>
      </c>
      <c r="DO62">
        <v>2.21835</v>
      </c>
      <c r="DP62">
        <v>1.58142</v>
      </c>
      <c r="DQ62" t="s">
        <v>691</v>
      </c>
      <c r="DR62" t="s">
        <v>690</v>
      </c>
      <c r="DS62" t="s">
        <v>16</v>
      </c>
      <c r="DT62">
        <v>0.11863799999999999</v>
      </c>
      <c r="DU62">
        <v>0.117955</v>
      </c>
      <c r="DV62">
        <v>4.5514299999999999</v>
      </c>
      <c r="DW62">
        <v>8.1708599999999993</v>
      </c>
      <c r="EN62">
        <v>114.143</v>
      </c>
      <c r="EO62">
        <v>887.60599999999999</v>
      </c>
      <c r="EP62">
        <v>166.43700000000001</v>
      </c>
      <c r="EQ62">
        <v>0</v>
      </c>
      <c r="ER62">
        <v>80.384699999999995</v>
      </c>
      <c r="ES62">
        <v>0</v>
      </c>
      <c r="ET62">
        <v>0</v>
      </c>
      <c r="EU62">
        <v>505.55700000000002</v>
      </c>
      <c r="EV62">
        <v>961.62800000000004</v>
      </c>
      <c r="EW62">
        <v>2025.88</v>
      </c>
      <c r="EX62">
        <v>119.621</v>
      </c>
      <c r="EY62">
        <v>4861.26</v>
      </c>
      <c r="EZ62">
        <v>168.46199999999999</v>
      </c>
      <c r="FA62">
        <v>0</v>
      </c>
      <c r="FB62">
        <v>0</v>
      </c>
      <c r="FC62">
        <v>0</v>
      </c>
      <c r="FD62">
        <v>98.203100000000006</v>
      </c>
      <c r="FE62">
        <v>0</v>
      </c>
      <c r="FF62">
        <v>43.669699999999999</v>
      </c>
      <c r="FG62">
        <v>0</v>
      </c>
      <c r="FH62">
        <v>0</v>
      </c>
      <c r="FI62">
        <v>310.33499999999998</v>
      </c>
      <c r="FJ62">
        <v>0</v>
      </c>
      <c r="FK62">
        <v>0</v>
      </c>
      <c r="FL62">
        <v>0</v>
      </c>
      <c r="FM62">
        <v>0</v>
      </c>
      <c r="FN62">
        <v>0</v>
      </c>
      <c r="FO62">
        <v>0</v>
      </c>
      <c r="FP62">
        <v>0</v>
      </c>
      <c r="FQ62">
        <v>0</v>
      </c>
      <c r="FR62">
        <v>0</v>
      </c>
      <c r="FS62">
        <v>0</v>
      </c>
      <c r="FT62">
        <v>18.940000000000001</v>
      </c>
      <c r="FU62">
        <v>30.06</v>
      </c>
      <c r="FV62">
        <v>2.19</v>
      </c>
      <c r="FW62">
        <v>0</v>
      </c>
      <c r="FX62">
        <v>10.51</v>
      </c>
      <c r="FY62">
        <v>0</v>
      </c>
      <c r="FZ62">
        <v>0</v>
      </c>
      <c r="GA62">
        <v>7.35</v>
      </c>
      <c r="GB62">
        <v>18.02</v>
      </c>
      <c r="GC62">
        <v>27.48</v>
      </c>
      <c r="GD62">
        <v>1.63</v>
      </c>
      <c r="GE62">
        <v>116.18</v>
      </c>
      <c r="GF62">
        <v>0</v>
      </c>
      <c r="GG62">
        <v>1.4335599999999999</v>
      </c>
      <c r="GH62">
        <v>1.90052E-2</v>
      </c>
      <c r="GI62">
        <v>0</v>
      </c>
      <c r="GJ62">
        <v>1.0894600000000001E-2</v>
      </c>
      <c r="GK62">
        <v>0</v>
      </c>
      <c r="GL62">
        <v>0</v>
      </c>
      <c r="GM62">
        <v>0.134212</v>
      </c>
      <c r="GN62">
        <v>0.178007</v>
      </c>
      <c r="GO62">
        <v>0.30364400000000002</v>
      </c>
      <c r="GP62">
        <v>2.03874E-2</v>
      </c>
      <c r="GQ62">
        <v>2.09971</v>
      </c>
      <c r="GR62">
        <v>440.32600000000002</v>
      </c>
      <c r="GS62">
        <v>3204.32</v>
      </c>
      <c r="GT62">
        <v>166.43700000000001</v>
      </c>
      <c r="GU62">
        <v>0</v>
      </c>
      <c r="GV62">
        <v>0</v>
      </c>
      <c r="GW62">
        <v>2135</v>
      </c>
      <c r="GX62">
        <v>930.00099999999998</v>
      </c>
      <c r="GY62">
        <v>2637.81</v>
      </c>
      <c r="GZ62">
        <v>297.5</v>
      </c>
      <c r="HA62">
        <v>9811.4</v>
      </c>
      <c r="HB62">
        <v>366.49599999999998</v>
      </c>
      <c r="HC62">
        <v>0</v>
      </c>
      <c r="HD62">
        <v>0</v>
      </c>
      <c r="HE62">
        <v>0</v>
      </c>
      <c r="HF62">
        <v>156.47999999999999</v>
      </c>
      <c r="HG62">
        <v>0</v>
      </c>
      <c r="HH62">
        <v>65.400000000000006</v>
      </c>
      <c r="HI62">
        <v>0</v>
      </c>
      <c r="HJ62">
        <v>0</v>
      </c>
      <c r="HK62">
        <v>588.375</v>
      </c>
      <c r="HL62">
        <v>0</v>
      </c>
      <c r="HM62">
        <v>0</v>
      </c>
      <c r="HN62">
        <v>0</v>
      </c>
      <c r="HO62">
        <v>0</v>
      </c>
      <c r="HP62">
        <v>0</v>
      </c>
      <c r="HQ62">
        <v>0</v>
      </c>
      <c r="HR62">
        <v>0</v>
      </c>
      <c r="HS62">
        <v>0</v>
      </c>
      <c r="HT62">
        <v>0</v>
      </c>
      <c r="HU62">
        <v>0</v>
      </c>
      <c r="HV62">
        <v>43.64</v>
      </c>
      <c r="HW62">
        <v>89.23</v>
      </c>
      <c r="HX62">
        <v>2.19</v>
      </c>
      <c r="HY62">
        <v>0</v>
      </c>
      <c r="HZ62">
        <v>15.01</v>
      </c>
      <c r="IA62">
        <v>31.81</v>
      </c>
      <c r="IB62">
        <v>18.559999999999999</v>
      </c>
      <c r="IC62">
        <v>36.35</v>
      </c>
      <c r="ID62">
        <v>4.03</v>
      </c>
      <c r="IE62">
        <v>240.82</v>
      </c>
      <c r="IF62">
        <v>0</v>
      </c>
      <c r="IG62">
        <v>3.1754500000000001</v>
      </c>
      <c r="IH62">
        <v>1.90052E-2</v>
      </c>
      <c r="II62">
        <v>0</v>
      </c>
      <c r="IJ62">
        <v>0</v>
      </c>
      <c r="IK62">
        <v>0.62342900000000001</v>
      </c>
      <c r="IL62">
        <v>0.118043</v>
      </c>
      <c r="IM62">
        <v>0.43196400000000001</v>
      </c>
      <c r="IN62">
        <v>6.2929700000000005E-2</v>
      </c>
      <c r="IO62">
        <v>4.4308199999999998</v>
      </c>
      <c r="IP62">
        <v>43.1</v>
      </c>
      <c r="IQ62">
        <v>0</v>
      </c>
      <c r="IR62">
        <v>25.1</v>
      </c>
      <c r="IS62">
        <v>45.2</v>
      </c>
      <c r="IT62">
        <v>20.100000000000001</v>
      </c>
      <c r="IU62">
        <v>34.729999999999997</v>
      </c>
      <c r="IV62">
        <v>26.97</v>
      </c>
      <c r="IW62">
        <v>38.67</v>
      </c>
      <c r="IX62">
        <v>28.52</v>
      </c>
      <c r="IY62">
        <v>34.729999999999997</v>
      </c>
      <c r="IZ62">
        <v>26.97</v>
      </c>
      <c r="JA62">
        <v>96.7</v>
      </c>
      <c r="JB62">
        <v>53.37</v>
      </c>
    </row>
    <row r="63" spans="1:262" x14ac:dyDescent="0.25">
      <c r="A63" s="10">
        <v>42977.405636574076</v>
      </c>
      <c r="B63" t="s">
        <v>442</v>
      </c>
      <c r="C63" t="s">
        <v>578</v>
      </c>
      <c r="D63">
        <v>12</v>
      </c>
      <c r="E63">
        <v>1</v>
      </c>
      <c r="F63">
        <v>2100</v>
      </c>
      <c r="G63" t="s">
        <v>96</v>
      </c>
      <c r="H63" t="s">
        <v>125</v>
      </c>
      <c r="I63">
        <v>4.87</v>
      </c>
      <c r="J63">
        <v>42.9</v>
      </c>
      <c r="K63">
        <v>123.997</v>
      </c>
      <c r="L63">
        <v>139.755</v>
      </c>
      <c r="M63">
        <v>165.69200000000001</v>
      </c>
      <c r="N63">
        <v>0</v>
      </c>
      <c r="O63">
        <v>80.384699999999995</v>
      </c>
      <c r="P63">
        <v>0</v>
      </c>
      <c r="Q63">
        <v>0</v>
      </c>
      <c r="R63">
        <v>505.55700000000002</v>
      </c>
      <c r="S63">
        <v>941.36599999999999</v>
      </c>
      <c r="T63">
        <v>2025.88</v>
      </c>
      <c r="U63">
        <v>119.621</v>
      </c>
      <c r="V63">
        <v>4102.25</v>
      </c>
      <c r="W63">
        <v>182.977</v>
      </c>
      <c r="X63">
        <v>0</v>
      </c>
      <c r="Y63">
        <v>0</v>
      </c>
      <c r="Z63">
        <v>0</v>
      </c>
      <c r="AA63">
        <v>102.79300000000001</v>
      </c>
      <c r="AB63">
        <v>0</v>
      </c>
      <c r="AC63">
        <v>43.669699999999999</v>
      </c>
      <c r="AD63">
        <v>0</v>
      </c>
      <c r="AE63">
        <v>0</v>
      </c>
      <c r="AF63">
        <v>329.43900000000002</v>
      </c>
      <c r="AG63">
        <v>0</v>
      </c>
      <c r="AH63">
        <v>0</v>
      </c>
      <c r="AI63">
        <v>0</v>
      </c>
      <c r="AJ63">
        <v>0</v>
      </c>
      <c r="AK63">
        <v>0</v>
      </c>
      <c r="AL63">
        <v>0</v>
      </c>
      <c r="AM63">
        <v>0</v>
      </c>
      <c r="AN63">
        <v>0</v>
      </c>
      <c r="AO63">
        <v>0</v>
      </c>
      <c r="AP63">
        <v>0</v>
      </c>
      <c r="AQ63">
        <v>20.63</v>
      </c>
      <c r="AR63">
        <v>11.91</v>
      </c>
      <c r="AS63">
        <v>2.19</v>
      </c>
      <c r="AT63">
        <v>0</v>
      </c>
      <c r="AU63">
        <v>10.92</v>
      </c>
      <c r="AV63">
        <v>0</v>
      </c>
      <c r="AW63">
        <v>0</v>
      </c>
      <c r="AX63">
        <v>7.37</v>
      </c>
      <c r="AY63">
        <v>18.100000000000001</v>
      </c>
      <c r="AZ63">
        <v>27.51</v>
      </c>
      <c r="BA63">
        <v>1.64</v>
      </c>
      <c r="BB63">
        <v>100.27</v>
      </c>
      <c r="BC63">
        <v>45.65</v>
      </c>
      <c r="BD63">
        <v>0</v>
      </c>
      <c r="BE63">
        <v>0.34526899999999999</v>
      </c>
      <c r="BF63">
        <v>1.8920200000000002E-2</v>
      </c>
      <c r="BG63">
        <v>0</v>
      </c>
      <c r="BH63">
        <v>1.0894600000000001E-2</v>
      </c>
      <c r="BI63">
        <v>0</v>
      </c>
      <c r="BJ63">
        <v>0</v>
      </c>
      <c r="BK63">
        <v>0.134212</v>
      </c>
      <c r="BL63">
        <v>0.17562900000000001</v>
      </c>
      <c r="BM63">
        <v>0.30364400000000002</v>
      </c>
      <c r="BN63">
        <v>2.03874E-2</v>
      </c>
      <c r="BO63">
        <v>1.0089600000000001</v>
      </c>
      <c r="BP63">
        <v>0.37508399999999997</v>
      </c>
      <c r="BQ63">
        <v>130.875</v>
      </c>
      <c r="BR63">
        <v>180.99700000000001</v>
      </c>
      <c r="BS63">
        <v>165.69200000000001</v>
      </c>
      <c r="BT63">
        <v>0</v>
      </c>
      <c r="BU63">
        <v>80.384699999999995</v>
      </c>
      <c r="BV63">
        <v>505.55700000000002</v>
      </c>
      <c r="BW63">
        <v>946.44799999999998</v>
      </c>
      <c r="BX63">
        <v>2025.88</v>
      </c>
      <c r="BY63">
        <v>119.621</v>
      </c>
      <c r="BZ63">
        <v>4155.46</v>
      </c>
      <c r="CA63">
        <v>193.12700000000001</v>
      </c>
      <c r="CB63">
        <v>0</v>
      </c>
      <c r="CC63">
        <v>0</v>
      </c>
      <c r="CD63">
        <v>0</v>
      </c>
      <c r="CE63">
        <v>102.79300000000001</v>
      </c>
      <c r="CF63">
        <v>0</v>
      </c>
      <c r="CG63">
        <v>43.669699999999999</v>
      </c>
      <c r="CH63">
        <v>0</v>
      </c>
      <c r="CI63">
        <v>0</v>
      </c>
      <c r="CJ63">
        <v>339.589</v>
      </c>
      <c r="CK63">
        <v>0</v>
      </c>
      <c r="CL63">
        <v>0</v>
      </c>
      <c r="CM63">
        <v>0</v>
      </c>
      <c r="CN63">
        <v>0</v>
      </c>
      <c r="CO63">
        <v>0</v>
      </c>
      <c r="CP63">
        <v>0</v>
      </c>
      <c r="CQ63">
        <v>0</v>
      </c>
      <c r="CR63">
        <v>0</v>
      </c>
      <c r="CS63">
        <v>0</v>
      </c>
      <c r="CT63">
        <v>0</v>
      </c>
      <c r="CU63">
        <v>21.84</v>
      </c>
      <c r="CV63">
        <v>15.57</v>
      </c>
      <c r="CW63">
        <v>2.19</v>
      </c>
      <c r="CX63">
        <v>0</v>
      </c>
      <c r="CY63">
        <v>10.92</v>
      </c>
      <c r="CZ63">
        <v>7.37</v>
      </c>
      <c r="DA63">
        <v>18.18</v>
      </c>
      <c r="DB63">
        <v>27.51</v>
      </c>
      <c r="DC63">
        <v>1.64</v>
      </c>
      <c r="DD63">
        <v>105.22</v>
      </c>
      <c r="DE63">
        <v>50.52</v>
      </c>
      <c r="DF63">
        <v>0</v>
      </c>
      <c r="DG63">
        <v>0.55552299999999999</v>
      </c>
      <c r="DH63">
        <v>1.8920200000000002E-2</v>
      </c>
      <c r="DI63">
        <v>0</v>
      </c>
      <c r="DJ63">
        <v>1.0894600000000001E-2</v>
      </c>
      <c r="DK63">
        <v>0.134212</v>
      </c>
      <c r="DL63">
        <v>0.17653199999999999</v>
      </c>
      <c r="DM63">
        <v>0.30364400000000002</v>
      </c>
      <c r="DN63">
        <v>2.03874E-2</v>
      </c>
      <c r="DO63">
        <v>1.22011</v>
      </c>
      <c r="DP63">
        <v>0.58533800000000002</v>
      </c>
      <c r="DQ63" t="s">
        <v>691</v>
      </c>
      <c r="DR63" t="s">
        <v>690</v>
      </c>
      <c r="DS63" t="s">
        <v>16</v>
      </c>
      <c r="DT63">
        <v>0.21115700000000001</v>
      </c>
      <c r="DU63">
        <v>0.210254</v>
      </c>
      <c r="DV63">
        <v>4.7044300000000003</v>
      </c>
      <c r="DW63">
        <v>9.6397499999999994</v>
      </c>
      <c r="EN63">
        <v>123.997</v>
      </c>
      <c r="EO63">
        <v>139.755</v>
      </c>
      <c r="EP63">
        <v>165.69200000000001</v>
      </c>
      <c r="EQ63">
        <v>0</v>
      </c>
      <c r="ER63">
        <v>80.384699999999995</v>
      </c>
      <c r="ES63">
        <v>0</v>
      </c>
      <c r="ET63">
        <v>0</v>
      </c>
      <c r="EU63">
        <v>505.55700000000002</v>
      </c>
      <c r="EV63">
        <v>941.36599999999999</v>
      </c>
      <c r="EW63">
        <v>2025.88</v>
      </c>
      <c r="EX63">
        <v>119.621</v>
      </c>
      <c r="EY63">
        <v>4102.25</v>
      </c>
      <c r="EZ63">
        <v>182.977</v>
      </c>
      <c r="FA63">
        <v>0</v>
      </c>
      <c r="FB63">
        <v>0</v>
      </c>
      <c r="FC63">
        <v>0</v>
      </c>
      <c r="FD63">
        <v>102.79300000000001</v>
      </c>
      <c r="FE63">
        <v>0</v>
      </c>
      <c r="FF63">
        <v>43.669699999999999</v>
      </c>
      <c r="FG63">
        <v>0</v>
      </c>
      <c r="FH63">
        <v>0</v>
      </c>
      <c r="FI63">
        <v>329.43900000000002</v>
      </c>
      <c r="FJ63">
        <v>0</v>
      </c>
      <c r="FK63">
        <v>0</v>
      </c>
      <c r="FL63">
        <v>0</v>
      </c>
      <c r="FM63">
        <v>0</v>
      </c>
      <c r="FN63">
        <v>0</v>
      </c>
      <c r="FO63">
        <v>0</v>
      </c>
      <c r="FP63">
        <v>0</v>
      </c>
      <c r="FQ63">
        <v>0</v>
      </c>
      <c r="FR63">
        <v>0</v>
      </c>
      <c r="FS63">
        <v>0</v>
      </c>
      <c r="FT63">
        <v>20.63</v>
      </c>
      <c r="FU63">
        <v>11.91</v>
      </c>
      <c r="FV63">
        <v>2.19</v>
      </c>
      <c r="FW63">
        <v>0</v>
      </c>
      <c r="FX63">
        <v>10.92</v>
      </c>
      <c r="FY63">
        <v>0</v>
      </c>
      <c r="FZ63">
        <v>0</v>
      </c>
      <c r="GA63">
        <v>7.37</v>
      </c>
      <c r="GB63">
        <v>18.100000000000001</v>
      </c>
      <c r="GC63">
        <v>27.51</v>
      </c>
      <c r="GD63">
        <v>1.64</v>
      </c>
      <c r="GE63">
        <v>100.27</v>
      </c>
      <c r="GF63">
        <v>0</v>
      </c>
      <c r="GG63">
        <v>0.34526899999999999</v>
      </c>
      <c r="GH63">
        <v>1.8920200000000002E-2</v>
      </c>
      <c r="GI63">
        <v>0</v>
      </c>
      <c r="GJ63">
        <v>1.0894600000000001E-2</v>
      </c>
      <c r="GK63">
        <v>0</v>
      </c>
      <c r="GL63">
        <v>0</v>
      </c>
      <c r="GM63">
        <v>0.134212</v>
      </c>
      <c r="GN63">
        <v>0.17562900000000001</v>
      </c>
      <c r="GO63">
        <v>0.30364400000000002</v>
      </c>
      <c r="GP63">
        <v>2.03874E-2</v>
      </c>
      <c r="GQ63">
        <v>1.0089600000000001</v>
      </c>
      <c r="GR63">
        <v>446.95</v>
      </c>
      <c r="GS63">
        <v>1139.18</v>
      </c>
      <c r="GT63">
        <v>165.69200000000001</v>
      </c>
      <c r="GU63">
        <v>0</v>
      </c>
      <c r="GV63">
        <v>0</v>
      </c>
      <c r="GW63">
        <v>2135</v>
      </c>
      <c r="GX63">
        <v>930.00099999999998</v>
      </c>
      <c r="GY63">
        <v>2637.81</v>
      </c>
      <c r="GZ63">
        <v>297.5</v>
      </c>
      <c r="HA63">
        <v>7752.14</v>
      </c>
      <c r="HB63">
        <v>371.952</v>
      </c>
      <c r="HC63">
        <v>0</v>
      </c>
      <c r="HD63">
        <v>0</v>
      </c>
      <c r="HE63">
        <v>0</v>
      </c>
      <c r="HF63">
        <v>161.63900000000001</v>
      </c>
      <c r="HG63">
        <v>0</v>
      </c>
      <c r="HH63">
        <v>65.400000000000006</v>
      </c>
      <c r="HI63">
        <v>0</v>
      </c>
      <c r="HJ63">
        <v>0</v>
      </c>
      <c r="HK63">
        <v>598.99</v>
      </c>
      <c r="HL63">
        <v>0</v>
      </c>
      <c r="HM63">
        <v>0</v>
      </c>
      <c r="HN63">
        <v>0</v>
      </c>
      <c r="HO63">
        <v>0</v>
      </c>
      <c r="HP63">
        <v>0</v>
      </c>
      <c r="HQ63">
        <v>0</v>
      </c>
      <c r="HR63">
        <v>0</v>
      </c>
      <c r="HS63">
        <v>0</v>
      </c>
      <c r="HT63">
        <v>0</v>
      </c>
      <c r="HU63">
        <v>0</v>
      </c>
      <c r="HV63">
        <v>44.39</v>
      </c>
      <c r="HW63">
        <v>53.25</v>
      </c>
      <c r="HX63">
        <v>2.19</v>
      </c>
      <c r="HY63">
        <v>0</v>
      </c>
      <c r="HZ63">
        <v>15.43</v>
      </c>
      <c r="IA63">
        <v>31.93</v>
      </c>
      <c r="IB63">
        <v>18.57</v>
      </c>
      <c r="IC63">
        <v>36.39</v>
      </c>
      <c r="ID63">
        <v>4.13</v>
      </c>
      <c r="IE63">
        <v>206.28</v>
      </c>
      <c r="IF63">
        <v>0</v>
      </c>
      <c r="IG63">
        <v>2.4140199999999998</v>
      </c>
      <c r="IH63">
        <v>1.8920200000000002E-2</v>
      </c>
      <c r="II63">
        <v>0</v>
      </c>
      <c r="IJ63">
        <v>0</v>
      </c>
      <c r="IK63">
        <v>0.62342900000000001</v>
      </c>
      <c r="IL63">
        <v>0.118043</v>
      </c>
      <c r="IM63">
        <v>0.43196400000000001</v>
      </c>
      <c r="IN63">
        <v>6.2929700000000005E-2</v>
      </c>
      <c r="IO63">
        <v>3.6693099999999998</v>
      </c>
      <c r="IP63">
        <v>42.9</v>
      </c>
      <c r="IQ63">
        <v>0</v>
      </c>
      <c r="IR63">
        <v>25.4</v>
      </c>
      <c r="IS63">
        <v>45</v>
      </c>
      <c r="IT63">
        <v>19.600000000000001</v>
      </c>
      <c r="IU63">
        <v>16.71</v>
      </c>
      <c r="IV63">
        <v>28.94</v>
      </c>
      <c r="IW63">
        <v>20.46</v>
      </c>
      <c r="IX63">
        <v>30.06</v>
      </c>
      <c r="IY63">
        <v>16.71</v>
      </c>
      <c r="IZ63">
        <v>28.94</v>
      </c>
      <c r="JA63">
        <v>60.81</v>
      </c>
      <c r="JB63">
        <v>54.45</v>
      </c>
    </row>
    <row r="64" spans="1:262" x14ac:dyDescent="0.25">
      <c r="A64" s="10">
        <v>42977.405636574076</v>
      </c>
      <c r="B64" t="s">
        <v>443</v>
      </c>
      <c r="C64" t="s">
        <v>579</v>
      </c>
      <c r="D64">
        <v>13</v>
      </c>
      <c r="E64">
        <v>1</v>
      </c>
      <c r="F64">
        <v>2100</v>
      </c>
      <c r="G64" t="s">
        <v>96</v>
      </c>
      <c r="H64" t="s">
        <v>125</v>
      </c>
      <c r="I64">
        <v>5.47</v>
      </c>
      <c r="J64">
        <v>44.5</v>
      </c>
      <c r="K64">
        <v>102.801</v>
      </c>
      <c r="L64">
        <v>1012.06</v>
      </c>
      <c r="M64">
        <v>170.16</v>
      </c>
      <c r="N64">
        <v>0</v>
      </c>
      <c r="O64">
        <v>80.384699999999995</v>
      </c>
      <c r="P64">
        <v>0</v>
      </c>
      <c r="Q64">
        <v>0</v>
      </c>
      <c r="R64">
        <v>505.55700000000002</v>
      </c>
      <c r="S64">
        <v>970.52</v>
      </c>
      <c r="T64">
        <v>2025.88</v>
      </c>
      <c r="U64">
        <v>119.621</v>
      </c>
      <c r="V64">
        <v>4986.99</v>
      </c>
      <c r="W64">
        <v>151.72200000000001</v>
      </c>
      <c r="X64">
        <v>0</v>
      </c>
      <c r="Y64">
        <v>0</v>
      </c>
      <c r="Z64">
        <v>0</v>
      </c>
      <c r="AA64">
        <v>96.510599999999997</v>
      </c>
      <c r="AB64">
        <v>0</v>
      </c>
      <c r="AC64">
        <v>43.669699999999999</v>
      </c>
      <c r="AD64">
        <v>0</v>
      </c>
      <c r="AE64">
        <v>0</v>
      </c>
      <c r="AF64">
        <v>291.90199999999999</v>
      </c>
      <c r="AG64">
        <v>0</v>
      </c>
      <c r="AH64">
        <v>0</v>
      </c>
      <c r="AI64">
        <v>0</v>
      </c>
      <c r="AJ64">
        <v>0</v>
      </c>
      <c r="AK64">
        <v>0</v>
      </c>
      <c r="AL64">
        <v>0</v>
      </c>
      <c r="AM64">
        <v>0</v>
      </c>
      <c r="AN64">
        <v>0</v>
      </c>
      <c r="AO64">
        <v>0</v>
      </c>
      <c r="AP64">
        <v>0</v>
      </c>
      <c r="AQ64">
        <v>17.2</v>
      </c>
      <c r="AR64">
        <v>33.79</v>
      </c>
      <c r="AS64">
        <v>2.2599999999999998</v>
      </c>
      <c r="AT64">
        <v>0</v>
      </c>
      <c r="AU64">
        <v>10.33</v>
      </c>
      <c r="AV64">
        <v>0</v>
      </c>
      <c r="AW64">
        <v>0</v>
      </c>
      <c r="AX64">
        <v>7.52</v>
      </c>
      <c r="AY64">
        <v>18.2</v>
      </c>
      <c r="AZ64">
        <v>27.67</v>
      </c>
      <c r="BA64">
        <v>1.65</v>
      </c>
      <c r="BB64">
        <v>118.62</v>
      </c>
      <c r="BC64">
        <v>63.58</v>
      </c>
      <c r="BD64">
        <v>0</v>
      </c>
      <c r="BE64">
        <v>1.68655</v>
      </c>
      <c r="BF64">
        <v>1.94304E-2</v>
      </c>
      <c r="BG64">
        <v>0</v>
      </c>
      <c r="BH64">
        <v>1.0894600000000001E-2</v>
      </c>
      <c r="BI64">
        <v>0</v>
      </c>
      <c r="BJ64">
        <v>0</v>
      </c>
      <c r="BK64">
        <v>0.134212</v>
      </c>
      <c r="BL64">
        <v>0.17879300000000001</v>
      </c>
      <c r="BM64">
        <v>0.30364400000000002</v>
      </c>
      <c r="BN64">
        <v>2.03874E-2</v>
      </c>
      <c r="BO64">
        <v>2.3539099999999999</v>
      </c>
      <c r="BP64">
        <v>1.7168699999999999</v>
      </c>
      <c r="BQ64">
        <v>108.52200000000001</v>
      </c>
      <c r="BR64">
        <v>1165.33</v>
      </c>
      <c r="BS64">
        <v>170.16</v>
      </c>
      <c r="BT64">
        <v>0</v>
      </c>
      <c r="BU64">
        <v>80.384699999999995</v>
      </c>
      <c r="BV64">
        <v>505.55700000000002</v>
      </c>
      <c r="BW64">
        <v>974.476</v>
      </c>
      <c r="BX64">
        <v>2025.88</v>
      </c>
      <c r="BY64">
        <v>119.621</v>
      </c>
      <c r="BZ64">
        <v>5149.93</v>
      </c>
      <c r="CA64">
        <v>160.16499999999999</v>
      </c>
      <c r="CB64">
        <v>0</v>
      </c>
      <c r="CC64">
        <v>0</v>
      </c>
      <c r="CD64">
        <v>0</v>
      </c>
      <c r="CE64">
        <v>96.510599999999997</v>
      </c>
      <c r="CF64">
        <v>0</v>
      </c>
      <c r="CG64">
        <v>43.669699999999999</v>
      </c>
      <c r="CH64">
        <v>0</v>
      </c>
      <c r="CI64">
        <v>0</v>
      </c>
      <c r="CJ64">
        <v>300.34500000000003</v>
      </c>
      <c r="CK64">
        <v>0</v>
      </c>
      <c r="CL64">
        <v>0</v>
      </c>
      <c r="CM64">
        <v>0</v>
      </c>
      <c r="CN64">
        <v>0</v>
      </c>
      <c r="CO64">
        <v>0</v>
      </c>
      <c r="CP64">
        <v>0</v>
      </c>
      <c r="CQ64">
        <v>0</v>
      </c>
      <c r="CR64">
        <v>0</v>
      </c>
      <c r="CS64">
        <v>0</v>
      </c>
      <c r="CT64">
        <v>0</v>
      </c>
      <c r="CU64">
        <v>18.2</v>
      </c>
      <c r="CV64">
        <v>38.26</v>
      </c>
      <c r="CW64">
        <v>2.2599999999999998</v>
      </c>
      <c r="CX64">
        <v>0</v>
      </c>
      <c r="CY64">
        <v>10.33</v>
      </c>
      <c r="CZ64">
        <v>7.52</v>
      </c>
      <c r="DA64">
        <v>18.25</v>
      </c>
      <c r="DB64">
        <v>27.67</v>
      </c>
      <c r="DC64">
        <v>1.65</v>
      </c>
      <c r="DD64">
        <v>124.14</v>
      </c>
      <c r="DE64">
        <v>69.05</v>
      </c>
      <c r="DF64">
        <v>0</v>
      </c>
      <c r="DG64">
        <v>1.84266</v>
      </c>
      <c r="DH64">
        <v>1.94304E-2</v>
      </c>
      <c r="DI64">
        <v>0</v>
      </c>
      <c r="DJ64">
        <v>1.0894600000000001E-2</v>
      </c>
      <c r="DK64">
        <v>0.134212</v>
      </c>
      <c r="DL64">
        <v>0.17929899999999999</v>
      </c>
      <c r="DM64">
        <v>0.30364400000000002</v>
      </c>
      <c r="DN64">
        <v>2.03874E-2</v>
      </c>
      <c r="DO64">
        <v>2.5105200000000001</v>
      </c>
      <c r="DP64">
        <v>1.8729800000000001</v>
      </c>
      <c r="DQ64" t="s">
        <v>691</v>
      </c>
      <c r="DR64" t="s">
        <v>690</v>
      </c>
      <c r="DS64" t="s">
        <v>16</v>
      </c>
      <c r="DT64">
        <v>0.156615</v>
      </c>
      <c r="DU64">
        <v>0.156109</v>
      </c>
      <c r="DV64">
        <v>4.4465899999999996</v>
      </c>
      <c r="DW64">
        <v>7.9218000000000002</v>
      </c>
      <c r="EN64">
        <v>102.801</v>
      </c>
      <c r="EO64">
        <v>1012.06</v>
      </c>
      <c r="EP64">
        <v>170.16</v>
      </c>
      <c r="EQ64">
        <v>0</v>
      </c>
      <c r="ER64">
        <v>80.384699999999995</v>
      </c>
      <c r="ES64">
        <v>0</v>
      </c>
      <c r="ET64">
        <v>0</v>
      </c>
      <c r="EU64">
        <v>505.55700000000002</v>
      </c>
      <c r="EV64">
        <v>970.52</v>
      </c>
      <c r="EW64">
        <v>2025.88</v>
      </c>
      <c r="EX64">
        <v>119.621</v>
      </c>
      <c r="EY64">
        <v>4986.99</v>
      </c>
      <c r="EZ64">
        <v>151.72200000000001</v>
      </c>
      <c r="FA64">
        <v>0</v>
      </c>
      <c r="FB64">
        <v>0</v>
      </c>
      <c r="FC64">
        <v>0</v>
      </c>
      <c r="FD64">
        <v>96.510599999999997</v>
      </c>
      <c r="FE64">
        <v>0</v>
      </c>
      <c r="FF64">
        <v>43.669699999999999</v>
      </c>
      <c r="FG64">
        <v>0</v>
      </c>
      <c r="FH64">
        <v>0</v>
      </c>
      <c r="FI64">
        <v>291.90199999999999</v>
      </c>
      <c r="FJ64">
        <v>0</v>
      </c>
      <c r="FK64">
        <v>0</v>
      </c>
      <c r="FL64">
        <v>0</v>
      </c>
      <c r="FM64">
        <v>0</v>
      </c>
      <c r="FN64">
        <v>0</v>
      </c>
      <c r="FO64">
        <v>0</v>
      </c>
      <c r="FP64">
        <v>0</v>
      </c>
      <c r="FQ64">
        <v>0</v>
      </c>
      <c r="FR64">
        <v>0</v>
      </c>
      <c r="FS64">
        <v>0</v>
      </c>
      <c r="FT64">
        <v>17.2</v>
      </c>
      <c r="FU64">
        <v>33.79</v>
      </c>
      <c r="FV64">
        <v>2.2599999999999998</v>
      </c>
      <c r="FW64">
        <v>0</v>
      </c>
      <c r="FX64">
        <v>10.33</v>
      </c>
      <c r="FY64">
        <v>0</v>
      </c>
      <c r="FZ64">
        <v>0</v>
      </c>
      <c r="GA64">
        <v>7.52</v>
      </c>
      <c r="GB64">
        <v>18.2</v>
      </c>
      <c r="GC64">
        <v>27.67</v>
      </c>
      <c r="GD64">
        <v>1.65</v>
      </c>
      <c r="GE64">
        <v>118.62</v>
      </c>
      <c r="GF64">
        <v>0</v>
      </c>
      <c r="GG64">
        <v>1.68655</v>
      </c>
      <c r="GH64">
        <v>1.94304E-2</v>
      </c>
      <c r="GI64">
        <v>0</v>
      </c>
      <c r="GJ64">
        <v>1.0894600000000001E-2</v>
      </c>
      <c r="GK64">
        <v>0</v>
      </c>
      <c r="GL64">
        <v>0</v>
      </c>
      <c r="GM64">
        <v>0.134212</v>
      </c>
      <c r="GN64">
        <v>0.17879300000000001</v>
      </c>
      <c r="GO64">
        <v>0.30364400000000002</v>
      </c>
      <c r="GP64">
        <v>2.03874E-2</v>
      </c>
      <c r="GQ64">
        <v>2.3539099999999999</v>
      </c>
      <c r="GR64">
        <v>391.22699999999998</v>
      </c>
      <c r="GS64">
        <v>3541.59</v>
      </c>
      <c r="GT64">
        <v>170.16</v>
      </c>
      <c r="GU64">
        <v>0</v>
      </c>
      <c r="GV64">
        <v>0</v>
      </c>
      <c r="GW64">
        <v>2135</v>
      </c>
      <c r="GX64">
        <v>930.00099999999998</v>
      </c>
      <c r="GY64">
        <v>2637.81</v>
      </c>
      <c r="GZ64">
        <v>297.5</v>
      </c>
      <c r="HA64">
        <v>10103.299999999999</v>
      </c>
      <c r="HB64">
        <v>325.62700000000001</v>
      </c>
      <c r="HC64">
        <v>0</v>
      </c>
      <c r="HD64">
        <v>0</v>
      </c>
      <c r="HE64">
        <v>0</v>
      </c>
      <c r="HF64">
        <v>154.51900000000001</v>
      </c>
      <c r="HG64">
        <v>0</v>
      </c>
      <c r="HH64">
        <v>65.400000000000006</v>
      </c>
      <c r="HI64">
        <v>0</v>
      </c>
      <c r="HJ64">
        <v>0</v>
      </c>
      <c r="HK64">
        <v>545.54600000000005</v>
      </c>
      <c r="HL64">
        <v>0</v>
      </c>
      <c r="HM64">
        <v>0</v>
      </c>
      <c r="HN64">
        <v>0</v>
      </c>
      <c r="HO64">
        <v>0</v>
      </c>
      <c r="HP64">
        <v>0</v>
      </c>
      <c r="HQ64">
        <v>0</v>
      </c>
      <c r="HR64">
        <v>0</v>
      </c>
      <c r="HS64">
        <v>0</v>
      </c>
      <c r="HT64">
        <v>0</v>
      </c>
      <c r="HU64">
        <v>0</v>
      </c>
      <c r="HV64">
        <v>39.04</v>
      </c>
      <c r="HW64">
        <v>90.38</v>
      </c>
      <c r="HX64">
        <v>2.2599999999999998</v>
      </c>
      <c r="HY64">
        <v>0</v>
      </c>
      <c r="HZ64">
        <v>14.83</v>
      </c>
      <c r="IA64">
        <v>32.729999999999997</v>
      </c>
      <c r="IB64">
        <v>18.64</v>
      </c>
      <c r="IC64">
        <v>36.64</v>
      </c>
      <c r="ID64">
        <v>4.22</v>
      </c>
      <c r="IE64">
        <v>238.74</v>
      </c>
      <c r="IF64">
        <v>0</v>
      </c>
      <c r="IG64">
        <v>3.2690299999999999</v>
      </c>
      <c r="IH64">
        <v>1.94304E-2</v>
      </c>
      <c r="II64">
        <v>0</v>
      </c>
      <c r="IJ64">
        <v>0</v>
      </c>
      <c r="IK64">
        <v>0.62342900000000001</v>
      </c>
      <c r="IL64">
        <v>0.118043</v>
      </c>
      <c r="IM64">
        <v>0.43196400000000001</v>
      </c>
      <c r="IN64">
        <v>6.2929700000000005E-2</v>
      </c>
      <c r="IO64">
        <v>4.5248200000000001</v>
      </c>
      <c r="IP64">
        <v>44.5</v>
      </c>
      <c r="IQ64">
        <v>0</v>
      </c>
      <c r="IR64">
        <v>26.3</v>
      </c>
      <c r="IS64">
        <v>46.6</v>
      </c>
      <c r="IT64">
        <v>20.3</v>
      </c>
      <c r="IU64">
        <v>38.39</v>
      </c>
      <c r="IV64">
        <v>25.19</v>
      </c>
      <c r="IW64">
        <v>42.93</v>
      </c>
      <c r="IX64">
        <v>26.12</v>
      </c>
      <c r="IY64">
        <v>38.39</v>
      </c>
      <c r="IZ64">
        <v>25.19</v>
      </c>
      <c r="JA64">
        <v>97.37</v>
      </c>
      <c r="JB64">
        <v>49.14</v>
      </c>
    </row>
    <row r="65" spans="1:262" x14ac:dyDescent="0.25">
      <c r="A65" s="10">
        <v>42977.405497685184</v>
      </c>
      <c r="B65" t="s">
        <v>444</v>
      </c>
      <c r="C65" t="s">
        <v>580</v>
      </c>
      <c r="D65">
        <v>14</v>
      </c>
      <c r="E65">
        <v>1</v>
      </c>
      <c r="F65">
        <v>2100</v>
      </c>
      <c r="G65" t="s">
        <v>96</v>
      </c>
      <c r="H65" t="s">
        <v>125</v>
      </c>
      <c r="I65">
        <v>6.56</v>
      </c>
      <c r="J65">
        <v>43.9</v>
      </c>
      <c r="K65">
        <v>106.626</v>
      </c>
      <c r="L65">
        <v>846.51</v>
      </c>
      <c r="M65">
        <v>160.47900000000001</v>
      </c>
      <c r="N65">
        <v>0</v>
      </c>
      <c r="O65">
        <v>80.384699999999995</v>
      </c>
      <c r="P65">
        <v>0</v>
      </c>
      <c r="Q65">
        <v>0</v>
      </c>
      <c r="R65">
        <v>505.55700000000002</v>
      </c>
      <c r="S65">
        <v>958.40099999999995</v>
      </c>
      <c r="T65">
        <v>2025.88</v>
      </c>
      <c r="U65">
        <v>119.621</v>
      </c>
      <c r="V65">
        <v>4803.46</v>
      </c>
      <c r="W65">
        <v>157.53299999999999</v>
      </c>
      <c r="X65">
        <v>0</v>
      </c>
      <c r="Y65">
        <v>0</v>
      </c>
      <c r="Z65">
        <v>0</v>
      </c>
      <c r="AA65">
        <v>99.303899999999999</v>
      </c>
      <c r="AB65">
        <v>0</v>
      </c>
      <c r="AC65">
        <v>43.669699999999999</v>
      </c>
      <c r="AD65">
        <v>0</v>
      </c>
      <c r="AE65">
        <v>0</v>
      </c>
      <c r="AF65">
        <v>300.50599999999997</v>
      </c>
      <c r="AG65">
        <v>0</v>
      </c>
      <c r="AH65">
        <v>0</v>
      </c>
      <c r="AI65">
        <v>0</v>
      </c>
      <c r="AJ65">
        <v>0</v>
      </c>
      <c r="AK65">
        <v>0</v>
      </c>
      <c r="AL65">
        <v>0</v>
      </c>
      <c r="AM65">
        <v>0</v>
      </c>
      <c r="AN65">
        <v>0</v>
      </c>
      <c r="AO65">
        <v>0</v>
      </c>
      <c r="AP65">
        <v>0</v>
      </c>
      <c r="AQ65">
        <v>17.75</v>
      </c>
      <c r="AR65">
        <v>27.41</v>
      </c>
      <c r="AS65">
        <v>2.0499999999999998</v>
      </c>
      <c r="AT65">
        <v>0</v>
      </c>
      <c r="AU65">
        <v>10.61</v>
      </c>
      <c r="AV65">
        <v>0</v>
      </c>
      <c r="AW65">
        <v>0</v>
      </c>
      <c r="AX65">
        <v>7.03</v>
      </c>
      <c r="AY65">
        <v>16.97</v>
      </c>
      <c r="AZ65">
        <v>26.55</v>
      </c>
      <c r="BA65">
        <v>1.57</v>
      </c>
      <c r="BB65">
        <v>109.94</v>
      </c>
      <c r="BC65">
        <v>57.82</v>
      </c>
      <c r="BD65">
        <v>0</v>
      </c>
      <c r="BE65">
        <v>1.37967</v>
      </c>
      <c r="BF65">
        <v>1.8324900000000002E-2</v>
      </c>
      <c r="BG65">
        <v>0</v>
      </c>
      <c r="BH65">
        <v>1.0894600000000001E-2</v>
      </c>
      <c r="BI65">
        <v>0</v>
      </c>
      <c r="BJ65">
        <v>0</v>
      </c>
      <c r="BK65">
        <v>0.134212</v>
      </c>
      <c r="BL65">
        <v>0.17799000000000001</v>
      </c>
      <c r="BM65">
        <v>0.30364400000000002</v>
      </c>
      <c r="BN65">
        <v>2.03874E-2</v>
      </c>
      <c r="BO65">
        <v>2.0451199999999998</v>
      </c>
      <c r="BP65">
        <v>1.40889</v>
      </c>
      <c r="BQ65">
        <v>118.289</v>
      </c>
      <c r="BR65">
        <v>1003.17</v>
      </c>
      <c r="BS65">
        <v>160.47900000000001</v>
      </c>
      <c r="BT65">
        <v>0</v>
      </c>
      <c r="BU65">
        <v>80.384699999999995</v>
      </c>
      <c r="BV65">
        <v>505.55700000000002</v>
      </c>
      <c r="BW65">
        <v>963.41</v>
      </c>
      <c r="BX65">
        <v>2025.88</v>
      </c>
      <c r="BY65">
        <v>119.621</v>
      </c>
      <c r="BZ65">
        <v>4976.79</v>
      </c>
      <c r="CA65">
        <v>174.76400000000001</v>
      </c>
      <c r="CB65">
        <v>0</v>
      </c>
      <c r="CC65">
        <v>0</v>
      </c>
      <c r="CD65">
        <v>0</v>
      </c>
      <c r="CE65">
        <v>99.303899999999999</v>
      </c>
      <c r="CF65">
        <v>0</v>
      </c>
      <c r="CG65">
        <v>43.669699999999999</v>
      </c>
      <c r="CH65">
        <v>0</v>
      </c>
      <c r="CI65">
        <v>0</v>
      </c>
      <c r="CJ65">
        <v>317.738</v>
      </c>
      <c r="CK65">
        <v>0</v>
      </c>
      <c r="CL65">
        <v>0</v>
      </c>
      <c r="CM65">
        <v>0</v>
      </c>
      <c r="CN65">
        <v>0</v>
      </c>
      <c r="CO65">
        <v>0</v>
      </c>
      <c r="CP65">
        <v>0</v>
      </c>
      <c r="CQ65">
        <v>0</v>
      </c>
      <c r="CR65">
        <v>0</v>
      </c>
      <c r="CS65">
        <v>0</v>
      </c>
      <c r="CT65">
        <v>0</v>
      </c>
      <c r="CU65">
        <v>19.82</v>
      </c>
      <c r="CV65">
        <v>31.9</v>
      </c>
      <c r="CW65">
        <v>2.0499999999999998</v>
      </c>
      <c r="CX65">
        <v>0</v>
      </c>
      <c r="CY65">
        <v>10.61</v>
      </c>
      <c r="CZ65">
        <v>7.03</v>
      </c>
      <c r="DA65">
        <v>17.03</v>
      </c>
      <c r="DB65">
        <v>26.55</v>
      </c>
      <c r="DC65">
        <v>1.57</v>
      </c>
      <c r="DD65">
        <v>116.56</v>
      </c>
      <c r="DE65">
        <v>64.38</v>
      </c>
      <c r="DF65">
        <v>0</v>
      </c>
      <c r="DG65">
        <v>1.55047</v>
      </c>
      <c r="DH65">
        <v>1.8324900000000002E-2</v>
      </c>
      <c r="DI65">
        <v>0</v>
      </c>
      <c r="DJ65">
        <v>1.0894600000000001E-2</v>
      </c>
      <c r="DK65">
        <v>0.134212</v>
      </c>
      <c r="DL65">
        <v>0.17846899999999999</v>
      </c>
      <c r="DM65">
        <v>0.30364400000000002</v>
      </c>
      <c r="DN65">
        <v>2.03874E-2</v>
      </c>
      <c r="DO65">
        <v>2.2164000000000001</v>
      </c>
      <c r="DP65">
        <v>1.57969</v>
      </c>
      <c r="DQ65" t="s">
        <v>691</v>
      </c>
      <c r="DR65" t="s">
        <v>690</v>
      </c>
      <c r="DS65" t="s">
        <v>16</v>
      </c>
      <c r="DT65">
        <v>0.17127899999999999</v>
      </c>
      <c r="DU65">
        <v>0.17080100000000001</v>
      </c>
      <c r="DV65">
        <v>5.6794799999999999</v>
      </c>
      <c r="DW65">
        <v>10.189500000000001</v>
      </c>
      <c r="EN65">
        <v>106.626</v>
      </c>
      <c r="EO65">
        <v>846.51</v>
      </c>
      <c r="EP65">
        <v>160.47900000000001</v>
      </c>
      <c r="EQ65">
        <v>0</v>
      </c>
      <c r="ER65">
        <v>80.384699999999995</v>
      </c>
      <c r="ES65">
        <v>0</v>
      </c>
      <c r="ET65">
        <v>0</v>
      </c>
      <c r="EU65">
        <v>505.55700000000002</v>
      </c>
      <c r="EV65">
        <v>958.40099999999995</v>
      </c>
      <c r="EW65">
        <v>2025.88</v>
      </c>
      <c r="EX65">
        <v>119.621</v>
      </c>
      <c r="EY65">
        <v>4803.46</v>
      </c>
      <c r="EZ65">
        <v>157.53299999999999</v>
      </c>
      <c r="FA65">
        <v>0</v>
      </c>
      <c r="FB65">
        <v>0</v>
      </c>
      <c r="FC65">
        <v>0</v>
      </c>
      <c r="FD65">
        <v>99.303899999999999</v>
      </c>
      <c r="FE65">
        <v>0</v>
      </c>
      <c r="FF65">
        <v>43.669699999999999</v>
      </c>
      <c r="FG65">
        <v>0</v>
      </c>
      <c r="FH65">
        <v>0</v>
      </c>
      <c r="FI65">
        <v>300.50599999999997</v>
      </c>
      <c r="FJ65">
        <v>0</v>
      </c>
      <c r="FK65">
        <v>0</v>
      </c>
      <c r="FL65">
        <v>0</v>
      </c>
      <c r="FM65">
        <v>0</v>
      </c>
      <c r="FN65">
        <v>0</v>
      </c>
      <c r="FO65">
        <v>0</v>
      </c>
      <c r="FP65">
        <v>0</v>
      </c>
      <c r="FQ65">
        <v>0</v>
      </c>
      <c r="FR65">
        <v>0</v>
      </c>
      <c r="FS65">
        <v>0</v>
      </c>
      <c r="FT65">
        <v>17.75</v>
      </c>
      <c r="FU65">
        <v>27.41</v>
      </c>
      <c r="FV65">
        <v>2.0499999999999998</v>
      </c>
      <c r="FW65">
        <v>0</v>
      </c>
      <c r="FX65">
        <v>10.61</v>
      </c>
      <c r="FY65">
        <v>0</v>
      </c>
      <c r="FZ65">
        <v>0</v>
      </c>
      <c r="GA65">
        <v>7.03</v>
      </c>
      <c r="GB65">
        <v>16.97</v>
      </c>
      <c r="GC65">
        <v>26.55</v>
      </c>
      <c r="GD65">
        <v>1.57</v>
      </c>
      <c r="GE65">
        <v>109.94</v>
      </c>
      <c r="GF65">
        <v>0</v>
      </c>
      <c r="GG65">
        <v>1.37967</v>
      </c>
      <c r="GH65">
        <v>1.8324900000000002E-2</v>
      </c>
      <c r="GI65">
        <v>0</v>
      </c>
      <c r="GJ65">
        <v>1.0894600000000001E-2</v>
      </c>
      <c r="GK65">
        <v>0</v>
      </c>
      <c r="GL65">
        <v>0</v>
      </c>
      <c r="GM65">
        <v>0.134212</v>
      </c>
      <c r="GN65">
        <v>0.17799000000000001</v>
      </c>
      <c r="GO65">
        <v>0.30364400000000002</v>
      </c>
      <c r="GP65">
        <v>2.03874E-2</v>
      </c>
      <c r="GQ65">
        <v>2.0451199999999998</v>
      </c>
      <c r="GR65">
        <v>433.18599999999998</v>
      </c>
      <c r="GS65">
        <v>3033.58</v>
      </c>
      <c r="GT65">
        <v>160.47900000000001</v>
      </c>
      <c r="GU65">
        <v>0</v>
      </c>
      <c r="GV65">
        <v>0</v>
      </c>
      <c r="GW65">
        <v>2135</v>
      </c>
      <c r="GX65">
        <v>930.00099999999998</v>
      </c>
      <c r="GY65">
        <v>2637.81</v>
      </c>
      <c r="GZ65">
        <v>297.5</v>
      </c>
      <c r="HA65">
        <v>9627.56</v>
      </c>
      <c r="HB65">
        <v>360.94</v>
      </c>
      <c r="HC65">
        <v>0</v>
      </c>
      <c r="HD65">
        <v>0</v>
      </c>
      <c r="HE65">
        <v>0</v>
      </c>
      <c r="HF65">
        <v>157.583</v>
      </c>
      <c r="HG65">
        <v>0</v>
      </c>
      <c r="HH65">
        <v>65.400000000000006</v>
      </c>
      <c r="HI65">
        <v>0</v>
      </c>
      <c r="HJ65">
        <v>0</v>
      </c>
      <c r="HK65">
        <v>583.923</v>
      </c>
      <c r="HL65">
        <v>0</v>
      </c>
      <c r="HM65">
        <v>0</v>
      </c>
      <c r="HN65">
        <v>0</v>
      </c>
      <c r="HO65">
        <v>0</v>
      </c>
      <c r="HP65">
        <v>0</v>
      </c>
      <c r="HQ65">
        <v>0</v>
      </c>
      <c r="HR65">
        <v>0</v>
      </c>
      <c r="HS65">
        <v>0</v>
      </c>
      <c r="HT65">
        <v>0</v>
      </c>
      <c r="HU65">
        <v>0</v>
      </c>
      <c r="HV65">
        <v>43.15</v>
      </c>
      <c r="HW65">
        <v>75.78</v>
      </c>
      <c r="HX65">
        <v>2.0499999999999998</v>
      </c>
      <c r="HY65">
        <v>0</v>
      </c>
      <c r="HZ65">
        <v>15.22</v>
      </c>
      <c r="IA65">
        <v>30.24</v>
      </c>
      <c r="IB65">
        <v>18.170000000000002</v>
      </c>
      <c r="IC65">
        <v>35.049999999999997</v>
      </c>
      <c r="ID65">
        <v>3.96</v>
      </c>
      <c r="IE65">
        <v>223.62</v>
      </c>
      <c r="IF65">
        <v>0</v>
      </c>
      <c r="IG65">
        <v>2.6663700000000001</v>
      </c>
      <c r="IH65">
        <v>1.8324900000000002E-2</v>
      </c>
      <c r="II65">
        <v>0</v>
      </c>
      <c r="IJ65">
        <v>0</v>
      </c>
      <c r="IK65">
        <v>0.62342900000000001</v>
      </c>
      <c r="IL65">
        <v>0.118043</v>
      </c>
      <c r="IM65">
        <v>0.43196400000000001</v>
      </c>
      <c r="IN65">
        <v>6.2929700000000005E-2</v>
      </c>
      <c r="IO65">
        <v>3.9210600000000002</v>
      </c>
      <c r="IP65">
        <v>43.9</v>
      </c>
      <c r="IQ65">
        <v>0</v>
      </c>
      <c r="IR65">
        <v>26</v>
      </c>
      <c r="IS65">
        <v>46.6</v>
      </c>
      <c r="IT65">
        <v>20.6</v>
      </c>
      <c r="IU65">
        <v>31.74</v>
      </c>
      <c r="IV65">
        <v>26.08</v>
      </c>
      <c r="IW65">
        <v>36.369999999999997</v>
      </c>
      <c r="IX65">
        <v>28.01</v>
      </c>
      <c r="IY65">
        <v>31.74</v>
      </c>
      <c r="IZ65">
        <v>26.08</v>
      </c>
      <c r="JA65">
        <v>82.85</v>
      </c>
      <c r="JB65">
        <v>53.35</v>
      </c>
    </row>
    <row r="66" spans="1:262" x14ac:dyDescent="0.25">
      <c r="A66" s="10">
        <v>42977.405995370369</v>
      </c>
      <c r="B66" t="s">
        <v>445</v>
      </c>
      <c r="C66" t="s">
        <v>581</v>
      </c>
      <c r="D66">
        <v>15</v>
      </c>
      <c r="E66">
        <v>1</v>
      </c>
      <c r="F66">
        <v>2100</v>
      </c>
      <c r="G66" t="s">
        <v>96</v>
      </c>
      <c r="H66" t="s">
        <v>125</v>
      </c>
      <c r="I66">
        <v>5.63</v>
      </c>
      <c r="J66">
        <v>48.1</v>
      </c>
      <c r="K66">
        <v>1.6068199999999999</v>
      </c>
      <c r="L66">
        <v>3916.41</v>
      </c>
      <c r="M66">
        <v>170.16</v>
      </c>
      <c r="N66">
        <v>0</v>
      </c>
      <c r="O66">
        <v>80.38</v>
      </c>
      <c r="P66">
        <v>0</v>
      </c>
      <c r="Q66">
        <v>0</v>
      </c>
      <c r="R66">
        <v>505.55700000000002</v>
      </c>
      <c r="S66">
        <v>1041.6099999999999</v>
      </c>
      <c r="T66">
        <v>2025.88</v>
      </c>
      <c r="U66">
        <v>119.621</v>
      </c>
      <c r="V66">
        <v>7861.23</v>
      </c>
      <c r="W66">
        <v>2.37161</v>
      </c>
      <c r="X66">
        <v>0</v>
      </c>
      <c r="Y66">
        <v>0</v>
      </c>
      <c r="Z66">
        <v>0</v>
      </c>
      <c r="AA66">
        <v>74.339799999999997</v>
      </c>
      <c r="AB66">
        <v>0</v>
      </c>
      <c r="AC66">
        <v>43.669699999999999</v>
      </c>
      <c r="AD66">
        <v>0</v>
      </c>
      <c r="AE66">
        <v>0</v>
      </c>
      <c r="AF66">
        <v>120.381</v>
      </c>
      <c r="AG66">
        <v>0</v>
      </c>
      <c r="AH66">
        <v>0</v>
      </c>
      <c r="AI66">
        <v>0</v>
      </c>
      <c r="AJ66">
        <v>0</v>
      </c>
      <c r="AK66">
        <v>0</v>
      </c>
      <c r="AL66">
        <v>0</v>
      </c>
      <c r="AM66">
        <v>0</v>
      </c>
      <c r="AN66">
        <v>0</v>
      </c>
      <c r="AO66">
        <v>0</v>
      </c>
      <c r="AP66">
        <v>0</v>
      </c>
      <c r="AQ66">
        <v>0.27</v>
      </c>
      <c r="AR66">
        <v>81.260000000000005</v>
      </c>
      <c r="AS66">
        <v>2.1800000000000002</v>
      </c>
      <c r="AT66">
        <v>0</v>
      </c>
      <c r="AU66">
        <v>8.25</v>
      </c>
      <c r="AV66">
        <v>0</v>
      </c>
      <c r="AW66">
        <v>0</v>
      </c>
      <c r="AX66">
        <v>7.12</v>
      </c>
      <c r="AY66">
        <v>18.11</v>
      </c>
      <c r="AZ66">
        <v>26.69</v>
      </c>
      <c r="BA66">
        <v>1.59</v>
      </c>
      <c r="BB66">
        <v>145.47</v>
      </c>
      <c r="BC66">
        <v>91.96</v>
      </c>
      <c r="BD66">
        <v>0</v>
      </c>
      <c r="BE66">
        <v>2.94292</v>
      </c>
      <c r="BF66">
        <v>1.94304E-2</v>
      </c>
      <c r="BG66">
        <v>0</v>
      </c>
      <c r="BH66">
        <v>1.0894600000000001E-2</v>
      </c>
      <c r="BI66">
        <v>0</v>
      </c>
      <c r="BJ66">
        <v>0</v>
      </c>
      <c r="BK66">
        <v>0.134212</v>
      </c>
      <c r="BL66">
        <v>0.18266399999999999</v>
      </c>
      <c r="BM66">
        <v>0.30364400000000002</v>
      </c>
      <c r="BN66">
        <v>2.03874E-2</v>
      </c>
      <c r="BO66">
        <v>3.61416</v>
      </c>
      <c r="BP66">
        <v>2.9732500000000002</v>
      </c>
      <c r="BQ66">
        <v>2.6559699999999999</v>
      </c>
      <c r="BR66">
        <v>4142.71</v>
      </c>
      <c r="BS66">
        <v>170.16</v>
      </c>
      <c r="BT66">
        <v>0</v>
      </c>
      <c r="BU66">
        <v>80.38</v>
      </c>
      <c r="BV66">
        <v>505.55700000000002</v>
      </c>
      <c r="BW66">
        <v>1044.1500000000001</v>
      </c>
      <c r="BX66">
        <v>2025.88</v>
      </c>
      <c r="BY66">
        <v>119.621</v>
      </c>
      <c r="BZ66">
        <v>8091.11</v>
      </c>
      <c r="CA66">
        <v>3.92014</v>
      </c>
      <c r="CB66">
        <v>0</v>
      </c>
      <c r="CC66">
        <v>0</v>
      </c>
      <c r="CD66">
        <v>0</v>
      </c>
      <c r="CE66">
        <v>74.339799999999997</v>
      </c>
      <c r="CF66">
        <v>0</v>
      </c>
      <c r="CG66">
        <v>43.669699999999999</v>
      </c>
      <c r="CH66">
        <v>0</v>
      </c>
      <c r="CI66">
        <v>0</v>
      </c>
      <c r="CJ66">
        <v>121.93</v>
      </c>
      <c r="CK66">
        <v>0</v>
      </c>
      <c r="CL66">
        <v>0</v>
      </c>
      <c r="CM66">
        <v>0</v>
      </c>
      <c r="CN66">
        <v>0</v>
      </c>
      <c r="CO66">
        <v>0</v>
      </c>
      <c r="CP66">
        <v>0</v>
      </c>
      <c r="CQ66">
        <v>0</v>
      </c>
      <c r="CR66">
        <v>0</v>
      </c>
      <c r="CS66">
        <v>0</v>
      </c>
      <c r="CT66">
        <v>0</v>
      </c>
      <c r="CU66">
        <v>0.45</v>
      </c>
      <c r="CV66">
        <v>86.71</v>
      </c>
      <c r="CW66">
        <v>2.1800000000000002</v>
      </c>
      <c r="CX66">
        <v>0</v>
      </c>
      <c r="CY66">
        <v>8.25</v>
      </c>
      <c r="CZ66">
        <v>7.12</v>
      </c>
      <c r="DA66">
        <v>18.14</v>
      </c>
      <c r="DB66">
        <v>26.69</v>
      </c>
      <c r="DC66">
        <v>1.59</v>
      </c>
      <c r="DD66">
        <v>151.13</v>
      </c>
      <c r="DE66">
        <v>97.59</v>
      </c>
      <c r="DF66">
        <v>0</v>
      </c>
      <c r="DG66">
        <v>3.16669</v>
      </c>
      <c r="DH66">
        <v>1.94304E-2</v>
      </c>
      <c r="DI66">
        <v>0</v>
      </c>
      <c r="DJ66">
        <v>1.0894600000000001E-2</v>
      </c>
      <c r="DK66">
        <v>0.134212</v>
      </c>
      <c r="DL66">
        <v>0.18300900000000001</v>
      </c>
      <c r="DM66">
        <v>0.30364400000000002</v>
      </c>
      <c r="DN66">
        <v>2.03874E-2</v>
      </c>
      <c r="DO66">
        <v>3.8382700000000001</v>
      </c>
      <c r="DP66">
        <v>3.1970200000000002</v>
      </c>
      <c r="DQ66" t="s">
        <v>691</v>
      </c>
      <c r="DR66" t="s">
        <v>690</v>
      </c>
      <c r="DS66" t="s">
        <v>16</v>
      </c>
      <c r="DT66">
        <v>0.22411500000000001</v>
      </c>
      <c r="DU66">
        <v>0.22377</v>
      </c>
      <c r="DV66">
        <v>3.74512</v>
      </c>
      <c r="DW66">
        <v>5.7690299999999999</v>
      </c>
      <c r="EN66">
        <v>1.6068199999999999</v>
      </c>
      <c r="EO66">
        <v>3916.41</v>
      </c>
      <c r="EP66">
        <v>170.16</v>
      </c>
      <c r="EQ66">
        <v>0</v>
      </c>
      <c r="ER66">
        <v>80.38</v>
      </c>
      <c r="ES66">
        <v>0</v>
      </c>
      <c r="ET66">
        <v>0</v>
      </c>
      <c r="EU66">
        <v>505.55700000000002</v>
      </c>
      <c r="EV66">
        <v>1041.6099999999999</v>
      </c>
      <c r="EW66">
        <v>2025.88</v>
      </c>
      <c r="EX66">
        <v>119.621</v>
      </c>
      <c r="EY66">
        <v>7861.23</v>
      </c>
      <c r="EZ66">
        <v>2.37161</v>
      </c>
      <c r="FA66">
        <v>0</v>
      </c>
      <c r="FB66">
        <v>0</v>
      </c>
      <c r="FC66">
        <v>0</v>
      </c>
      <c r="FD66">
        <v>74.339799999999997</v>
      </c>
      <c r="FE66">
        <v>0</v>
      </c>
      <c r="FF66">
        <v>43.669699999999999</v>
      </c>
      <c r="FG66">
        <v>0</v>
      </c>
      <c r="FH66">
        <v>0</v>
      </c>
      <c r="FI66">
        <v>120.381</v>
      </c>
      <c r="FJ66">
        <v>0</v>
      </c>
      <c r="FK66">
        <v>0</v>
      </c>
      <c r="FL66">
        <v>0</v>
      </c>
      <c r="FM66">
        <v>0</v>
      </c>
      <c r="FN66">
        <v>0</v>
      </c>
      <c r="FO66">
        <v>0</v>
      </c>
      <c r="FP66">
        <v>0</v>
      </c>
      <c r="FQ66">
        <v>0</v>
      </c>
      <c r="FR66">
        <v>0</v>
      </c>
      <c r="FS66">
        <v>0</v>
      </c>
      <c r="FT66">
        <v>0.27</v>
      </c>
      <c r="FU66">
        <v>81.260000000000005</v>
      </c>
      <c r="FV66">
        <v>2.1800000000000002</v>
      </c>
      <c r="FW66">
        <v>0</v>
      </c>
      <c r="FX66">
        <v>8.25</v>
      </c>
      <c r="FY66">
        <v>0</v>
      </c>
      <c r="FZ66">
        <v>0</v>
      </c>
      <c r="GA66">
        <v>7.12</v>
      </c>
      <c r="GB66">
        <v>18.11</v>
      </c>
      <c r="GC66">
        <v>26.69</v>
      </c>
      <c r="GD66">
        <v>1.59</v>
      </c>
      <c r="GE66">
        <v>145.47</v>
      </c>
      <c r="GF66">
        <v>0</v>
      </c>
      <c r="GG66">
        <v>2.94292</v>
      </c>
      <c r="GH66">
        <v>1.94304E-2</v>
      </c>
      <c r="GI66">
        <v>0</v>
      </c>
      <c r="GJ66">
        <v>1.0894600000000001E-2</v>
      </c>
      <c r="GK66">
        <v>0</v>
      </c>
      <c r="GL66">
        <v>0</v>
      </c>
      <c r="GM66">
        <v>0.134212</v>
      </c>
      <c r="GN66">
        <v>0.18266399999999999</v>
      </c>
      <c r="GO66">
        <v>0.30364400000000002</v>
      </c>
      <c r="GP66">
        <v>2.03874E-2</v>
      </c>
      <c r="GQ66">
        <v>3.61416</v>
      </c>
      <c r="GR66">
        <v>41.035499999999999</v>
      </c>
      <c r="GS66">
        <v>9826.19</v>
      </c>
      <c r="GT66">
        <v>170.16</v>
      </c>
      <c r="GU66">
        <v>0</v>
      </c>
      <c r="GV66">
        <v>0</v>
      </c>
      <c r="GW66">
        <v>2135</v>
      </c>
      <c r="GX66">
        <v>930.00099999999998</v>
      </c>
      <c r="GY66">
        <v>2637.81</v>
      </c>
      <c r="GZ66">
        <v>297.5</v>
      </c>
      <c r="HA66">
        <v>16037.7</v>
      </c>
      <c r="HB66">
        <v>34.156999999999996</v>
      </c>
      <c r="HC66">
        <v>0</v>
      </c>
      <c r="HD66">
        <v>0</v>
      </c>
      <c r="HE66">
        <v>0</v>
      </c>
      <c r="HF66">
        <v>129.27600000000001</v>
      </c>
      <c r="HG66">
        <v>0</v>
      </c>
      <c r="HH66">
        <v>65.400000000000006</v>
      </c>
      <c r="HI66">
        <v>0</v>
      </c>
      <c r="HJ66">
        <v>0</v>
      </c>
      <c r="HK66">
        <v>228.833</v>
      </c>
      <c r="HL66">
        <v>0</v>
      </c>
      <c r="HM66">
        <v>0</v>
      </c>
      <c r="HN66">
        <v>0</v>
      </c>
      <c r="HO66">
        <v>0</v>
      </c>
      <c r="HP66">
        <v>0</v>
      </c>
      <c r="HQ66">
        <v>0</v>
      </c>
      <c r="HR66">
        <v>0</v>
      </c>
      <c r="HS66">
        <v>0</v>
      </c>
      <c r="HT66">
        <v>0</v>
      </c>
      <c r="HU66">
        <v>0</v>
      </c>
      <c r="HV66">
        <v>4.1399999999999997</v>
      </c>
      <c r="HW66">
        <v>179.91</v>
      </c>
      <c r="HX66">
        <v>2.1800000000000002</v>
      </c>
      <c r="HY66">
        <v>0</v>
      </c>
      <c r="HZ66">
        <v>12.56</v>
      </c>
      <c r="IA66">
        <v>30.71</v>
      </c>
      <c r="IB66">
        <v>18.22</v>
      </c>
      <c r="IC66">
        <v>35.299999999999997</v>
      </c>
      <c r="ID66">
        <v>4</v>
      </c>
      <c r="IE66">
        <v>287.02</v>
      </c>
      <c r="IF66">
        <v>0</v>
      </c>
      <c r="IG66">
        <v>4.8561500000000004</v>
      </c>
      <c r="IH66">
        <v>1.94304E-2</v>
      </c>
      <c r="II66">
        <v>0</v>
      </c>
      <c r="IJ66">
        <v>0</v>
      </c>
      <c r="IK66">
        <v>0.62342900000000001</v>
      </c>
      <c r="IL66">
        <v>0.118043</v>
      </c>
      <c r="IM66">
        <v>0.43196400000000001</v>
      </c>
      <c r="IN66">
        <v>6.2929700000000005E-2</v>
      </c>
      <c r="IO66">
        <v>6.1119399999999997</v>
      </c>
      <c r="IP66">
        <v>48.1</v>
      </c>
      <c r="IQ66">
        <v>0</v>
      </c>
      <c r="IR66">
        <v>23.1</v>
      </c>
      <c r="IS66">
        <v>49.9</v>
      </c>
      <c r="IT66">
        <v>26.8</v>
      </c>
      <c r="IU66">
        <v>84.51</v>
      </c>
      <c r="IV66">
        <v>7.45</v>
      </c>
      <c r="IW66">
        <v>89.97</v>
      </c>
      <c r="IX66">
        <v>7.62</v>
      </c>
      <c r="IY66">
        <v>84.51</v>
      </c>
      <c r="IZ66">
        <v>7.45</v>
      </c>
      <c r="JA66">
        <v>182.57</v>
      </c>
      <c r="JB66">
        <v>16.22</v>
      </c>
    </row>
    <row r="67" spans="1:262" x14ac:dyDescent="0.25">
      <c r="A67" s="10">
        <v>42977.405636574076</v>
      </c>
      <c r="B67" t="s">
        <v>446</v>
      </c>
      <c r="C67" t="s">
        <v>582</v>
      </c>
      <c r="D67">
        <v>16</v>
      </c>
      <c r="E67">
        <v>1</v>
      </c>
      <c r="F67">
        <v>2100</v>
      </c>
      <c r="G67" t="s">
        <v>96</v>
      </c>
      <c r="H67" t="s">
        <v>125</v>
      </c>
      <c r="I67">
        <v>4.54</v>
      </c>
      <c r="J67">
        <v>47.3</v>
      </c>
      <c r="K67">
        <v>234.56800000000001</v>
      </c>
      <c r="L67">
        <v>17.5229</v>
      </c>
      <c r="M67">
        <v>170.905</v>
      </c>
      <c r="N67">
        <v>0</v>
      </c>
      <c r="O67">
        <v>80.387100000000004</v>
      </c>
      <c r="P67">
        <v>0</v>
      </c>
      <c r="Q67">
        <v>0</v>
      </c>
      <c r="R67">
        <v>505.55700000000002</v>
      </c>
      <c r="S67">
        <v>903.154</v>
      </c>
      <c r="T67">
        <v>2025.88</v>
      </c>
      <c r="U67">
        <v>119.621</v>
      </c>
      <c r="V67">
        <v>4057.6</v>
      </c>
      <c r="W67">
        <v>347.07299999999998</v>
      </c>
      <c r="X67">
        <v>0</v>
      </c>
      <c r="Y67">
        <v>0</v>
      </c>
      <c r="Z67">
        <v>0</v>
      </c>
      <c r="AA67">
        <v>120.498</v>
      </c>
      <c r="AB67">
        <v>0</v>
      </c>
      <c r="AC67">
        <v>43.669699999999999</v>
      </c>
      <c r="AD67">
        <v>0</v>
      </c>
      <c r="AE67">
        <v>0</v>
      </c>
      <c r="AF67">
        <v>511.24099999999999</v>
      </c>
      <c r="AG67">
        <v>0</v>
      </c>
      <c r="AH67">
        <v>0</v>
      </c>
      <c r="AI67">
        <v>0</v>
      </c>
      <c r="AJ67">
        <v>0</v>
      </c>
      <c r="AK67">
        <v>0</v>
      </c>
      <c r="AL67">
        <v>0</v>
      </c>
      <c r="AM67">
        <v>0</v>
      </c>
      <c r="AN67">
        <v>0</v>
      </c>
      <c r="AO67">
        <v>0</v>
      </c>
      <c r="AP67">
        <v>0</v>
      </c>
      <c r="AQ67">
        <v>38.880000000000003</v>
      </c>
      <c r="AR67">
        <v>0.55000000000000004</v>
      </c>
      <c r="AS67">
        <v>2.27</v>
      </c>
      <c r="AT67">
        <v>0</v>
      </c>
      <c r="AU67">
        <v>12.64</v>
      </c>
      <c r="AV67">
        <v>0</v>
      </c>
      <c r="AW67">
        <v>0</v>
      </c>
      <c r="AX67">
        <v>7.82</v>
      </c>
      <c r="AY67">
        <v>16.600000000000001</v>
      </c>
      <c r="AZ67">
        <v>28.02</v>
      </c>
      <c r="BA67">
        <v>1.73</v>
      </c>
      <c r="BB67">
        <v>108.51</v>
      </c>
      <c r="BC67">
        <v>54.34</v>
      </c>
      <c r="BD67">
        <v>0</v>
      </c>
      <c r="BE67">
        <v>7.0677799999999999E-2</v>
      </c>
      <c r="BF67">
        <v>1.9515399999999999E-2</v>
      </c>
      <c r="BG67">
        <v>0</v>
      </c>
      <c r="BH67">
        <v>1.0894600000000001E-2</v>
      </c>
      <c r="BI67">
        <v>0</v>
      </c>
      <c r="BJ67">
        <v>0</v>
      </c>
      <c r="BK67">
        <v>0.134212</v>
      </c>
      <c r="BL67">
        <v>0.171682</v>
      </c>
      <c r="BM67">
        <v>0.30364400000000002</v>
      </c>
      <c r="BN67">
        <v>2.03874E-2</v>
      </c>
      <c r="BO67">
        <v>0.73101300000000002</v>
      </c>
      <c r="BP67">
        <v>0.101088</v>
      </c>
      <c r="BQ67">
        <v>251.57900000000001</v>
      </c>
      <c r="BR67">
        <v>76.127499999999998</v>
      </c>
      <c r="BS67">
        <v>170.905</v>
      </c>
      <c r="BT67">
        <v>0</v>
      </c>
      <c r="BU67">
        <v>80.387100000000004</v>
      </c>
      <c r="BV67">
        <v>505.55700000000002</v>
      </c>
      <c r="BW67">
        <v>909.96600000000001</v>
      </c>
      <c r="BX67">
        <v>2025.88</v>
      </c>
      <c r="BY67">
        <v>119.621</v>
      </c>
      <c r="BZ67">
        <v>4140.0200000000004</v>
      </c>
      <c r="CA67">
        <v>372.24200000000002</v>
      </c>
      <c r="CB67">
        <v>0</v>
      </c>
      <c r="CC67">
        <v>0</v>
      </c>
      <c r="CD67">
        <v>0</v>
      </c>
      <c r="CE67">
        <v>120.498</v>
      </c>
      <c r="CF67">
        <v>0</v>
      </c>
      <c r="CG67">
        <v>43.669699999999999</v>
      </c>
      <c r="CH67">
        <v>0</v>
      </c>
      <c r="CI67">
        <v>0</v>
      </c>
      <c r="CJ67">
        <v>536.41</v>
      </c>
      <c r="CK67">
        <v>0</v>
      </c>
      <c r="CL67">
        <v>0</v>
      </c>
      <c r="CM67">
        <v>0</v>
      </c>
      <c r="CN67">
        <v>0</v>
      </c>
      <c r="CO67">
        <v>0</v>
      </c>
      <c r="CP67">
        <v>0</v>
      </c>
      <c r="CQ67">
        <v>0</v>
      </c>
      <c r="CR67">
        <v>0</v>
      </c>
      <c r="CS67">
        <v>0</v>
      </c>
      <c r="CT67">
        <v>0</v>
      </c>
      <c r="CU67">
        <v>41.93</v>
      </c>
      <c r="CV67">
        <v>2.04</v>
      </c>
      <c r="CW67">
        <v>2.27</v>
      </c>
      <c r="CX67">
        <v>0</v>
      </c>
      <c r="CY67">
        <v>12.64</v>
      </c>
      <c r="CZ67">
        <v>7.82</v>
      </c>
      <c r="DA67">
        <v>16.690000000000001</v>
      </c>
      <c r="DB67">
        <v>28.02</v>
      </c>
      <c r="DC67">
        <v>1.73</v>
      </c>
      <c r="DD67">
        <v>113.14</v>
      </c>
      <c r="DE67">
        <v>58.88</v>
      </c>
      <c r="DF67">
        <v>0</v>
      </c>
      <c r="DG67">
        <v>0.23002800000000001</v>
      </c>
      <c r="DH67">
        <v>1.9515399999999999E-2</v>
      </c>
      <c r="DI67">
        <v>0</v>
      </c>
      <c r="DJ67">
        <v>1.0894600000000001E-2</v>
      </c>
      <c r="DK67">
        <v>0.134212</v>
      </c>
      <c r="DL67">
        <v>0.17289199999999999</v>
      </c>
      <c r="DM67">
        <v>0.30364400000000002</v>
      </c>
      <c r="DN67">
        <v>2.03874E-2</v>
      </c>
      <c r="DO67">
        <v>0.89157299999999995</v>
      </c>
      <c r="DP67">
        <v>0.260438</v>
      </c>
      <c r="DQ67" t="s">
        <v>691</v>
      </c>
      <c r="DR67" t="s">
        <v>690</v>
      </c>
      <c r="DS67" t="s">
        <v>16</v>
      </c>
      <c r="DT67">
        <v>0.16056000000000001</v>
      </c>
      <c r="DU67">
        <v>0.15935099999999999</v>
      </c>
      <c r="DV67">
        <v>4.0922799999999997</v>
      </c>
      <c r="DW67">
        <v>7.7106000000000003</v>
      </c>
      <c r="EN67">
        <v>234.56800000000001</v>
      </c>
      <c r="EO67">
        <v>17.5229</v>
      </c>
      <c r="EP67">
        <v>170.905</v>
      </c>
      <c r="EQ67">
        <v>0</v>
      </c>
      <c r="ER67">
        <v>80.387100000000004</v>
      </c>
      <c r="ES67">
        <v>0</v>
      </c>
      <c r="ET67">
        <v>0</v>
      </c>
      <c r="EU67">
        <v>505.55700000000002</v>
      </c>
      <c r="EV67">
        <v>903.154</v>
      </c>
      <c r="EW67">
        <v>2025.88</v>
      </c>
      <c r="EX67">
        <v>119.621</v>
      </c>
      <c r="EY67">
        <v>4057.6</v>
      </c>
      <c r="EZ67">
        <v>347.07299999999998</v>
      </c>
      <c r="FA67">
        <v>0</v>
      </c>
      <c r="FB67">
        <v>0</v>
      </c>
      <c r="FC67">
        <v>0</v>
      </c>
      <c r="FD67">
        <v>120.498</v>
      </c>
      <c r="FE67">
        <v>0</v>
      </c>
      <c r="FF67">
        <v>43.669699999999999</v>
      </c>
      <c r="FG67">
        <v>0</v>
      </c>
      <c r="FH67">
        <v>0</v>
      </c>
      <c r="FI67">
        <v>511.24099999999999</v>
      </c>
      <c r="FJ67">
        <v>0</v>
      </c>
      <c r="FK67">
        <v>0</v>
      </c>
      <c r="FL67">
        <v>0</v>
      </c>
      <c r="FM67">
        <v>0</v>
      </c>
      <c r="FN67">
        <v>0</v>
      </c>
      <c r="FO67">
        <v>0</v>
      </c>
      <c r="FP67">
        <v>0</v>
      </c>
      <c r="FQ67">
        <v>0</v>
      </c>
      <c r="FR67">
        <v>0</v>
      </c>
      <c r="FS67">
        <v>0</v>
      </c>
      <c r="FT67">
        <v>38.880000000000003</v>
      </c>
      <c r="FU67">
        <v>0.55000000000000004</v>
      </c>
      <c r="FV67">
        <v>2.27</v>
      </c>
      <c r="FW67">
        <v>0</v>
      </c>
      <c r="FX67">
        <v>12.64</v>
      </c>
      <c r="FY67">
        <v>0</v>
      </c>
      <c r="FZ67">
        <v>0</v>
      </c>
      <c r="GA67">
        <v>7.82</v>
      </c>
      <c r="GB67">
        <v>16.600000000000001</v>
      </c>
      <c r="GC67">
        <v>28.02</v>
      </c>
      <c r="GD67">
        <v>1.73</v>
      </c>
      <c r="GE67">
        <v>108.51</v>
      </c>
      <c r="GF67">
        <v>0</v>
      </c>
      <c r="GG67">
        <v>7.0677799999999999E-2</v>
      </c>
      <c r="GH67">
        <v>1.9515399999999999E-2</v>
      </c>
      <c r="GI67">
        <v>0</v>
      </c>
      <c r="GJ67">
        <v>1.0894600000000001E-2</v>
      </c>
      <c r="GK67">
        <v>0</v>
      </c>
      <c r="GL67">
        <v>0</v>
      </c>
      <c r="GM67">
        <v>0.134212</v>
      </c>
      <c r="GN67">
        <v>0.171682</v>
      </c>
      <c r="GO67">
        <v>0.30364400000000002</v>
      </c>
      <c r="GP67">
        <v>2.03874E-2</v>
      </c>
      <c r="GQ67">
        <v>0.73101300000000002</v>
      </c>
      <c r="GR67">
        <v>569.28700000000003</v>
      </c>
      <c r="GS67">
        <v>253.55799999999999</v>
      </c>
      <c r="GT67">
        <v>170.905</v>
      </c>
      <c r="GU67">
        <v>0</v>
      </c>
      <c r="GV67">
        <v>0</v>
      </c>
      <c r="GW67">
        <v>2135</v>
      </c>
      <c r="GX67">
        <v>930.00099999999998</v>
      </c>
      <c r="GY67">
        <v>2637.81</v>
      </c>
      <c r="GZ67">
        <v>297.5</v>
      </c>
      <c r="HA67">
        <v>6994.06</v>
      </c>
      <c r="HB67">
        <v>475.06200000000001</v>
      </c>
      <c r="HC67">
        <v>0</v>
      </c>
      <c r="HD67">
        <v>0</v>
      </c>
      <c r="HE67">
        <v>0</v>
      </c>
      <c r="HF67">
        <v>180.82400000000001</v>
      </c>
      <c r="HG67">
        <v>0</v>
      </c>
      <c r="HH67">
        <v>65.400000000000006</v>
      </c>
      <c r="HI67">
        <v>0</v>
      </c>
      <c r="HJ67">
        <v>0</v>
      </c>
      <c r="HK67">
        <v>721.28700000000003</v>
      </c>
      <c r="HL67">
        <v>0</v>
      </c>
      <c r="HM67">
        <v>0</v>
      </c>
      <c r="HN67">
        <v>0</v>
      </c>
      <c r="HO67">
        <v>0</v>
      </c>
      <c r="HP67">
        <v>0</v>
      </c>
      <c r="HQ67">
        <v>0</v>
      </c>
      <c r="HR67">
        <v>0</v>
      </c>
      <c r="HS67">
        <v>0</v>
      </c>
      <c r="HT67">
        <v>0</v>
      </c>
      <c r="HU67">
        <v>0</v>
      </c>
      <c r="HV67">
        <v>56.89</v>
      </c>
      <c r="HW67">
        <v>5.82</v>
      </c>
      <c r="HX67">
        <v>2.27</v>
      </c>
      <c r="HY67">
        <v>0</v>
      </c>
      <c r="HZ67">
        <v>17.350000000000001</v>
      </c>
      <c r="IA67">
        <v>33.06</v>
      </c>
      <c r="IB67">
        <v>18.68</v>
      </c>
      <c r="IC67">
        <v>36.78</v>
      </c>
      <c r="ID67">
        <v>4.72</v>
      </c>
      <c r="IE67">
        <v>175.57</v>
      </c>
      <c r="IF67">
        <v>0</v>
      </c>
      <c r="IG67">
        <v>0.56574999999999998</v>
      </c>
      <c r="IH67">
        <v>1.9515399999999999E-2</v>
      </c>
      <c r="II67">
        <v>0</v>
      </c>
      <c r="IJ67">
        <v>0</v>
      </c>
      <c r="IK67">
        <v>0.62342900000000001</v>
      </c>
      <c r="IL67">
        <v>0.118043</v>
      </c>
      <c r="IM67">
        <v>0.43196400000000001</v>
      </c>
      <c r="IN67">
        <v>6.2929700000000005E-2</v>
      </c>
      <c r="IO67">
        <v>1.8216300000000001</v>
      </c>
      <c r="IP67">
        <v>47.3</v>
      </c>
      <c r="IQ67">
        <v>0</v>
      </c>
      <c r="IR67">
        <v>30.9</v>
      </c>
      <c r="IS67">
        <v>49.3</v>
      </c>
      <c r="IT67">
        <v>18.399999999999999</v>
      </c>
      <c r="IU67">
        <v>7.32</v>
      </c>
      <c r="IV67">
        <v>47.02</v>
      </c>
      <c r="IW67">
        <v>9.0299999999999994</v>
      </c>
      <c r="IX67">
        <v>49.85</v>
      </c>
      <c r="IY67">
        <v>7.32</v>
      </c>
      <c r="IZ67">
        <v>47.02</v>
      </c>
      <c r="JA67">
        <v>16.05</v>
      </c>
      <c r="JB67">
        <v>66.28</v>
      </c>
    </row>
    <row r="68" spans="1:262" x14ac:dyDescent="0.25">
      <c r="A68" s="10">
        <v>42977.406111111108</v>
      </c>
      <c r="B68" t="s">
        <v>447</v>
      </c>
      <c r="C68" t="s">
        <v>583</v>
      </c>
      <c r="D68">
        <v>1</v>
      </c>
      <c r="E68">
        <v>1</v>
      </c>
      <c r="F68">
        <v>2700</v>
      </c>
      <c r="G68" t="s">
        <v>96</v>
      </c>
      <c r="H68" t="s">
        <v>125</v>
      </c>
      <c r="I68">
        <v>1.36</v>
      </c>
      <c r="J68">
        <v>50.2</v>
      </c>
      <c r="K68">
        <v>222.34700000000001</v>
      </c>
      <c r="L68">
        <v>0</v>
      </c>
      <c r="M68">
        <v>187.22200000000001</v>
      </c>
      <c r="N68">
        <v>0</v>
      </c>
      <c r="O68">
        <v>82.644599999999997</v>
      </c>
      <c r="P68">
        <v>0</v>
      </c>
      <c r="Q68">
        <v>0</v>
      </c>
      <c r="R68">
        <v>615.745</v>
      </c>
      <c r="S68">
        <v>962.81600000000003</v>
      </c>
      <c r="T68">
        <v>2371.31</v>
      </c>
      <c r="U68">
        <v>151.51499999999999</v>
      </c>
      <c r="V68">
        <v>4593.6000000000004</v>
      </c>
      <c r="W68">
        <v>328.13600000000002</v>
      </c>
      <c r="X68">
        <v>0</v>
      </c>
      <c r="Y68">
        <v>0</v>
      </c>
      <c r="Z68">
        <v>0</v>
      </c>
      <c r="AA68">
        <v>135.46299999999999</v>
      </c>
      <c r="AB68">
        <v>0</v>
      </c>
      <c r="AC68">
        <v>45.121000000000002</v>
      </c>
      <c r="AD68">
        <v>0</v>
      </c>
      <c r="AE68">
        <v>0</v>
      </c>
      <c r="AF68">
        <v>508.721</v>
      </c>
      <c r="AG68">
        <v>0</v>
      </c>
      <c r="AH68">
        <v>0</v>
      </c>
      <c r="AI68">
        <v>0</v>
      </c>
      <c r="AJ68">
        <v>0</v>
      </c>
      <c r="AK68">
        <v>0</v>
      </c>
      <c r="AL68">
        <v>0</v>
      </c>
      <c r="AM68">
        <v>0</v>
      </c>
      <c r="AN68">
        <v>0</v>
      </c>
      <c r="AO68">
        <v>0</v>
      </c>
      <c r="AP68">
        <v>0</v>
      </c>
      <c r="AQ68">
        <v>27.67</v>
      </c>
      <c r="AR68">
        <v>0</v>
      </c>
      <c r="AS68">
        <v>1.94</v>
      </c>
      <c r="AT68">
        <v>0</v>
      </c>
      <c r="AU68">
        <v>10.8</v>
      </c>
      <c r="AV68">
        <v>0</v>
      </c>
      <c r="AW68">
        <v>0</v>
      </c>
      <c r="AX68">
        <v>7.54</v>
      </c>
      <c r="AY68">
        <v>13.64</v>
      </c>
      <c r="AZ68">
        <v>25.72</v>
      </c>
      <c r="BA68">
        <v>1.71</v>
      </c>
      <c r="BB68">
        <v>89.02</v>
      </c>
      <c r="BC68">
        <v>40.409999999999997</v>
      </c>
      <c r="BD68" s="24">
        <v>1.8568500000000002E-15</v>
      </c>
      <c r="BE68">
        <v>0</v>
      </c>
      <c r="BF68">
        <v>2.1378600000000001E-2</v>
      </c>
      <c r="BG68">
        <v>0</v>
      </c>
      <c r="BH68">
        <v>1.18861E-2</v>
      </c>
      <c r="BI68">
        <v>0</v>
      </c>
      <c r="BJ68">
        <v>0</v>
      </c>
      <c r="BK68">
        <v>0.163464</v>
      </c>
      <c r="BL68">
        <v>0.15074399999999999</v>
      </c>
      <c r="BM68">
        <v>0.35411700000000002</v>
      </c>
      <c r="BN68">
        <v>2.5823200000000001E-2</v>
      </c>
      <c r="BO68">
        <v>0.72741299999999998</v>
      </c>
      <c r="BP68">
        <v>3.3264700000000001E-2</v>
      </c>
      <c r="BQ68">
        <v>230.33699999999999</v>
      </c>
      <c r="BR68">
        <v>0</v>
      </c>
      <c r="BS68">
        <v>187.22200000000001</v>
      </c>
      <c r="BT68">
        <v>0</v>
      </c>
      <c r="BU68">
        <v>82.644599999999997</v>
      </c>
      <c r="BV68">
        <v>615.745</v>
      </c>
      <c r="BW68">
        <v>968.39599999999996</v>
      </c>
      <c r="BX68">
        <v>2371.31</v>
      </c>
      <c r="BY68">
        <v>151.51499999999999</v>
      </c>
      <c r="BZ68">
        <v>4607.17</v>
      </c>
      <c r="CA68">
        <v>339.92899999999997</v>
      </c>
      <c r="CB68">
        <v>0</v>
      </c>
      <c r="CC68">
        <v>0</v>
      </c>
      <c r="CD68">
        <v>0</v>
      </c>
      <c r="CE68">
        <v>135.46299999999999</v>
      </c>
      <c r="CF68">
        <v>0</v>
      </c>
      <c r="CG68">
        <v>45.121000000000002</v>
      </c>
      <c r="CH68">
        <v>0</v>
      </c>
      <c r="CI68">
        <v>0</v>
      </c>
      <c r="CJ68">
        <v>520.51300000000003</v>
      </c>
      <c r="CK68">
        <v>0</v>
      </c>
      <c r="CL68">
        <v>0</v>
      </c>
      <c r="CM68">
        <v>0</v>
      </c>
      <c r="CN68">
        <v>0</v>
      </c>
      <c r="CO68">
        <v>0</v>
      </c>
      <c r="CP68">
        <v>0</v>
      </c>
      <c r="CQ68">
        <v>0</v>
      </c>
      <c r="CR68">
        <v>0</v>
      </c>
      <c r="CS68">
        <v>0</v>
      </c>
      <c r="CT68">
        <v>0</v>
      </c>
      <c r="CU68">
        <v>29.03</v>
      </c>
      <c r="CV68">
        <v>0</v>
      </c>
      <c r="CW68">
        <v>1.94</v>
      </c>
      <c r="CX68">
        <v>0</v>
      </c>
      <c r="CY68">
        <v>10.8</v>
      </c>
      <c r="CZ68">
        <v>7.54</v>
      </c>
      <c r="DA68">
        <v>13.7</v>
      </c>
      <c r="DB68">
        <v>25.72</v>
      </c>
      <c r="DC68">
        <v>1.71</v>
      </c>
      <c r="DD68">
        <v>90.44</v>
      </c>
      <c r="DE68">
        <v>41.77</v>
      </c>
      <c r="DF68" s="24">
        <v>1.0872500000000001E-15</v>
      </c>
      <c r="DG68">
        <v>0</v>
      </c>
      <c r="DH68">
        <v>2.1378600000000001E-2</v>
      </c>
      <c r="DI68">
        <v>0</v>
      </c>
      <c r="DJ68">
        <v>1.18861E-2</v>
      </c>
      <c r="DK68">
        <v>0.163464</v>
      </c>
      <c r="DL68">
        <v>0.15179599999999999</v>
      </c>
      <c r="DM68">
        <v>0.35411700000000002</v>
      </c>
      <c r="DN68">
        <v>2.5823200000000001E-2</v>
      </c>
      <c r="DO68">
        <v>0.72846500000000003</v>
      </c>
      <c r="DP68">
        <v>3.3264700000000001E-2</v>
      </c>
      <c r="DQ68" t="s">
        <v>691</v>
      </c>
      <c r="DR68" t="s">
        <v>690</v>
      </c>
      <c r="DS68" t="s">
        <v>16</v>
      </c>
      <c r="DT68">
        <v>1.0519500000000001E-3</v>
      </c>
      <c r="DU68" s="24">
        <v>-7.7021699999999997E-16</v>
      </c>
      <c r="DV68">
        <v>1.5701000000000001</v>
      </c>
      <c r="DW68">
        <v>3.2559300000000002</v>
      </c>
      <c r="EN68">
        <v>222.34700000000001</v>
      </c>
      <c r="EO68">
        <v>0</v>
      </c>
      <c r="EP68">
        <v>187.22200000000001</v>
      </c>
      <c r="EQ68">
        <v>0</v>
      </c>
      <c r="ER68">
        <v>82.644599999999997</v>
      </c>
      <c r="ES68">
        <v>0</v>
      </c>
      <c r="ET68">
        <v>0</v>
      </c>
      <c r="EU68">
        <v>615.745</v>
      </c>
      <c r="EV68">
        <v>962.81600000000003</v>
      </c>
      <c r="EW68">
        <v>2371.31</v>
      </c>
      <c r="EX68">
        <v>151.51499999999999</v>
      </c>
      <c r="EY68">
        <v>4593.6000000000004</v>
      </c>
      <c r="EZ68">
        <v>328.13600000000002</v>
      </c>
      <c r="FA68">
        <v>0</v>
      </c>
      <c r="FB68">
        <v>0</v>
      </c>
      <c r="FC68">
        <v>0</v>
      </c>
      <c r="FD68">
        <v>135.46299999999999</v>
      </c>
      <c r="FE68">
        <v>0</v>
      </c>
      <c r="FF68">
        <v>45.121000000000002</v>
      </c>
      <c r="FG68">
        <v>0</v>
      </c>
      <c r="FH68">
        <v>0</v>
      </c>
      <c r="FI68">
        <v>508.721</v>
      </c>
      <c r="FJ68">
        <v>0</v>
      </c>
      <c r="FK68">
        <v>0</v>
      </c>
      <c r="FL68">
        <v>0</v>
      </c>
      <c r="FM68">
        <v>0</v>
      </c>
      <c r="FN68">
        <v>0</v>
      </c>
      <c r="FO68">
        <v>0</v>
      </c>
      <c r="FP68">
        <v>0</v>
      </c>
      <c r="FQ68">
        <v>0</v>
      </c>
      <c r="FR68">
        <v>0</v>
      </c>
      <c r="FS68">
        <v>0</v>
      </c>
      <c r="FT68">
        <v>27.67</v>
      </c>
      <c r="FU68">
        <v>0</v>
      </c>
      <c r="FV68">
        <v>1.94</v>
      </c>
      <c r="FW68">
        <v>0</v>
      </c>
      <c r="FX68">
        <v>10.8</v>
      </c>
      <c r="FY68">
        <v>0</v>
      </c>
      <c r="FZ68">
        <v>0</v>
      </c>
      <c r="GA68">
        <v>7.54</v>
      </c>
      <c r="GB68">
        <v>13.64</v>
      </c>
      <c r="GC68">
        <v>25.72</v>
      </c>
      <c r="GD68">
        <v>1.71</v>
      </c>
      <c r="GE68">
        <v>89.02</v>
      </c>
      <c r="GF68" s="24">
        <v>1.8568500000000002E-15</v>
      </c>
      <c r="GG68">
        <v>0</v>
      </c>
      <c r="GH68">
        <v>2.1378600000000001E-2</v>
      </c>
      <c r="GI68">
        <v>0</v>
      </c>
      <c r="GJ68">
        <v>1.18861E-2</v>
      </c>
      <c r="GK68">
        <v>0</v>
      </c>
      <c r="GL68">
        <v>0</v>
      </c>
      <c r="GM68">
        <v>0.163464</v>
      </c>
      <c r="GN68">
        <v>0.15074399999999999</v>
      </c>
      <c r="GO68">
        <v>0.35411700000000002</v>
      </c>
      <c r="GP68">
        <v>2.5823200000000001E-2</v>
      </c>
      <c r="GQ68">
        <v>0.72741299999999998</v>
      </c>
      <c r="GR68">
        <v>529.52599999999995</v>
      </c>
      <c r="GS68">
        <v>0</v>
      </c>
      <c r="GT68">
        <v>187.22200000000001</v>
      </c>
      <c r="GU68">
        <v>0</v>
      </c>
      <c r="GV68">
        <v>0</v>
      </c>
      <c r="GW68">
        <v>2615</v>
      </c>
      <c r="GX68">
        <v>989.00099999999998</v>
      </c>
      <c r="GY68">
        <v>3267.2</v>
      </c>
      <c r="GZ68">
        <v>327.5</v>
      </c>
      <c r="HA68">
        <v>7915.45</v>
      </c>
      <c r="HB68">
        <v>440.709</v>
      </c>
      <c r="HC68">
        <v>0</v>
      </c>
      <c r="HD68">
        <v>0</v>
      </c>
      <c r="HE68">
        <v>0</v>
      </c>
      <c r="HF68">
        <v>197.499</v>
      </c>
      <c r="HG68">
        <v>0</v>
      </c>
      <c r="HH68">
        <v>73.400000000000006</v>
      </c>
      <c r="HI68">
        <v>0</v>
      </c>
      <c r="HJ68">
        <v>0</v>
      </c>
      <c r="HK68">
        <v>711.60799999999995</v>
      </c>
      <c r="HL68">
        <v>0</v>
      </c>
      <c r="HM68">
        <v>0</v>
      </c>
      <c r="HN68">
        <v>0</v>
      </c>
      <c r="HO68">
        <v>0</v>
      </c>
      <c r="HP68">
        <v>0</v>
      </c>
      <c r="HQ68">
        <v>0</v>
      </c>
      <c r="HR68">
        <v>0</v>
      </c>
      <c r="HS68">
        <v>0</v>
      </c>
      <c r="HT68">
        <v>0</v>
      </c>
      <c r="HU68">
        <v>0</v>
      </c>
      <c r="HV68">
        <v>39.880000000000003</v>
      </c>
      <c r="HW68">
        <v>0</v>
      </c>
      <c r="HX68">
        <v>1.94</v>
      </c>
      <c r="HY68">
        <v>0</v>
      </c>
      <c r="HZ68">
        <v>14.47</v>
      </c>
      <c r="IA68">
        <v>31.65</v>
      </c>
      <c r="IB68">
        <v>15.76</v>
      </c>
      <c r="IC68">
        <v>35.51</v>
      </c>
      <c r="ID68">
        <v>3.93</v>
      </c>
      <c r="IE68">
        <v>143.13999999999999</v>
      </c>
      <c r="IF68" s="24">
        <v>2.4136E-15</v>
      </c>
      <c r="IG68">
        <v>0</v>
      </c>
      <c r="IH68">
        <v>2.1378600000000001E-2</v>
      </c>
      <c r="II68">
        <v>0</v>
      </c>
      <c r="IJ68">
        <v>0</v>
      </c>
      <c r="IK68">
        <v>0.76358999999999999</v>
      </c>
      <c r="IL68">
        <v>0.12681200000000001</v>
      </c>
      <c r="IM68">
        <v>0.53503100000000003</v>
      </c>
      <c r="IN68">
        <v>6.9275500000000004E-2</v>
      </c>
      <c r="IO68">
        <v>1.5160899999999999</v>
      </c>
      <c r="IP68">
        <v>50.2</v>
      </c>
      <c r="IQ68">
        <v>0</v>
      </c>
      <c r="IR68">
        <v>29.2</v>
      </c>
      <c r="IS68">
        <v>51</v>
      </c>
      <c r="IT68">
        <v>21.8</v>
      </c>
      <c r="IU68">
        <v>5.07</v>
      </c>
      <c r="IV68">
        <v>35.340000000000003</v>
      </c>
      <c r="IW68">
        <v>5.22</v>
      </c>
      <c r="IX68">
        <v>36.549999999999997</v>
      </c>
      <c r="IY68">
        <v>5.07</v>
      </c>
      <c r="IZ68">
        <v>35.340000000000003</v>
      </c>
      <c r="JA68">
        <v>7.27</v>
      </c>
      <c r="JB68">
        <v>49.02</v>
      </c>
    </row>
    <row r="69" spans="1:262" x14ac:dyDescent="0.25">
      <c r="A69" s="10">
        <v>42977.405636574076</v>
      </c>
      <c r="B69" t="s">
        <v>448</v>
      </c>
      <c r="C69" t="s">
        <v>584</v>
      </c>
      <c r="D69">
        <v>2</v>
      </c>
      <c r="E69">
        <v>1</v>
      </c>
      <c r="F69">
        <v>2700</v>
      </c>
      <c r="G69" t="s">
        <v>96</v>
      </c>
      <c r="H69" t="s">
        <v>125</v>
      </c>
      <c r="I69">
        <v>3.55</v>
      </c>
      <c r="J69">
        <v>42.4</v>
      </c>
      <c r="K69">
        <v>154.345</v>
      </c>
      <c r="L69">
        <v>4.5814300000000001</v>
      </c>
      <c r="M69">
        <v>196.25899999999999</v>
      </c>
      <c r="N69">
        <v>0</v>
      </c>
      <c r="O69">
        <v>82.633899999999997</v>
      </c>
      <c r="P69">
        <v>0</v>
      </c>
      <c r="Q69">
        <v>0</v>
      </c>
      <c r="R69">
        <v>615.745</v>
      </c>
      <c r="S69">
        <v>1006.06</v>
      </c>
      <c r="T69">
        <v>2371.31</v>
      </c>
      <c r="U69">
        <v>151.51499999999999</v>
      </c>
      <c r="V69">
        <v>4582.4399999999996</v>
      </c>
      <c r="W69">
        <v>227.77099999999999</v>
      </c>
      <c r="X69">
        <v>0</v>
      </c>
      <c r="Y69">
        <v>0</v>
      </c>
      <c r="Z69">
        <v>0</v>
      </c>
      <c r="AA69">
        <v>122.39400000000001</v>
      </c>
      <c r="AB69">
        <v>0</v>
      </c>
      <c r="AC69">
        <v>45.121000000000002</v>
      </c>
      <c r="AD69">
        <v>0</v>
      </c>
      <c r="AE69">
        <v>0</v>
      </c>
      <c r="AF69">
        <v>395.286</v>
      </c>
      <c r="AG69">
        <v>0</v>
      </c>
      <c r="AH69">
        <v>0</v>
      </c>
      <c r="AI69">
        <v>0</v>
      </c>
      <c r="AJ69">
        <v>0</v>
      </c>
      <c r="AK69">
        <v>0</v>
      </c>
      <c r="AL69">
        <v>0</v>
      </c>
      <c r="AM69">
        <v>0</v>
      </c>
      <c r="AN69">
        <v>0</v>
      </c>
      <c r="AO69">
        <v>0</v>
      </c>
      <c r="AP69">
        <v>0</v>
      </c>
      <c r="AQ69">
        <v>19.829999999999998</v>
      </c>
      <c r="AR69">
        <v>0.69</v>
      </c>
      <c r="AS69">
        <v>2.02</v>
      </c>
      <c r="AT69">
        <v>0</v>
      </c>
      <c r="AU69">
        <v>9.8800000000000008</v>
      </c>
      <c r="AV69">
        <v>0</v>
      </c>
      <c r="AW69">
        <v>0</v>
      </c>
      <c r="AX69">
        <v>7.14</v>
      </c>
      <c r="AY69">
        <v>14.18</v>
      </c>
      <c r="AZ69">
        <v>25.15</v>
      </c>
      <c r="BA69">
        <v>1.64</v>
      </c>
      <c r="BB69">
        <v>80.53</v>
      </c>
      <c r="BC69">
        <v>32.42</v>
      </c>
      <c r="BD69">
        <v>0</v>
      </c>
      <c r="BE69">
        <v>4.8349299999999998E-2</v>
      </c>
      <c r="BF69">
        <v>2.24105E-2</v>
      </c>
      <c r="BG69">
        <v>0</v>
      </c>
      <c r="BH69">
        <v>1.18861E-2</v>
      </c>
      <c r="BI69">
        <v>0</v>
      </c>
      <c r="BJ69">
        <v>0</v>
      </c>
      <c r="BK69">
        <v>0.163464</v>
      </c>
      <c r="BL69">
        <v>0.164881</v>
      </c>
      <c r="BM69">
        <v>0.35411700000000002</v>
      </c>
      <c r="BN69">
        <v>2.5823200000000001E-2</v>
      </c>
      <c r="BO69">
        <v>0.79093100000000005</v>
      </c>
      <c r="BP69">
        <v>8.2645899999999994E-2</v>
      </c>
      <c r="BQ69">
        <v>163.98099999999999</v>
      </c>
      <c r="BR69">
        <v>25.150200000000002</v>
      </c>
      <c r="BS69">
        <v>196.25899999999999</v>
      </c>
      <c r="BT69">
        <v>0</v>
      </c>
      <c r="BU69">
        <v>82.633899999999997</v>
      </c>
      <c r="BV69">
        <v>615.745</v>
      </c>
      <c r="BW69">
        <v>1013.66</v>
      </c>
      <c r="BX69">
        <v>2371.31</v>
      </c>
      <c r="BY69">
        <v>151.51499999999999</v>
      </c>
      <c r="BZ69">
        <v>4620.25</v>
      </c>
      <c r="CA69">
        <v>241.99199999999999</v>
      </c>
      <c r="CB69">
        <v>0</v>
      </c>
      <c r="CC69">
        <v>0</v>
      </c>
      <c r="CD69">
        <v>0</v>
      </c>
      <c r="CE69">
        <v>122.39400000000001</v>
      </c>
      <c r="CF69">
        <v>0</v>
      </c>
      <c r="CG69">
        <v>45.121000000000002</v>
      </c>
      <c r="CH69">
        <v>0</v>
      </c>
      <c r="CI69">
        <v>0</v>
      </c>
      <c r="CJ69">
        <v>409.50700000000001</v>
      </c>
      <c r="CK69">
        <v>0</v>
      </c>
      <c r="CL69">
        <v>0</v>
      </c>
      <c r="CM69">
        <v>0</v>
      </c>
      <c r="CN69">
        <v>0</v>
      </c>
      <c r="CO69">
        <v>0</v>
      </c>
      <c r="CP69">
        <v>0</v>
      </c>
      <c r="CQ69">
        <v>0</v>
      </c>
      <c r="CR69">
        <v>0</v>
      </c>
      <c r="CS69">
        <v>0</v>
      </c>
      <c r="CT69">
        <v>0</v>
      </c>
      <c r="CU69">
        <v>21.16</v>
      </c>
      <c r="CV69">
        <v>2.91</v>
      </c>
      <c r="CW69">
        <v>2.02</v>
      </c>
      <c r="CX69">
        <v>0</v>
      </c>
      <c r="CY69">
        <v>9.8800000000000008</v>
      </c>
      <c r="CZ69">
        <v>7.14</v>
      </c>
      <c r="DA69">
        <v>14.26</v>
      </c>
      <c r="DB69">
        <v>25.15</v>
      </c>
      <c r="DC69">
        <v>1.64</v>
      </c>
      <c r="DD69">
        <v>84.16</v>
      </c>
      <c r="DE69">
        <v>35.97</v>
      </c>
      <c r="DF69">
        <v>0</v>
      </c>
      <c r="DG69">
        <v>0.166214</v>
      </c>
      <c r="DH69">
        <v>2.24105E-2</v>
      </c>
      <c r="DI69">
        <v>0</v>
      </c>
      <c r="DJ69">
        <v>1.18861E-2</v>
      </c>
      <c r="DK69">
        <v>0.163464</v>
      </c>
      <c r="DL69">
        <v>0.16586999999999999</v>
      </c>
      <c r="DM69">
        <v>0.35411700000000002</v>
      </c>
      <c r="DN69">
        <v>2.5823200000000001E-2</v>
      </c>
      <c r="DO69">
        <v>0.90978499999999995</v>
      </c>
      <c r="DP69">
        <v>0.20050999999999999</v>
      </c>
      <c r="DQ69" t="s">
        <v>691</v>
      </c>
      <c r="DR69" t="s">
        <v>690</v>
      </c>
      <c r="DS69" t="s">
        <v>16</v>
      </c>
      <c r="DT69">
        <v>0.118854</v>
      </c>
      <c r="DU69">
        <v>0.117864</v>
      </c>
      <c r="DV69">
        <v>4.3132099999999998</v>
      </c>
      <c r="DW69">
        <v>9.8693399999999993</v>
      </c>
      <c r="EN69">
        <v>154.345</v>
      </c>
      <c r="EO69">
        <v>4.5814300000000001</v>
      </c>
      <c r="EP69">
        <v>196.25899999999999</v>
      </c>
      <c r="EQ69">
        <v>0</v>
      </c>
      <c r="ER69">
        <v>82.633899999999997</v>
      </c>
      <c r="ES69">
        <v>0</v>
      </c>
      <c r="ET69">
        <v>0</v>
      </c>
      <c r="EU69">
        <v>615.745</v>
      </c>
      <c r="EV69">
        <v>1006.06</v>
      </c>
      <c r="EW69">
        <v>2371.31</v>
      </c>
      <c r="EX69">
        <v>151.51499999999999</v>
      </c>
      <c r="EY69">
        <v>4582.4399999999996</v>
      </c>
      <c r="EZ69">
        <v>227.77099999999999</v>
      </c>
      <c r="FA69">
        <v>0</v>
      </c>
      <c r="FB69">
        <v>0</v>
      </c>
      <c r="FC69">
        <v>0</v>
      </c>
      <c r="FD69">
        <v>122.39400000000001</v>
      </c>
      <c r="FE69">
        <v>0</v>
      </c>
      <c r="FF69">
        <v>45.121000000000002</v>
      </c>
      <c r="FG69">
        <v>0</v>
      </c>
      <c r="FH69">
        <v>0</v>
      </c>
      <c r="FI69">
        <v>395.286</v>
      </c>
      <c r="FJ69">
        <v>0</v>
      </c>
      <c r="FK69">
        <v>0</v>
      </c>
      <c r="FL69">
        <v>0</v>
      </c>
      <c r="FM69">
        <v>0</v>
      </c>
      <c r="FN69">
        <v>0</v>
      </c>
      <c r="FO69">
        <v>0</v>
      </c>
      <c r="FP69">
        <v>0</v>
      </c>
      <c r="FQ69">
        <v>0</v>
      </c>
      <c r="FR69">
        <v>0</v>
      </c>
      <c r="FS69">
        <v>0</v>
      </c>
      <c r="FT69">
        <v>19.829999999999998</v>
      </c>
      <c r="FU69">
        <v>0.69</v>
      </c>
      <c r="FV69">
        <v>2.02</v>
      </c>
      <c r="FW69">
        <v>0</v>
      </c>
      <c r="FX69">
        <v>9.8800000000000008</v>
      </c>
      <c r="FY69">
        <v>0</v>
      </c>
      <c r="FZ69">
        <v>0</v>
      </c>
      <c r="GA69">
        <v>7.14</v>
      </c>
      <c r="GB69">
        <v>14.18</v>
      </c>
      <c r="GC69">
        <v>25.15</v>
      </c>
      <c r="GD69">
        <v>1.64</v>
      </c>
      <c r="GE69">
        <v>80.53</v>
      </c>
      <c r="GF69">
        <v>0</v>
      </c>
      <c r="GG69">
        <v>4.8349299999999998E-2</v>
      </c>
      <c r="GH69">
        <v>2.24105E-2</v>
      </c>
      <c r="GI69">
        <v>0</v>
      </c>
      <c r="GJ69">
        <v>1.18861E-2</v>
      </c>
      <c r="GK69">
        <v>0</v>
      </c>
      <c r="GL69">
        <v>0</v>
      </c>
      <c r="GM69">
        <v>0.163464</v>
      </c>
      <c r="GN69">
        <v>0.164881</v>
      </c>
      <c r="GO69">
        <v>0.35411700000000002</v>
      </c>
      <c r="GP69">
        <v>2.5823200000000001E-2</v>
      </c>
      <c r="GQ69">
        <v>0.79093100000000005</v>
      </c>
      <c r="GR69">
        <v>611.97199999999998</v>
      </c>
      <c r="GS69">
        <v>203.07300000000001</v>
      </c>
      <c r="GT69">
        <v>196.25899999999999</v>
      </c>
      <c r="GU69">
        <v>0</v>
      </c>
      <c r="GV69">
        <v>0</v>
      </c>
      <c r="GW69">
        <v>2615</v>
      </c>
      <c r="GX69">
        <v>989.00099999999998</v>
      </c>
      <c r="GY69">
        <v>3267.2</v>
      </c>
      <c r="GZ69">
        <v>327.5</v>
      </c>
      <c r="HA69">
        <v>8210</v>
      </c>
      <c r="HB69">
        <v>509.30799999999999</v>
      </c>
      <c r="HC69">
        <v>0</v>
      </c>
      <c r="HD69">
        <v>0</v>
      </c>
      <c r="HE69">
        <v>0</v>
      </c>
      <c r="HF69">
        <v>183.536</v>
      </c>
      <c r="HG69">
        <v>0</v>
      </c>
      <c r="HH69">
        <v>73.400000000000006</v>
      </c>
      <c r="HI69">
        <v>0</v>
      </c>
      <c r="HJ69">
        <v>0</v>
      </c>
      <c r="HK69">
        <v>766.24400000000003</v>
      </c>
      <c r="HL69">
        <v>0</v>
      </c>
      <c r="HM69">
        <v>0</v>
      </c>
      <c r="HN69">
        <v>0</v>
      </c>
      <c r="HO69">
        <v>0</v>
      </c>
      <c r="HP69">
        <v>0</v>
      </c>
      <c r="HQ69">
        <v>0</v>
      </c>
      <c r="HR69">
        <v>0</v>
      </c>
      <c r="HS69">
        <v>0</v>
      </c>
      <c r="HT69">
        <v>0</v>
      </c>
      <c r="HU69">
        <v>0</v>
      </c>
      <c r="HV69">
        <v>46.81</v>
      </c>
      <c r="HW69">
        <v>14.45</v>
      </c>
      <c r="HX69">
        <v>2.02</v>
      </c>
      <c r="HY69">
        <v>0</v>
      </c>
      <c r="HZ69">
        <v>13.5</v>
      </c>
      <c r="IA69">
        <v>30.97</v>
      </c>
      <c r="IB69">
        <v>15.67</v>
      </c>
      <c r="IC69">
        <v>35.15</v>
      </c>
      <c r="ID69">
        <v>3.77</v>
      </c>
      <c r="IE69">
        <v>162.34</v>
      </c>
      <c r="IF69">
        <v>0</v>
      </c>
      <c r="IG69">
        <v>0.74815600000000004</v>
      </c>
      <c r="IH69">
        <v>2.24105E-2</v>
      </c>
      <c r="II69">
        <v>0</v>
      </c>
      <c r="IJ69">
        <v>0</v>
      </c>
      <c r="IK69">
        <v>0.76358999999999999</v>
      </c>
      <c r="IL69">
        <v>0.12681200000000001</v>
      </c>
      <c r="IM69">
        <v>0.53503100000000003</v>
      </c>
      <c r="IN69">
        <v>6.9275500000000004E-2</v>
      </c>
      <c r="IO69">
        <v>2.2652700000000001</v>
      </c>
      <c r="IP69">
        <v>42.4</v>
      </c>
      <c r="IQ69">
        <v>0</v>
      </c>
      <c r="IR69">
        <v>23.8</v>
      </c>
      <c r="IS69">
        <v>44.3</v>
      </c>
      <c r="IT69">
        <v>20.5</v>
      </c>
      <c r="IU69">
        <v>5.04</v>
      </c>
      <c r="IV69">
        <v>27.38</v>
      </c>
      <c r="IW69">
        <v>7.35</v>
      </c>
      <c r="IX69">
        <v>28.62</v>
      </c>
      <c r="IY69">
        <v>5.04</v>
      </c>
      <c r="IZ69">
        <v>27.38</v>
      </c>
      <c r="JA69">
        <v>22.2</v>
      </c>
      <c r="JB69">
        <v>54.58</v>
      </c>
    </row>
    <row r="70" spans="1:262" x14ac:dyDescent="0.25">
      <c r="A70" s="10">
        <v>42977.405636574076</v>
      </c>
      <c r="B70" t="s">
        <v>449</v>
      </c>
      <c r="C70" t="s">
        <v>585</v>
      </c>
      <c r="D70">
        <v>3</v>
      </c>
      <c r="E70">
        <v>1</v>
      </c>
      <c r="F70">
        <v>2700</v>
      </c>
      <c r="G70" t="s">
        <v>96</v>
      </c>
      <c r="H70" t="s">
        <v>125</v>
      </c>
      <c r="I70">
        <v>1.81</v>
      </c>
      <c r="J70">
        <v>43.6</v>
      </c>
      <c r="K70">
        <v>92.888099999999994</v>
      </c>
      <c r="L70">
        <v>0</v>
      </c>
      <c r="M70">
        <v>189.804</v>
      </c>
      <c r="N70">
        <v>0</v>
      </c>
      <c r="O70">
        <v>82.633899999999997</v>
      </c>
      <c r="P70">
        <v>0</v>
      </c>
      <c r="Q70">
        <v>0</v>
      </c>
      <c r="R70">
        <v>615.745</v>
      </c>
      <c r="S70">
        <v>996.95100000000002</v>
      </c>
      <c r="T70">
        <v>2371.31</v>
      </c>
      <c r="U70">
        <v>151.51499999999999</v>
      </c>
      <c r="V70">
        <v>4500.84</v>
      </c>
      <c r="W70">
        <v>137.071</v>
      </c>
      <c r="X70">
        <v>0</v>
      </c>
      <c r="Y70">
        <v>0</v>
      </c>
      <c r="Z70">
        <v>0</v>
      </c>
      <c r="AA70">
        <v>122.881</v>
      </c>
      <c r="AB70">
        <v>0</v>
      </c>
      <c r="AC70">
        <v>45.121000000000002</v>
      </c>
      <c r="AD70">
        <v>0</v>
      </c>
      <c r="AE70">
        <v>0</v>
      </c>
      <c r="AF70">
        <v>305.072</v>
      </c>
      <c r="AG70">
        <v>0</v>
      </c>
      <c r="AH70">
        <v>0</v>
      </c>
      <c r="AI70">
        <v>0</v>
      </c>
      <c r="AJ70">
        <v>0</v>
      </c>
      <c r="AK70">
        <v>0</v>
      </c>
      <c r="AL70">
        <v>0</v>
      </c>
      <c r="AM70">
        <v>0</v>
      </c>
      <c r="AN70">
        <v>0</v>
      </c>
      <c r="AO70">
        <v>0</v>
      </c>
      <c r="AP70">
        <v>0</v>
      </c>
      <c r="AQ70">
        <v>12.02</v>
      </c>
      <c r="AR70">
        <v>0</v>
      </c>
      <c r="AS70">
        <v>1.96</v>
      </c>
      <c r="AT70">
        <v>0</v>
      </c>
      <c r="AU70">
        <v>9.91</v>
      </c>
      <c r="AV70">
        <v>0</v>
      </c>
      <c r="AW70">
        <v>0</v>
      </c>
      <c r="AX70">
        <v>7.34</v>
      </c>
      <c r="AY70">
        <v>14.08</v>
      </c>
      <c r="AZ70">
        <v>25.46</v>
      </c>
      <c r="BA70">
        <v>1.7</v>
      </c>
      <c r="BB70">
        <v>72.47</v>
      </c>
      <c r="BC70">
        <v>23.89</v>
      </c>
      <c r="BD70">
        <v>0</v>
      </c>
      <c r="BE70">
        <v>0</v>
      </c>
      <c r="BF70">
        <v>2.1673399999999999E-2</v>
      </c>
      <c r="BG70">
        <v>0</v>
      </c>
      <c r="BH70">
        <v>1.18861E-2</v>
      </c>
      <c r="BI70">
        <v>0</v>
      </c>
      <c r="BJ70">
        <v>0</v>
      </c>
      <c r="BK70">
        <v>0.163464</v>
      </c>
      <c r="BL70">
        <v>0.157804</v>
      </c>
      <c r="BM70">
        <v>0.35411700000000002</v>
      </c>
      <c r="BN70">
        <v>2.5823200000000001E-2</v>
      </c>
      <c r="BO70">
        <v>0.73476799999999998</v>
      </c>
      <c r="BP70">
        <v>3.3559499999999999E-2</v>
      </c>
      <c r="BQ70">
        <v>105.96</v>
      </c>
      <c r="BR70">
        <v>0</v>
      </c>
      <c r="BS70">
        <v>189.804</v>
      </c>
      <c r="BT70">
        <v>0</v>
      </c>
      <c r="BU70">
        <v>82.633899999999997</v>
      </c>
      <c r="BV70">
        <v>615.745</v>
      </c>
      <c r="BW70">
        <v>1002.33</v>
      </c>
      <c r="BX70">
        <v>2371.31</v>
      </c>
      <c r="BY70">
        <v>151.51499999999999</v>
      </c>
      <c r="BZ70">
        <v>4519.29</v>
      </c>
      <c r="CA70">
        <v>156.36099999999999</v>
      </c>
      <c r="CB70">
        <v>0</v>
      </c>
      <c r="CC70">
        <v>0</v>
      </c>
      <c r="CD70">
        <v>0</v>
      </c>
      <c r="CE70">
        <v>122.881</v>
      </c>
      <c r="CF70">
        <v>0</v>
      </c>
      <c r="CG70">
        <v>45.121000000000002</v>
      </c>
      <c r="CH70">
        <v>0</v>
      </c>
      <c r="CI70">
        <v>0</v>
      </c>
      <c r="CJ70">
        <v>324.36200000000002</v>
      </c>
      <c r="CK70">
        <v>0</v>
      </c>
      <c r="CL70">
        <v>0</v>
      </c>
      <c r="CM70">
        <v>0</v>
      </c>
      <c r="CN70">
        <v>0</v>
      </c>
      <c r="CO70">
        <v>0</v>
      </c>
      <c r="CP70">
        <v>0</v>
      </c>
      <c r="CQ70">
        <v>0</v>
      </c>
      <c r="CR70">
        <v>0</v>
      </c>
      <c r="CS70">
        <v>0</v>
      </c>
      <c r="CT70">
        <v>0</v>
      </c>
      <c r="CU70">
        <v>13.83</v>
      </c>
      <c r="CV70">
        <v>0</v>
      </c>
      <c r="CW70">
        <v>1.96</v>
      </c>
      <c r="CX70">
        <v>0</v>
      </c>
      <c r="CY70">
        <v>9.91</v>
      </c>
      <c r="CZ70">
        <v>7.34</v>
      </c>
      <c r="DA70">
        <v>14.14</v>
      </c>
      <c r="DB70">
        <v>25.46</v>
      </c>
      <c r="DC70">
        <v>1.7</v>
      </c>
      <c r="DD70">
        <v>74.34</v>
      </c>
      <c r="DE70">
        <v>25.7</v>
      </c>
      <c r="DF70">
        <v>0</v>
      </c>
      <c r="DG70">
        <v>0</v>
      </c>
      <c r="DH70">
        <v>2.1673399999999999E-2</v>
      </c>
      <c r="DI70">
        <v>0</v>
      </c>
      <c r="DJ70">
        <v>1.18861E-2</v>
      </c>
      <c r="DK70">
        <v>0.163464</v>
      </c>
      <c r="DL70">
        <v>0.15872800000000001</v>
      </c>
      <c r="DM70">
        <v>0.35411700000000002</v>
      </c>
      <c r="DN70">
        <v>2.5823200000000001E-2</v>
      </c>
      <c r="DO70">
        <v>0.73569200000000001</v>
      </c>
      <c r="DP70">
        <v>3.3559499999999999E-2</v>
      </c>
      <c r="DQ70" t="s">
        <v>691</v>
      </c>
      <c r="DR70" t="s">
        <v>690</v>
      </c>
      <c r="DS70" t="s">
        <v>16</v>
      </c>
      <c r="DT70">
        <v>9.2444499999999998E-4</v>
      </c>
      <c r="DU70">
        <v>0</v>
      </c>
      <c r="DV70">
        <v>2.5154700000000001</v>
      </c>
      <c r="DW70">
        <v>7.0427999999999997</v>
      </c>
      <c r="EN70">
        <v>92.888099999999994</v>
      </c>
      <c r="EO70">
        <v>0</v>
      </c>
      <c r="EP70">
        <v>189.804</v>
      </c>
      <c r="EQ70">
        <v>0</v>
      </c>
      <c r="ER70">
        <v>82.633899999999997</v>
      </c>
      <c r="ES70">
        <v>0</v>
      </c>
      <c r="ET70">
        <v>0</v>
      </c>
      <c r="EU70">
        <v>615.745</v>
      </c>
      <c r="EV70">
        <v>996.95100000000002</v>
      </c>
      <c r="EW70">
        <v>2371.31</v>
      </c>
      <c r="EX70">
        <v>151.51499999999999</v>
      </c>
      <c r="EY70">
        <v>4500.84</v>
      </c>
      <c r="EZ70">
        <v>137.071</v>
      </c>
      <c r="FA70">
        <v>0</v>
      </c>
      <c r="FB70">
        <v>0</v>
      </c>
      <c r="FC70">
        <v>0</v>
      </c>
      <c r="FD70">
        <v>122.881</v>
      </c>
      <c r="FE70">
        <v>0</v>
      </c>
      <c r="FF70">
        <v>45.121000000000002</v>
      </c>
      <c r="FG70">
        <v>0</v>
      </c>
      <c r="FH70">
        <v>0</v>
      </c>
      <c r="FI70">
        <v>305.072</v>
      </c>
      <c r="FJ70">
        <v>0</v>
      </c>
      <c r="FK70">
        <v>0</v>
      </c>
      <c r="FL70">
        <v>0</v>
      </c>
      <c r="FM70">
        <v>0</v>
      </c>
      <c r="FN70">
        <v>0</v>
      </c>
      <c r="FO70">
        <v>0</v>
      </c>
      <c r="FP70">
        <v>0</v>
      </c>
      <c r="FQ70">
        <v>0</v>
      </c>
      <c r="FR70">
        <v>0</v>
      </c>
      <c r="FS70">
        <v>0</v>
      </c>
      <c r="FT70">
        <v>12.02</v>
      </c>
      <c r="FU70">
        <v>0</v>
      </c>
      <c r="FV70">
        <v>1.96</v>
      </c>
      <c r="FW70">
        <v>0</v>
      </c>
      <c r="FX70">
        <v>9.91</v>
      </c>
      <c r="FY70">
        <v>0</v>
      </c>
      <c r="FZ70">
        <v>0</v>
      </c>
      <c r="GA70">
        <v>7.34</v>
      </c>
      <c r="GB70">
        <v>14.08</v>
      </c>
      <c r="GC70">
        <v>25.46</v>
      </c>
      <c r="GD70">
        <v>1.7</v>
      </c>
      <c r="GE70">
        <v>72.47</v>
      </c>
      <c r="GF70">
        <v>0</v>
      </c>
      <c r="GG70">
        <v>0</v>
      </c>
      <c r="GH70">
        <v>2.1673399999999999E-2</v>
      </c>
      <c r="GI70">
        <v>0</v>
      </c>
      <c r="GJ70">
        <v>1.18861E-2</v>
      </c>
      <c r="GK70">
        <v>0</v>
      </c>
      <c r="GL70">
        <v>0</v>
      </c>
      <c r="GM70">
        <v>0.163464</v>
      </c>
      <c r="GN70">
        <v>0.157804</v>
      </c>
      <c r="GO70">
        <v>0.35411700000000002</v>
      </c>
      <c r="GP70">
        <v>2.5823200000000001E-2</v>
      </c>
      <c r="GQ70">
        <v>0.73476799999999998</v>
      </c>
      <c r="GR70">
        <v>506.70100000000002</v>
      </c>
      <c r="GS70">
        <v>0</v>
      </c>
      <c r="GT70">
        <v>189.804</v>
      </c>
      <c r="GU70">
        <v>0</v>
      </c>
      <c r="GV70">
        <v>0</v>
      </c>
      <c r="GW70">
        <v>2615</v>
      </c>
      <c r="GX70">
        <v>989.00099999999998</v>
      </c>
      <c r="GY70">
        <v>3267.2</v>
      </c>
      <c r="GZ70">
        <v>327.5</v>
      </c>
      <c r="HA70">
        <v>7895.2</v>
      </c>
      <c r="HB70">
        <v>421.67399999999998</v>
      </c>
      <c r="HC70">
        <v>0</v>
      </c>
      <c r="HD70">
        <v>0</v>
      </c>
      <c r="HE70">
        <v>0</v>
      </c>
      <c r="HF70">
        <v>184.16300000000001</v>
      </c>
      <c r="HG70">
        <v>0</v>
      </c>
      <c r="HH70">
        <v>73.400000000000006</v>
      </c>
      <c r="HI70">
        <v>0</v>
      </c>
      <c r="HJ70">
        <v>0</v>
      </c>
      <c r="HK70">
        <v>679.23699999999997</v>
      </c>
      <c r="HL70">
        <v>0</v>
      </c>
      <c r="HM70">
        <v>0</v>
      </c>
      <c r="HN70">
        <v>0</v>
      </c>
      <c r="HO70">
        <v>0</v>
      </c>
      <c r="HP70">
        <v>0</v>
      </c>
      <c r="HQ70">
        <v>0</v>
      </c>
      <c r="HR70">
        <v>0</v>
      </c>
      <c r="HS70">
        <v>0</v>
      </c>
      <c r="HT70">
        <v>0</v>
      </c>
      <c r="HU70">
        <v>0</v>
      </c>
      <c r="HV70">
        <v>38.880000000000003</v>
      </c>
      <c r="HW70">
        <v>0</v>
      </c>
      <c r="HX70">
        <v>1.96</v>
      </c>
      <c r="HY70">
        <v>0</v>
      </c>
      <c r="HZ70">
        <v>13.52</v>
      </c>
      <c r="IA70">
        <v>31.45</v>
      </c>
      <c r="IB70">
        <v>15.73</v>
      </c>
      <c r="IC70">
        <v>35.409999999999997</v>
      </c>
      <c r="ID70">
        <v>4.12</v>
      </c>
      <c r="IE70">
        <v>141.07</v>
      </c>
      <c r="IF70">
        <v>0</v>
      </c>
      <c r="IG70">
        <v>0</v>
      </c>
      <c r="IH70">
        <v>2.1673399999999999E-2</v>
      </c>
      <c r="II70">
        <v>0</v>
      </c>
      <c r="IJ70">
        <v>0</v>
      </c>
      <c r="IK70">
        <v>0.76358999999999999</v>
      </c>
      <c r="IL70">
        <v>0.12681200000000001</v>
      </c>
      <c r="IM70">
        <v>0.53503100000000003</v>
      </c>
      <c r="IN70">
        <v>6.9275500000000004E-2</v>
      </c>
      <c r="IO70">
        <v>1.5163800000000001</v>
      </c>
      <c r="IP70">
        <v>43.6</v>
      </c>
      <c r="IQ70">
        <v>0</v>
      </c>
      <c r="IR70">
        <v>22.1</v>
      </c>
      <c r="IS70">
        <v>44.7</v>
      </c>
      <c r="IT70">
        <v>22.6</v>
      </c>
      <c r="IU70">
        <v>3.77</v>
      </c>
      <c r="IV70">
        <v>20.12</v>
      </c>
      <c r="IW70">
        <v>3.91</v>
      </c>
      <c r="IX70">
        <v>21.79</v>
      </c>
      <c r="IY70">
        <v>3.77</v>
      </c>
      <c r="IZ70">
        <v>20.12</v>
      </c>
      <c r="JA70">
        <v>6.89</v>
      </c>
      <c r="JB70">
        <v>47.47</v>
      </c>
    </row>
    <row r="71" spans="1:262" x14ac:dyDescent="0.25">
      <c r="A71" s="10">
        <v>42977.405636574076</v>
      </c>
      <c r="B71" t="s">
        <v>450</v>
      </c>
      <c r="C71" t="s">
        <v>586</v>
      </c>
      <c r="D71">
        <v>4</v>
      </c>
      <c r="E71">
        <v>1</v>
      </c>
      <c r="F71">
        <v>2700</v>
      </c>
      <c r="G71" t="s">
        <v>96</v>
      </c>
      <c r="H71" t="s">
        <v>125</v>
      </c>
      <c r="I71">
        <v>5.69</v>
      </c>
      <c r="J71">
        <v>40.299999999999997</v>
      </c>
      <c r="K71">
        <v>108.355</v>
      </c>
      <c r="L71">
        <v>10.0463</v>
      </c>
      <c r="M71">
        <v>197.54900000000001</v>
      </c>
      <c r="N71">
        <v>0</v>
      </c>
      <c r="O71">
        <v>82.6327</v>
      </c>
      <c r="P71">
        <v>0</v>
      </c>
      <c r="Q71">
        <v>0</v>
      </c>
      <c r="R71">
        <v>615.745</v>
      </c>
      <c r="S71">
        <v>1020.53</v>
      </c>
      <c r="T71">
        <v>2371.31</v>
      </c>
      <c r="U71">
        <v>151.51499999999999</v>
      </c>
      <c r="V71">
        <v>4557.68</v>
      </c>
      <c r="W71">
        <v>159.904</v>
      </c>
      <c r="X71">
        <v>0</v>
      </c>
      <c r="Y71">
        <v>0</v>
      </c>
      <c r="Z71">
        <v>0</v>
      </c>
      <c r="AA71">
        <v>117.414</v>
      </c>
      <c r="AB71">
        <v>0</v>
      </c>
      <c r="AC71">
        <v>45.121000000000002</v>
      </c>
      <c r="AD71">
        <v>0</v>
      </c>
      <c r="AE71">
        <v>0</v>
      </c>
      <c r="AF71">
        <v>322.43900000000002</v>
      </c>
      <c r="AG71">
        <v>0</v>
      </c>
      <c r="AH71">
        <v>0</v>
      </c>
      <c r="AI71">
        <v>0</v>
      </c>
      <c r="AJ71">
        <v>0</v>
      </c>
      <c r="AK71">
        <v>0</v>
      </c>
      <c r="AL71">
        <v>0</v>
      </c>
      <c r="AM71">
        <v>0</v>
      </c>
      <c r="AN71">
        <v>0</v>
      </c>
      <c r="AO71">
        <v>0</v>
      </c>
      <c r="AP71">
        <v>0</v>
      </c>
      <c r="AQ71">
        <v>13.95</v>
      </c>
      <c r="AR71">
        <v>0.53</v>
      </c>
      <c r="AS71">
        <v>2.0299999999999998</v>
      </c>
      <c r="AT71">
        <v>0</v>
      </c>
      <c r="AU71">
        <v>9.52</v>
      </c>
      <c r="AV71">
        <v>0</v>
      </c>
      <c r="AW71">
        <v>0</v>
      </c>
      <c r="AX71">
        <v>7.14</v>
      </c>
      <c r="AY71">
        <v>14.35</v>
      </c>
      <c r="AZ71">
        <v>25.21</v>
      </c>
      <c r="BA71">
        <v>1.64</v>
      </c>
      <c r="BB71">
        <v>74.37</v>
      </c>
      <c r="BC71">
        <v>26.03</v>
      </c>
      <c r="BD71">
        <v>0</v>
      </c>
      <c r="BE71">
        <v>3.0226099999999999E-2</v>
      </c>
      <c r="BF71">
        <v>2.2557899999999999E-2</v>
      </c>
      <c r="BG71">
        <v>0</v>
      </c>
      <c r="BH71">
        <v>1.18861E-2</v>
      </c>
      <c r="BI71">
        <v>0</v>
      </c>
      <c r="BJ71">
        <v>0</v>
      </c>
      <c r="BK71">
        <v>0.163464</v>
      </c>
      <c r="BL71">
        <v>0.16730600000000001</v>
      </c>
      <c r="BM71">
        <v>0.35411700000000002</v>
      </c>
      <c r="BN71">
        <v>2.5823200000000001E-2</v>
      </c>
      <c r="BO71">
        <v>0.77537999999999996</v>
      </c>
      <c r="BP71">
        <v>6.4670099999999994E-2</v>
      </c>
      <c r="BQ71">
        <v>119.003</v>
      </c>
      <c r="BR71">
        <v>39.612699999999997</v>
      </c>
      <c r="BS71">
        <v>197.54900000000001</v>
      </c>
      <c r="BT71">
        <v>0</v>
      </c>
      <c r="BU71">
        <v>82.6327</v>
      </c>
      <c r="BV71">
        <v>615.745</v>
      </c>
      <c r="BW71">
        <v>1027.8499999999999</v>
      </c>
      <c r="BX71">
        <v>2371.31</v>
      </c>
      <c r="BY71">
        <v>151.51499999999999</v>
      </c>
      <c r="BZ71">
        <v>4605.21</v>
      </c>
      <c r="CA71">
        <v>175.61699999999999</v>
      </c>
      <c r="CB71">
        <v>0</v>
      </c>
      <c r="CC71">
        <v>0</v>
      </c>
      <c r="CD71">
        <v>0</v>
      </c>
      <c r="CE71">
        <v>117.414</v>
      </c>
      <c r="CF71">
        <v>0</v>
      </c>
      <c r="CG71">
        <v>45.121000000000002</v>
      </c>
      <c r="CH71">
        <v>0</v>
      </c>
      <c r="CI71">
        <v>0</v>
      </c>
      <c r="CJ71">
        <v>338.15199999999999</v>
      </c>
      <c r="CK71">
        <v>0</v>
      </c>
      <c r="CL71">
        <v>0</v>
      </c>
      <c r="CM71">
        <v>0</v>
      </c>
      <c r="CN71">
        <v>0</v>
      </c>
      <c r="CO71">
        <v>0</v>
      </c>
      <c r="CP71">
        <v>0</v>
      </c>
      <c r="CQ71">
        <v>0</v>
      </c>
      <c r="CR71">
        <v>0</v>
      </c>
      <c r="CS71">
        <v>0</v>
      </c>
      <c r="CT71">
        <v>0</v>
      </c>
      <c r="CU71">
        <v>15.4</v>
      </c>
      <c r="CV71">
        <v>4.7699999999999996</v>
      </c>
      <c r="CW71">
        <v>2.0299999999999998</v>
      </c>
      <c r="CX71">
        <v>0</v>
      </c>
      <c r="CY71">
        <v>9.52</v>
      </c>
      <c r="CZ71">
        <v>7.14</v>
      </c>
      <c r="DA71">
        <v>14.42</v>
      </c>
      <c r="DB71">
        <v>25.21</v>
      </c>
      <c r="DC71">
        <v>1.64</v>
      </c>
      <c r="DD71">
        <v>80.13</v>
      </c>
      <c r="DE71">
        <v>31.72</v>
      </c>
      <c r="DF71">
        <v>0</v>
      </c>
      <c r="DG71">
        <v>0.29248000000000002</v>
      </c>
      <c r="DH71">
        <v>2.2557899999999999E-2</v>
      </c>
      <c r="DI71">
        <v>0</v>
      </c>
      <c r="DJ71">
        <v>1.18861E-2</v>
      </c>
      <c r="DK71">
        <v>0.163464</v>
      </c>
      <c r="DL71">
        <v>0.16808100000000001</v>
      </c>
      <c r="DM71">
        <v>0.35411700000000002</v>
      </c>
      <c r="DN71">
        <v>2.5823200000000001E-2</v>
      </c>
      <c r="DO71">
        <v>1.0384100000000001</v>
      </c>
      <c r="DP71">
        <v>0.32692399999999999</v>
      </c>
      <c r="DQ71" t="s">
        <v>691</v>
      </c>
      <c r="DR71" t="s">
        <v>690</v>
      </c>
      <c r="DS71" t="s">
        <v>16</v>
      </c>
      <c r="DT71">
        <v>0.26302999999999999</v>
      </c>
      <c r="DU71">
        <v>0.26225399999999999</v>
      </c>
      <c r="DV71">
        <v>7.18832</v>
      </c>
      <c r="DW71">
        <v>17.938199999999998</v>
      </c>
      <c r="EN71">
        <v>108.355</v>
      </c>
      <c r="EO71">
        <v>10.0463</v>
      </c>
      <c r="EP71">
        <v>197.54900000000001</v>
      </c>
      <c r="EQ71">
        <v>0</v>
      </c>
      <c r="ER71">
        <v>82.6327</v>
      </c>
      <c r="ES71">
        <v>0</v>
      </c>
      <c r="ET71">
        <v>0</v>
      </c>
      <c r="EU71">
        <v>615.745</v>
      </c>
      <c r="EV71">
        <v>1020.53</v>
      </c>
      <c r="EW71">
        <v>2371.31</v>
      </c>
      <c r="EX71">
        <v>151.51499999999999</v>
      </c>
      <c r="EY71">
        <v>4557.68</v>
      </c>
      <c r="EZ71">
        <v>159.904</v>
      </c>
      <c r="FA71">
        <v>0</v>
      </c>
      <c r="FB71">
        <v>0</v>
      </c>
      <c r="FC71">
        <v>0</v>
      </c>
      <c r="FD71">
        <v>117.414</v>
      </c>
      <c r="FE71">
        <v>0</v>
      </c>
      <c r="FF71">
        <v>45.121000000000002</v>
      </c>
      <c r="FG71">
        <v>0</v>
      </c>
      <c r="FH71">
        <v>0</v>
      </c>
      <c r="FI71">
        <v>322.43900000000002</v>
      </c>
      <c r="FJ71">
        <v>0</v>
      </c>
      <c r="FK71">
        <v>0</v>
      </c>
      <c r="FL71">
        <v>0</v>
      </c>
      <c r="FM71">
        <v>0</v>
      </c>
      <c r="FN71">
        <v>0</v>
      </c>
      <c r="FO71">
        <v>0</v>
      </c>
      <c r="FP71">
        <v>0</v>
      </c>
      <c r="FQ71">
        <v>0</v>
      </c>
      <c r="FR71">
        <v>0</v>
      </c>
      <c r="FS71">
        <v>0</v>
      </c>
      <c r="FT71">
        <v>13.95</v>
      </c>
      <c r="FU71">
        <v>0.53</v>
      </c>
      <c r="FV71">
        <v>2.0299999999999998</v>
      </c>
      <c r="FW71">
        <v>0</v>
      </c>
      <c r="FX71">
        <v>9.52</v>
      </c>
      <c r="FY71">
        <v>0</v>
      </c>
      <c r="FZ71">
        <v>0</v>
      </c>
      <c r="GA71">
        <v>7.14</v>
      </c>
      <c r="GB71">
        <v>14.35</v>
      </c>
      <c r="GC71">
        <v>25.21</v>
      </c>
      <c r="GD71">
        <v>1.64</v>
      </c>
      <c r="GE71">
        <v>74.37</v>
      </c>
      <c r="GF71">
        <v>0</v>
      </c>
      <c r="GG71">
        <v>3.0226099999999999E-2</v>
      </c>
      <c r="GH71">
        <v>2.2557899999999999E-2</v>
      </c>
      <c r="GI71">
        <v>0</v>
      </c>
      <c r="GJ71">
        <v>1.18861E-2</v>
      </c>
      <c r="GK71">
        <v>0</v>
      </c>
      <c r="GL71">
        <v>0</v>
      </c>
      <c r="GM71">
        <v>0.163464</v>
      </c>
      <c r="GN71">
        <v>0.16730600000000001</v>
      </c>
      <c r="GO71">
        <v>0.35411700000000002</v>
      </c>
      <c r="GP71">
        <v>2.5823200000000001E-2</v>
      </c>
      <c r="GQ71">
        <v>0.77537999999999996</v>
      </c>
      <c r="GR71">
        <v>480.96</v>
      </c>
      <c r="GS71">
        <v>337.96199999999999</v>
      </c>
      <c r="GT71">
        <v>197.54900000000001</v>
      </c>
      <c r="GU71">
        <v>0</v>
      </c>
      <c r="GV71">
        <v>0</v>
      </c>
      <c r="GW71">
        <v>2615</v>
      </c>
      <c r="GX71">
        <v>989.00099999999998</v>
      </c>
      <c r="GY71">
        <v>3267.2</v>
      </c>
      <c r="GZ71">
        <v>327.5</v>
      </c>
      <c r="HA71">
        <v>8215.17</v>
      </c>
      <c r="HB71">
        <v>400.27600000000001</v>
      </c>
      <c r="HC71">
        <v>0</v>
      </c>
      <c r="HD71">
        <v>0</v>
      </c>
      <c r="HE71">
        <v>0</v>
      </c>
      <c r="HF71">
        <v>178.17599999999999</v>
      </c>
      <c r="HG71">
        <v>0</v>
      </c>
      <c r="HH71">
        <v>73.400000000000006</v>
      </c>
      <c r="HI71">
        <v>0</v>
      </c>
      <c r="HJ71">
        <v>0</v>
      </c>
      <c r="HK71">
        <v>651.85199999999998</v>
      </c>
      <c r="HL71">
        <v>0</v>
      </c>
      <c r="HM71">
        <v>0</v>
      </c>
      <c r="HN71">
        <v>0</v>
      </c>
      <c r="HO71">
        <v>0</v>
      </c>
      <c r="HP71">
        <v>0</v>
      </c>
      <c r="HQ71">
        <v>0</v>
      </c>
      <c r="HR71">
        <v>0</v>
      </c>
      <c r="HS71">
        <v>0</v>
      </c>
      <c r="HT71">
        <v>0</v>
      </c>
      <c r="HU71">
        <v>0</v>
      </c>
      <c r="HV71">
        <v>36.979999999999997</v>
      </c>
      <c r="HW71">
        <v>22.04</v>
      </c>
      <c r="HX71">
        <v>2.0299999999999998</v>
      </c>
      <c r="HY71">
        <v>0</v>
      </c>
      <c r="HZ71">
        <v>13.12</v>
      </c>
      <c r="IA71">
        <v>30.77</v>
      </c>
      <c r="IB71">
        <v>15.67</v>
      </c>
      <c r="IC71">
        <v>35.14</v>
      </c>
      <c r="ID71">
        <v>3.58</v>
      </c>
      <c r="IE71">
        <v>159.33000000000001</v>
      </c>
      <c r="IF71">
        <v>0</v>
      </c>
      <c r="IG71">
        <v>1.5388999999999999</v>
      </c>
      <c r="IH71">
        <v>2.2557899999999999E-2</v>
      </c>
      <c r="II71">
        <v>0</v>
      </c>
      <c r="IJ71">
        <v>0</v>
      </c>
      <c r="IK71">
        <v>0.76358999999999999</v>
      </c>
      <c r="IL71">
        <v>0.12681200000000001</v>
      </c>
      <c r="IM71">
        <v>0.53503100000000003</v>
      </c>
      <c r="IN71">
        <v>6.9275500000000004E-2</v>
      </c>
      <c r="IO71">
        <v>3.0561699999999998</v>
      </c>
      <c r="IP71">
        <v>40.299999999999997</v>
      </c>
      <c r="IQ71">
        <v>0</v>
      </c>
      <c r="IR71">
        <v>22.4</v>
      </c>
      <c r="IS71">
        <v>43.4</v>
      </c>
      <c r="IT71">
        <v>21</v>
      </c>
      <c r="IU71">
        <v>4.46</v>
      </c>
      <c r="IV71">
        <v>21.57</v>
      </c>
      <c r="IW71">
        <v>8.8000000000000007</v>
      </c>
      <c r="IX71">
        <v>22.92</v>
      </c>
      <c r="IY71">
        <v>4.46</v>
      </c>
      <c r="IZ71">
        <v>21.57</v>
      </c>
      <c r="JA71">
        <v>28.56</v>
      </c>
      <c r="JB71">
        <v>45.61</v>
      </c>
    </row>
    <row r="72" spans="1:262" x14ac:dyDescent="0.25">
      <c r="A72" s="10">
        <v>42977.406111111108</v>
      </c>
      <c r="B72" t="s">
        <v>451</v>
      </c>
      <c r="C72" t="s">
        <v>587</v>
      </c>
      <c r="D72">
        <v>5</v>
      </c>
      <c r="E72">
        <v>1</v>
      </c>
      <c r="F72">
        <v>2700</v>
      </c>
      <c r="G72" t="s">
        <v>96</v>
      </c>
      <c r="H72" t="s">
        <v>125</v>
      </c>
      <c r="I72">
        <v>1.96</v>
      </c>
      <c r="J72">
        <v>41.5</v>
      </c>
      <c r="K72">
        <v>78.054299999999998</v>
      </c>
      <c r="L72">
        <v>0</v>
      </c>
      <c r="M72">
        <v>192.386</v>
      </c>
      <c r="N72">
        <v>0</v>
      </c>
      <c r="O72">
        <v>82.636300000000006</v>
      </c>
      <c r="P72">
        <v>0</v>
      </c>
      <c r="Q72">
        <v>0</v>
      </c>
      <c r="R72">
        <v>615.745</v>
      </c>
      <c r="S72">
        <v>994.54399999999998</v>
      </c>
      <c r="T72">
        <v>2371.31</v>
      </c>
      <c r="U72">
        <v>151.51499999999999</v>
      </c>
      <c r="V72">
        <v>4486.1899999999996</v>
      </c>
      <c r="W72">
        <v>115.194</v>
      </c>
      <c r="X72">
        <v>0</v>
      </c>
      <c r="Y72">
        <v>0</v>
      </c>
      <c r="Z72">
        <v>0</v>
      </c>
      <c r="AA72">
        <v>125.626</v>
      </c>
      <c r="AB72">
        <v>0</v>
      </c>
      <c r="AC72">
        <v>45.121000000000002</v>
      </c>
      <c r="AD72">
        <v>0</v>
      </c>
      <c r="AE72">
        <v>0</v>
      </c>
      <c r="AF72">
        <v>285.94099999999997</v>
      </c>
      <c r="AG72">
        <v>0</v>
      </c>
      <c r="AH72">
        <v>0</v>
      </c>
      <c r="AI72">
        <v>0</v>
      </c>
      <c r="AJ72">
        <v>0</v>
      </c>
      <c r="AK72">
        <v>0</v>
      </c>
      <c r="AL72">
        <v>0</v>
      </c>
      <c r="AM72">
        <v>0</v>
      </c>
      <c r="AN72">
        <v>0</v>
      </c>
      <c r="AO72">
        <v>0</v>
      </c>
      <c r="AP72">
        <v>0</v>
      </c>
      <c r="AQ72">
        <v>9.8000000000000007</v>
      </c>
      <c r="AR72">
        <v>0</v>
      </c>
      <c r="AS72">
        <v>1.99</v>
      </c>
      <c r="AT72">
        <v>0</v>
      </c>
      <c r="AU72">
        <v>10.09</v>
      </c>
      <c r="AV72">
        <v>0</v>
      </c>
      <c r="AW72">
        <v>0</v>
      </c>
      <c r="AX72">
        <v>7.34</v>
      </c>
      <c r="AY72">
        <v>14.06</v>
      </c>
      <c r="AZ72">
        <v>25.48</v>
      </c>
      <c r="BA72">
        <v>1.68</v>
      </c>
      <c r="BB72">
        <v>70.44</v>
      </c>
      <c r="BC72">
        <v>21.88</v>
      </c>
      <c r="BD72">
        <v>0</v>
      </c>
      <c r="BE72">
        <v>0</v>
      </c>
      <c r="BF72">
        <v>2.19683E-2</v>
      </c>
      <c r="BG72">
        <v>0</v>
      </c>
      <c r="BH72">
        <v>1.18861E-2</v>
      </c>
      <c r="BI72">
        <v>0</v>
      </c>
      <c r="BJ72">
        <v>0</v>
      </c>
      <c r="BK72">
        <v>0.163464</v>
      </c>
      <c r="BL72">
        <v>0.15674399999999999</v>
      </c>
      <c r="BM72">
        <v>0.35411700000000002</v>
      </c>
      <c r="BN72">
        <v>2.5823200000000001E-2</v>
      </c>
      <c r="BO72">
        <v>0.73400200000000004</v>
      </c>
      <c r="BP72">
        <v>3.38544E-2</v>
      </c>
      <c r="BQ72">
        <v>91.731399999999994</v>
      </c>
      <c r="BR72">
        <v>0</v>
      </c>
      <c r="BS72">
        <v>192.386</v>
      </c>
      <c r="BT72">
        <v>0</v>
      </c>
      <c r="BU72">
        <v>82.636300000000006</v>
      </c>
      <c r="BV72">
        <v>615.745</v>
      </c>
      <c r="BW72">
        <v>1001.78</v>
      </c>
      <c r="BX72">
        <v>2371.31</v>
      </c>
      <c r="BY72">
        <v>151.51499999999999</v>
      </c>
      <c r="BZ72">
        <v>4507.1000000000004</v>
      </c>
      <c r="CA72">
        <v>135.37899999999999</v>
      </c>
      <c r="CB72">
        <v>0</v>
      </c>
      <c r="CC72">
        <v>0</v>
      </c>
      <c r="CD72">
        <v>0</v>
      </c>
      <c r="CE72">
        <v>125.626</v>
      </c>
      <c r="CF72">
        <v>0</v>
      </c>
      <c r="CG72">
        <v>45.121000000000002</v>
      </c>
      <c r="CH72">
        <v>0</v>
      </c>
      <c r="CI72">
        <v>0</v>
      </c>
      <c r="CJ72">
        <v>306.12599999999998</v>
      </c>
      <c r="CK72">
        <v>0</v>
      </c>
      <c r="CL72">
        <v>0</v>
      </c>
      <c r="CM72">
        <v>0</v>
      </c>
      <c r="CN72">
        <v>0</v>
      </c>
      <c r="CO72">
        <v>0</v>
      </c>
      <c r="CP72">
        <v>0</v>
      </c>
      <c r="CQ72">
        <v>0</v>
      </c>
      <c r="CR72">
        <v>0</v>
      </c>
      <c r="CS72">
        <v>0</v>
      </c>
      <c r="CT72">
        <v>0</v>
      </c>
      <c r="CU72">
        <v>11.76</v>
      </c>
      <c r="CV72">
        <v>0</v>
      </c>
      <c r="CW72">
        <v>1.99</v>
      </c>
      <c r="CX72">
        <v>0</v>
      </c>
      <c r="CY72">
        <v>10.09</v>
      </c>
      <c r="CZ72">
        <v>7.34</v>
      </c>
      <c r="DA72">
        <v>14.13</v>
      </c>
      <c r="DB72">
        <v>25.48</v>
      </c>
      <c r="DC72">
        <v>1.68</v>
      </c>
      <c r="DD72">
        <v>72.47</v>
      </c>
      <c r="DE72">
        <v>23.84</v>
      </c>
      <c r="DF72">
        <v>0</v>
      </c>
      <c r="DG72">
        <v>0</v>
      </c>
      <c r="DH72">
        <v>2.19683E-2</v>
      </c>
      <c r="DI72">
        <v>0</v>
      </c>
      <c r="DJ72">
        <v>1.18861E-2</v>
      </c>
      <c r="DK72">
        <v>0.163464</v>
      </c>
      <c r="DL72">
        <v>0.158275</v>
      </c>
      <c r="DM72">
        <v>0.35411700000000002</v>
      </c>
      <c r="DN72">
        <v>2.5823200000000001E-2</v>
      </c>
      <c r="DO72">
        <v>0.73553400000000002</v>
      </c>
      <c r="DP72">
        <v>3.38544E-2</v>
      </c>
      <c r="DQ72" t="s">
        <v>691</v>
      </c>
      <c r="DR72" t="s">
        <v>690</v>
      </c>
      <c r="DS72" t="s">
        <v>16</v>
      </c>
      <c r="DT72">
        <v>1.5316399999999999E-3</v>
      </c>
      <c r="DU72">
        <v>0</v>
      </c>
      <c r="DV72">
        <v>2.8011599999999999</v>
      </c>
      <c r="DW72">
        <v>8.2214799999999997</v>
      </c>
      <c r="EN72">
        <v>78.054299999999998</v>
      </c>
      <c r="EO72">
        <v>0</v>
      </c>
      <c r="EP72">
        <v>192.386</v>
      </c>
      <c r="EQ72">
        <v>0</v>
      </c>
      <c r="ER72">
        <v>82.636300000000006</v>
      </c>
      <c r="ES72">
        <v>0</v>
      </c>
      <c r="ET72">
        <v>0</v>
      </c>
      <c r="EU72">
        <v>615.745</v>
      </c>
      <c r="EV72">
        <v>994.54399999999998</v>
      </c>
      <c r="EW72">
        <v>2371.31</v>
      </c>
      <c r="EX72">
        <v>151.51499999999999</v>
      </c>
      <c r="EY72">
        <v>4486.1899999999996</v>
      </c>
      <c r="EZ72">
        <v>115.194</v>
      </c>
      <c r="FA72">
        <v>0</v>
      </c>
      <c r="FB72">
        <v>0</v>
      </c>
      <c r="FC72">
        <v>0</v>
      </c>
      <c r="FD72">
        <v>125.626</v>
      </c>
      <c r="FE72">
        <v>0</v>
      </c>
      <c r="FF72">
        <v>45.121000000000002</v>
      </c>
      <c r="FG72">
        <v>0</v>
      </c>
      <c r="FH72">
        <v>0</v>
      </c>
      <c r="FI72">
        <v>285.94099999999997</v>
      </c>
      <c r="FJ72">
        <v>0</v>
      </c>
      <c r="FK72">
        <v>0</v>
      </c>
      <c r="FL72">
        <v>0</v>
      </c>
      <c r="FM72">
        <v>0</v>
      </c>
      <c r="FN72">
        <v>0</v>
      </c>
      <c r="FO72">
        <v>0</v>
      </c>
      <c r="FP72">
        <v>0</v>
      </c>
      <c r="FQ72">
        <v>0</v>
      </c>
      <c r="FR72">
        <v>0</v>
      </c>
      <c r="FS72">
        <v>0</v>
      </c>
      <c r="FT72">
        <v>9.8000000000000007</v>
      </c>
      <c r="FU72">
        <v>0</v>
      </c>
      <c r="FV72">
        <v>1.99</v>
      </c>
      <c r="FW72">
        <v>0</v>
      </c>
      <c r="FX72">
        <v>10.09</v>
      </c>
      <c r="FY72">
        <v>0</v>
      </c>
      <c r="FZ72">
        <v>0</v>
      </c>
      <c r="GA72">
        <v>7.34</v>
      </c>
      <c r="GB72">
        <v>14.06</v>
      </c>
      <c r="GC72">
        <v>25.48</v>
      </c>
      <c r="GD72">
        <v>1.68</v>
      </c>
      <c r="GE72">
        <v>70.44</v>
      </c>
      <c r="GF72">
        <v>0</v>
      </c>
      <c r="GG72">
        <v>0</v>
      </c>
      <c r="GH72">
        <v>2.19683E-2</v>
      </c>
      <c r="GI72">
        <v>0</v>
      </c>
      <c r="GJ72">
        <v>1.18861E-2</v>
      </c>
      <c r="GK72">
        <v>0</v>
      </c>
      <c r="GL72">
        <v>0</v>
      </c>
      <c r="GM72">
        <v>0.163464</v>
      </c>
      <c r="GN72">
        <v>0.15674399999999999</v>
      </c>
      <c r="GO72">
        <v>0.35411700000000002</v>
      </c>
      <c r="GP72">
        <v>2.5823200000000001E-2</v>
      </c>
      <c r="GQ72">
        <v>0.73400200000000004</v>
      </c>
      <c r="GR72">
        <v>525.95500000000004</v>
      </c>
      <c r="GS72">
        <v>0</v>
      </c>
      <c r="GT72">
        <v>192.386</v>
      </c>
      <c r="GU72">
        <v>0</v>
      </c>
      <c r="GV72">
        <v>0</v>
      </c>
      <c r="GW72">
        <v>2615</v>
      </c>
      <c r="GX72">
        <v>989.00099999999998</v>
      </c>
      <c r="GY72">
        <v>3267.2</v>
      </c>
      <c r="GZ72">
        <v>327.5</v>
      </c>
      <c r="HA72">
        <v>7917.04</v>
      </c>
      <c r="HB72">
        <v>437.74799999999999</v>
      </c>
      <c r="HC72">
        <v>0</v>
      </c>
      <c r="HD72">
        <v>0</v>
      </c>
      <c r="HE72">
        <v>0</v>
      </c>
      <c r="HF72">
        <v>187.107</v>
      </c>
      <c r="HG72">
        <v>0</v>
      </c>
      <c r="HH72">
        <v>73.400000000000006</v>
      </c>
      <c r="HI72">
        <v>0</v>
      </c>
      <c r="HJ72">
        <v>0</v>
      </c>
      <c r="HK72">
        <v>698.25400000000002</v>
      </c>
      <c r="HL72">
        <v>0</v>
      </c>
      <c r="HM72">
        <v>0</v>
      </c>
      <c r="HN72">
        <v>0</v>
      </c>
      <c r="HO72">
        <v>0</v>
      </c>
      <c r="HP72">
        <v>0</v>
      </c>
      <c r="HQ72">
        <v>0</v>
      </c>
      <c r="HR72">
        <v>0</v>
      </c>
      <c r="HS72">
        <v>0</v>
      </c>
      <c r="HT72">
        <v>0</v>
      </c>
      <c r="HU72">
        <v>0</v>
      </c>
      <c r="HV72">
        <v>39.67</v>
      </c>
      <c r="HW72">
        <v>0</v>
      </c>
      <c r="HX72">
        <v>1.99</v>
      </c>
      <c r="HY72">
        <v>0</v>
      </c>
      <c r="HZ72">
        <v>13.72</v>
      </c>
      <c r="IA72">
        <v>31.31</v>
      </c>
      <c r="IB72">
        <v>15.73</v>
      </c>
      <c r="IC72">
        <v>35.369999999999997</v>
      </c>
      <c r="ID72">
        <v>3.88</v>
      </c>
      <c r="IE72">
        <v>141.66999999999999</v>
      </c>
      <c r="IF72" s="24">
        <v>4.1969800000000001E-16</v>
      </c>
      <c r="IG72">
        <v>0</v>
      </c>
      <c r="IH72">
        <v>2.19683E-2</v>
      </c>
      <c r="II72">
        <v>0</v>
      </c>
      <c r="IJ72">
        <v>0</v>
      </c>
      <c r="IK72">
        <v>0.76358999999999999</v>
      </c>
      <c r="IL72">
        <v>0.12681200000000001</v>
      </c>
      <c r="IM72">
        <v>0.53503100000000003</v>
      </c>
      <c r="IN72">
        <v>6.9275500000000004E-2</v>
      </c>
      <c r="IO72">
        <v>1.51668</v>
      </c>
      <c r="IP72">
        <v>41.5</v>
      </c>
      <c r="IQ72">
        <v>0</v>
      </c>
      <c r="IR72">
        <v>20.5</v>
      </c>
      <c r="IS72">
        <v>42.7</v>
      </c>
      <c r="IT72">
        <v>22.2</v>
      </c>
      <c r="IU72">
        <v>3.62</v>
      </c>
      <c r="IV72">
        <v>18.260000000000002</v>
      </c>
      <c r="IW72">
        <v>3.76</v>
      </c>
      <c r="IX72">
        <v>20.079999999999998</v>
      </c>
      <c r="IY72">
        <v>3.62</v>
      </c>
      <c r="IZ72">
        <v>18.260000000000002</v>
      </c>
      <c r="JA72">
        <v>7.04</v>
      </c>
      <c r="JB72">
        <v>48.34</v>
      </c>
    </row>
    <row r="73" spans="1:262" x14ac:dyDescent="0.25">
      <c r="A73" s="10">
        <v>42977.405659722222</v>
      </c>
      <c r="B73" t="s">
        <v>452</v>
      </c>
      <c r="C73" t="s">
        <v>588</v>
      </c>
      <c r="D73">
        <v>6</v>
      </c>
      <c r="E73">
        <v>1</v>
      </c>
      <c r="F73">
        <v>2700</v>
      </c>
      <c r="G73" t="s">
        <v>96</v>
      </c>
      <c r="H73" t="s">
        <v>125</v>
      </c>
      <c r="I73">
        <v>2.02</v>
      </c>
      <c r="J73">
        <v>47.2</v>
      </c>
      <c r="K73">
        <v>45.429299999999998</v>
      </c>
      <c r="L73">
        <v>31.506799999999998</v>
      </c>
      <c r="M73">
        <v>201.423</v>
      </c>
      <c r="N73">
        <v>0</v>
      </c>
      <c r="O73">
        <v>82.626800000000003</v>
      </c>
      <c r="P73">
        <v>0</v>
      </c>
      <c r="Q73">
        <v>0</v>
      </c>
      <c r="R73">
        <v>615.745</v>
      </c>
      <c r="S73">
        <v>1039.5899999999999</v>
      </c>
      <c r="T73">
        <v>2371.31</v>
      </c>
      <c r="U73">
        <v>151.51499999999999</v>
      </c>
      <c r="V73">
        <v>4539.1499999999996</v>
      </c>
      <c r="W73">
        <v>67.040300000000002</v>
      </c>
      <c r="X73">
        <v>0</v>
      </c>
      <c r="Y73">
        <v>0</v>
      </c>
      <c r="Z73">
        <v>0</v>
      </c>
      <c r="AA73">
        <v>112.486</v>
      </c>
      <c r="AB73">
        <v>0</v>
      </c>
      <c r="AC73">
        <v>45.121000000000002</v>
      </c>
      <c r="AD73">
        <v>0</v>
      </c>
      <c r="AE73">
        <v>0</v>
      </c>
      <c r="AF73">
        <v>224.64699999999999</v>
      </c>
      <c r="AG73">
        <v>0</v>
      </c>
      <c r="AH73">
        <v>0</v>
      </c>
      <c r="AI73">
        <v>0</v>
      </c>
      <c r="AJ73">
        <v>0</v>
      </c>
      <c r="AK73">
        <v>0</v>
      </c>
      <c r="AL73">
        <v>0</v>
      </c>
      <c r="AM73">
        <v>0</v>
      </c>
      <c r="AN73">
        <v>0</v>
      </c>
      <c r="AO73">
        <v>0</v>
      </c>
      <c r="AP73">
        <v>0</v>
      </c>
      <c r="AQ73">
        <v>5.88</v>
      </c>
      <c r="AR73">
        <v>2.96</v>
      </c>
      <c r="AS73">
        <v>2.02</v>
      </c>
      <c r="AT73">
        <v>0</v>
      </c>
      <c r="AU73">
        <v>9.16</v>
      </c>
      <c r="AV73">
        <v>0</v>
      </c>
      <c r="AW73">
        <v>0</v>
      </c>
      <c r="AX73">
        <v>6.92</v>
      </c>
      <c r="AY73">
        <v>14.13</v>
      </c>
      <c r="AZ73">
        <v>24.6</v>
      </c>
      <c r="BA73">
        <v>1.61</v>
      </c>
      <c r="BB73">
        <v>67.28</v>
      </c>
      <c r="BC73">
        <v>20.02</v>
      </c>
      <c r="BD73">
        <v>0</v>
      </c>
      <c r="BE73">
        <v>0.26370100000000002</v>
      </c>
      <c r="BF73">
        <v>2.3000199999999998E-2</v>
      </c>
      <c r="BG73">
        <v>0</v>
      </c>
      <c r="BH73">
        <v>1.18861E-2</v>
      </c>
      <c r="BI73">
        <v>0</v>
      </c>
      <c r="BJ73">
        <v>0</v>
      </c>
      <c r="BK73">
        <v>0.163464</v>
      </c>
      <c r="BL73">
        <v>0.16423399999999999</v>
      </c>
      <c r="BM73">
        <v>0.35411700000000002</v>
      </c>
      <c r="BN73">
        <v>2.5823200000000001E-2</v>
      </c>
      <c r="BO73">
        <v>1.00623</v>
      </c>
      <c r="BP73">
        <v>0.29858699999999999</v>
      </c>
      <c r="BQ73">
        <v>53.2241</v>
      </c>
      <c r="BR73">
        <v>51.9617</v>
      </c>
      <c r="BS73">
        <v>201.423</v>
      </c>
      <c r="BT73">
        <v>0</v>
      </c>
      <c r="BU73">
        <v>82.626800000000003</v>
      </c>
      <c r="BV73">
        <v>615.745</v>
      </c>
      <c r="BW73">
        <v>1045.2</v>
      </c>
      <c r="BX73">
        <v>2371.31</v>
      </c>
      <c r="BY73">
        <v>151.51499999999999</v>
      </c>
      <c r="BZ73">
        <v>4573</v>
      </c>
      <c r="CA73">
        <v>78.543199999999999</v>
      </c>
      <c r="CB73">
        <v>0</v>
      </c>
      <c r="CC73">
        <v>0</v>
      </c>
      <c r="CD73">
        <v>0</v>
      </c>
      <c r="CE73">
        <v>112.486</v>
      </c>
      <c r="CF73">
        <v>0</v>
      </c>
      <c r="CG73">
        <v>45.121000000000002</v>
      </c>
      <c r="CH73">
        <v>0</v>
      </c>
      <c r="CI73">
        <v>0</v>
      </c>
      <c r="CJ73">
        <v>236.15</v>
      </c>
      <c r="CK73">
        <v>0</v>
      </c>
      <c r="CL73">
        <v>0</v>
      </c>
      <c r="CM73">
        <v>0</v>
      </c>
      <c r="CN73">
        <v>0</v>
      </c>
      <c r="CO73">
        <v>0</v>
      </c>
      <c r="CP73">
        <v>0</v>
      </c>
      <c r="CQ73">
        <v>0</v>
      </c>
      <c r="CR73">
        <v>0</v>
      </c>
      <c r="CS73">
        <v>0</v>
      </c>
      <c r="CT73">
        <v>0</v>
      </c>
      <c r="CU73">
        <v>6.97</v>
      </c>
      <c r="CV73">
        <v>3.89</v>
      </c>
      <c r="CW73">
        <v>2.02</v>
      </c>
      <c r="CX73">
        <v>0</v>
      </c>
      <c r="CY73">
        <v>9.16</v>
      </c>
      <c r="CZ73">
        <v>6.92</v>
      </c>
      <c r="DA73">
        <v>14.19</v>
      </c>
      <c r="DB73">
        <v>24.6</v>
      </c>
      <c r="DC73">
        <v>1.61</v>
      </c>
      <c r="DD73">
        <v>69.36</v>
      </c>
      <c r="DE73">
        <v>22.04</v>
      </c>
      <c r="DF73">
        <v>0</v>
      </c>
      <c r="DG73">
        <v>0.31309799999999999</v>
      </c>
      <c r="DH73">
        <v>2.3000199999999998E-2</v>
      </c>
      <c r="DI73">
        <v>0</v>
      </c>
      <c r="DJ73">
        <v>1.18861E-2</v>
      </c>
      <c r="DK73">
        <v>0.163464</v>
      </c>
      <c r="DL73">
        <v>0.16492200000000001</v>
      </c>
      <c r="DM73">
        <v>0.35411700000000002</v>
      </c>
      <c r="DN73">
        <v>2.5823200000000001E-2</v>
      </c>
      <c r="DO73">
        <v>1.0563100000000001</v>
      </c>
      <c r="DP73">
        <v>0.34798400000000002</v>
      </c>
      <c r="DQ73" t="s">
        <v>691</v>
      </c>
      <c r="DR73" t="s">
        <v>690</v>
      </c>
      <c r="DS73" t="s">
        <v>16</v>
      </c>
      <c r="DT73">
        <v>5.0085699999999997E-2</v>
      </c>
      <c r="DU73">
        <v>4.9397499999999997E-2</v>
      </c>
      <c r="DV73">
        <v>2.99885</v>
      </c>
      <c r="DW73">
        <v>9.1651500000000006</v>
      </c>
      <c r="EN73">
        <v>45.429299999999998</v>
      </c>
      <c r="EO73">
        <v>31.506799999999998</v>
      </c>
      <c r="EP73">
        <v>201.423</v>
      </c>
      <c r="EQ73">
        <v>0</v>
      </c>
      <c r="ER73">
        <v>82.626800000000003</v>
      </c>
      <c r="ES73">
        <v>0</v>
      </c>
      <c r="ET73">
        <v>0</v>
      </c>
      <c r="EU73">
        <v>615.745</v>
      </c>
      <c r="EV73">
        <v>1039.5899999999999</v>
      </c>
      <c r="EW73">
        <v>2371.31</v>
      </c>
      <c r="EX73">
        <v>151.51499999999999</v>
      </c>
      <c r="EY73">
        <v>4539.1499999999996</v>
      </c>
      <c r="EZ73">
        <v>67.040300000000002</v>
      </c>
      <c r="FA73">
        <v>0</v>
      </c>
      <c r="FB73">
        <v>0</v>
      </c>
      <c r="FC73">
        <v>0</v>
      </c>
      <c r="FD73">
        <v>112.486</v>
      </c>
      <c r="FE73">
        <v>0</v>
      </c>
      <c r="FF73">
        <v>45.121000000000002</v>
      </c>
      <c r="FG73">
        <v>0</v>
      </c>
      <c r="FH73">
        <v>0</v>
      </c>
      <c r="FI73">
        <v>224.64699999999999</v>
      </c>
      <c r="FJ73">
        <v>0</v>
      </c>
      <c r="FK73">
        <v>0</v>
      </c>
      <c r="FL73">
        <v>0</v>
      </c>
      <c r="FM73">
        <v>0</v>
      </c>
      <c r="FN73">
        <v>0</v>
      </c>
      <c r="FO73">
        <v>0</v>
      </c>
      <c r="FP73">
        <v>0</v>
      </c>
      <c r="FQ73">
        <v>0</v>
      </c>
      <c r="FR73">
        <v>0</v>
      </c>
      <c r="FS73">
        <v>0</v>
      </c>
      <c r="FT73">
        <v>5.88</v>
      </c>
      <c r="FU73">
        <v>2.96</v>
      </c>
      <c r="FV73">
        <v>2.02</v>
      </c>
      <c r="FW73">
        <v>0</v>
      </c>
      <c r="FX73">
        <v>9.16</v>
      </c>
      <c r="FY73">
        <v>0</v>
      </c>
      <c r="FZ73">
        <v>0</v>
      </c>
      <c r="GA73">
        <v>6.92</v>
      </c>
      <c r="GB73">
        <v>14.13</v>
      </c>
      <c r="GC73">
        <v>24.6</v>
      </c>
      <c r="GD73">
        <v>1.61</v>
      </c>
      <c r="GE73">
        <v>67.28</v>
      </c>
      <c r="GF73">
        <v>0</v>
      </c>
      <c r="GG73">
        <v>0.26370100000000002</v>
      </c>
      <c r="GH73">
        <v>2.3000199999999998E-2</v>
      </c>
      <c r="GI73">
        <v>0</v>
      </c>
      <c r="GJ73">
        <v>1.18861E-2</v>
      </c>
      <c r="GK73">
        <v>0</v>
      </c>
      <c r="GL73">
        <v>0</v>
      </c>
      <c r="GM73">
        <v>0.163464</v>
      </c>
      <c r="GN73">
        <v>0.16423399999999999</v>
      </c>
      <c r="GO73">
        <v>0.35411700000000002</v>
      </c>
      <c r="GP73">
        <v>2.5823200000000001E-2</v>
      </c>
      <c r="GQ73">
        <v>1.00623</v>
      </c>
      <c r="GR73">
        <v>215.251</v>
      </c>
      <c r="GS73">
        <v>177.221</v>
      </c>
      <c r="GT73">
        <v>201.423</v>
      </c>
      <c r="GU73">
        <v>0</v>
      </c>
      <c r="GV73">
        <v>0</v>
      </c>
      <c r="GW73">
        <v>2615</v>
      </c>
      <c r="GX73">
        <v>989.00099999999998</v>
      </c>
      <c r="GY73">
        <v>3267.2</v>
      </c>
      <c r="GZ73">
        <v>327.5</v>
      </c>
      <c r="HA73">
        <v>7792.59</v>
      </c>
      <c r="HB73">
        <v>179.13800000000001</v>
      </c>
      <c r="HC73">
        <v>0</v>
      </c>
      <c r="HD73">
        <v>0</v>
      </c>
      <c r="HE73">
        <v>0</v>
      </c>
      <c r="HF73">
        <v>172.96700000000001</v>
      </c>
      <c r="HG73">
        <v>0</v>
      </c>
      <c r="HH73">
        <v>73.400000000000006</v>
      </c>
      <c r="HI73">
        <v>0</v>
      </c>
      <c r="HJ73">
        <v>0</v>
      </c>
      <c r="HK73">
        <v>425.505</v>
      </c>
      <c r="HL73">
        <v>0</v>
      </c>
      <c r="HM73">
        <v>0</v>
      </c>
      <c r="HN73">
        <v>0</v>
      </c>
      <c r="HO73">
        <v>0</v>
      </c>
      <c r="HP73">
        <v>0</v>
      </c>
      <c r="HQ73">
        <v>0</v>
      </c>
      <c r="HR73">
        <v>0</v>
      </c>
      <c r="HS73">
        <v>0</v>
      </c>
      <c r="HT73">
        <v>0</v>
      </c>
      <c r="HU73">
        <v>0</v>
      </c>
      <c r="HV73">
        <v>16.690000000000001</v>
      </c>
      <c r="HW73">
        <v>8.77</v>
      </c>
      <c r="HX73">
        <v>2.02</v>
      </c>
      <c r="HY73">
        <v>0</v>
      </c>
      <c r="HZ73">
        <v>12.77</v>
      </c>
      <c r="IA73">
        <v>29.72</v>
      </c>
      <c r="IB73">
        <v>15.43</v>
      </c>
      <c r="IC73">
        <v>34.22</v>
      </c>
      <c r="ID73">
        <v>3.7</v>
      </c>
      <c r="IE73">
        <v>123.32</v>
      </c>
      <c r="IF73">
        <v>0</v>
      </c>
      <c r="IG73">
        <v>0.49404100000000001</v>
      </c>
      <c r="IH73">
        <v>2.3000199999999998E-2</v>
      </c>
      <c r="II73">
        <v>0</v>
      </c>
      <c r="IJ73">
        <v>0</v>
      </c>
      <c r="IK73">
        <v>0.76358999999999999</v>
      </c>
      <c r="IL73">
        <v>0.12681200000000001</v>
      </c>
      <c r="IM73">
        <v>0.53503100000000003</v>
      </c>
      <c r="IN73">
        <v>6.9275500000000004E-2</v>
      </c>
      <c r="IO73">
        <v>2.0117500000000001</v>
      </c>
      <c r="IP73">
        <v>47.2</v>
      </c>
      <c r="IQ73">
        <v>0</v>
      </c>
      <c r="IR73">
        <v>22.4</v>
      </c>
      <c r="IS73">
        <v>48.6</v>
      </c>
      <c r="IT73">
        <v>26.2</v>
      </c>
      <c r="IU73">
        <v>6.24</v>
      </c>
      <c r="IV73">
        <v>13.78</v>
      </c>
      <c r="IW73">
        <v>7.25</v>
      </c>
      <c r="IX73">
        <v>14.79</v>
      </c>
      <c r="IY73">
        <v>6.24</v>
      </c>
      <c r="IZ73">
        <v>13.78</v>
      </c>
      <c r="JA73">
        <v>12.75</v>
      </c>
      <c r="JB73">
        <v>27.5</v>
      </c>
    </row>
    <row r="74" spans="1:262" x14ac:dyDescent="0.25">
      <c r="A74" s="10">
        <v>42977.405659722222</v>
      </c>
      <c r="B74" t="s">
        <v>453</v>
      </c>
      <c r="C74" t="s">
        <v>589</v>
      </c>
      <c r="D74">
        <v>7</v>
      </c>
      <c r="E74">
        <v>1</v>
      </c>
      <c r="F74">
        <v>2700</v>
      </c>
      <c r="G74" t="s">
        <v>96</v>
      </c>
      <c r="H74" t="s">
        <v>125</v>
      </c>
      <c r="I74">
        <v>0.79</v>
      </c>
      <c r="J74">
        <v>47.1</v>
      </c>
      <c r="K74">
        <v>15.0175</v>
      </c>
      <c r="L74">
        <v>3.0247700000000002</v>
      </c>
      <c r="M74">
        <v>207.87700000000001</v>
      </c>
      <c r="N74">
        <v>0</v>
      </c>
      <c r="O74">
        <v>82.626800000000003</v>
      </c>
      <c r="P74">
        <v>0</v>
      </c>
      <c r="Q74">
        <v>0</v>
      </c>
      <c r="R74">
        <v>615.745</v>
      </c>
      <c r="S74">
        <v>1041.44</v>
      </c>
      <c r="T74">
        <v>2371.31</v>
      </c>
      <c r="U74">
        <v>151.51499999999999</v>
      </c>
      <c r="V74">
        <v>4488.5600000000004</v>
      </c>
      <c r="W74">
        <v>22.160699999999999</v>
      </c>
      <c r="X74">
        <v>0</v>
      </c>
      <c r="Y74">
        <v>0</v>
      </c>
      <c r="Z74">
        <v>0</v>
      </c>
      <c r="AA74">
        <v>110.801</v>
      </c>
      <c r="AB74">
        <v>0</v>
      </c>
      <c r="AC74">
        <v>45.121000000000002</v>
      </c>
      <c r="AD74">
        <v>0</v>
      </c>
      <c r="AE74">
        <v>0</v>
      </c>
      <c r="AF74">
        <v>178.083</v>
      </c>
      <c r="AG74">
        <v>0</v>
      </c>
      <c r="AH74">
        <v>0</v>
      </c>
      <c r="AI74">
        <v>0</v>
      </c>
      <c r="AJ74">
        <v>0</v>
      </c>
      <c r="AK74">
        <v>0</v>
      </c>
      <c r="AL74">
        <v>0</v>
      </c>
      <c r="AM74">
        <v>0</v>
      </c>
      <c r="AN74">
        <v>0</v>
      </c>
      <c r="AO74">
        <v>0</v>
      </c>
      <c r="AP74">
        <v>0</v>
      </c>
      <c r="AQ74">
        <v>1.86</v>
      </c>
      <c r="AR74">
        <v>0.42</v>
      </c>
      <c r="AS74">
        <v>2.12</v>
      </c>
      <c r="AT74">
        <v>0</v>
      </c>
      <c r="AU74">
        <v>8.91</v>
      </c>
      <c r="AV74">
        <v>0</v>
      </c>
      <c r="AW74">
        <v>0</v>
      </c>
      <c r="AX74">
        <v>7.06</v>
      </c>
      <c r="AY74">
        <v>14.23</v>
      </c>
      <c r="AZ74">
        <v>25.06</v>
      </c>
      <c r="BA74">
        <v>1.64</v>
      </c>
      <c r="BB74">
        <v>61.3</v>
      </c>
      <c r="BC74">
        <v>13.31</v>
      </c>
      <c r="BD74">
        <v>0</v>
      </c>
      <c r="BE74">
        <v>4.4735299999999999E-2</v>
      </c>
      <c r="BF74">
        <v>2.37372E-2</v>
      </c>
      <c r="BG74">
        <v>0</v>
      </c>
      <c r="BH74">
        <v>1.18861E-2</v>
      </c>
      <c r="BI74">
        <v>0</v>
      </c>
      <c r="BJ74">
        <v>0</v>
      </c>
      <c r="BK74">
        <v>0.163464</v>
      </c>
      <c r="BL74">
        <v>0.16320799999999999</v>
      </c>
      <c r="BM74">
        <v>0.35411700000000002</v>
      </c>
      <c r="BN74">
        <v>2.5823200000000001E-2</v>
      </c>
      <c r="BO74">
        <v>0.78696999999999995</v>
      </c>
      <c r="BP74">
        <v>8.0358600000000002E-2</v>
      </c>
      <c r="BQ74">
        <v>19.066800000000001</v>
      </c>
      <c r="BR74">
        <v>5.0349399999999997</v>
      </c>
      <c r="BS74">
        <v>207.87700000000001</v>
      </c>
      <c r="BT74">
        <v>0</v>
      </c>
      <c r="BU74">
        <v>82.626800000000003</v>
      </c>
      <c r="BV74">
        <v>615.745</v>
      </c>
      <c r="BW74">
        <v>1046.79</v>
      </c>
      <c r="BX74">
        <v>2371.31</v>
      </c>
      <c r="BY74">
        <v>151.51499999999999</v>
      </c>
      <c r="BZ74">
        <v>4499.96</v>
      </c>
      <c r="CA74">
        <v>28.136099999999999</v>
      </c>
      <c r="CB74">
        <v>0</v>
      </c>
      <c r="CC74">
        <v>0</v>
      </c>
      <c r="CD74">
        <v>0</v>
      </c>
      <c r="CE74">
        <v>110.801</v>
      </c>
      <c r="CF74">
        <v>0</v>
      </c>
      <c r="CG74">
        <v>45.121000000000002</v>
      </c>
      <c r="CH74">
        <v>0</v>
      </c>
      <c r="CI74">
        <v>0</v>
      </c>
      <c r="CJ74">
        <v>184.059</v>
      </c>
      <c r="CK74">
        <v>0</v>
      </c>
      <c r="CL74">
        <v>0</v>
      </c>
      <c r="CM74">
        <v>0</v>
      </c>
      <c r="CN74">
        <v>0</v>
      </c>
      <c r="CO74">
        <v>0</v>
      </c>
      <c r="CP74">
        <v>0</v>
      </c>
      <c r="CQ74">
        <v>0</v>
      </c>
      <c r="CR74">
        <v>0</v>
      </c>
      <c r="CS74">
        <v>0</v>
      </c>
      <c r="CT74">
        <v>0</v>
      </c>
      <c r="CU74">
        <v>2.41</v>
      </c>
      <c r="CV74">
        <v>0.66</v>
      </c>
      <c r="CW74">
        <v>2.12</v>
      </c>
      <c r="CX74">
        <v>0</v>
      </c>
      <c r="CY74">
        <v>8.91</v>
      </c>
      <c r="CZ74">
        <v>7.06</v>
      </c>
      <c r="DA74">
        <v>14.29</v>
      </c>
      <c r="DB74">
        <v>25.06</v>
      </c>
      <c r="DC74">
        <v>1.64</v>
      </c>
      <c r="DD74">
        <v>62.15</v>
      </c>
      <c r="DE74">
        <v>14.1</v>
      </c>
      <c r="DF74">
        <v>0</v>
      </c>
      <c r="DG74">
        <v>7.4658199999999994E-2</v>
      </c>
      <c r="DH74">
        <v>2.37372E-2</v>
      </c>
      <c r="DI74">
        <v>0</v>
      </c>
      <c r="DJ74">
        <v>1.18861E-2</v>
      </c>
      <c r="DK74">
        <v>0.163464</v>
      </c>
      <c r="DL74">
        <v>0.16400600000000001</v>
      </c>
      <c r="DM74">
        <v>0.35411700000000002</v>
      </c>
      <c r="DN74">
        <v>2.5823200000000001E-2</v>
      </c>
      <c r="DO74">
        <v>0.81769199999999997</v>
      </c>
      <c r="DP74">
        <v>0.110281</v>
      </c>
      <c r="DQ74" t="s">
        <v>691</v>
      </c>
      <c r="DR74" t="s">
        <v>690</v>
      </c>
      <c r="DS74" t="s">
        <v>16</v>
      </c>
      <c r="DT74">
        <v>3.0721700000000001E-2</v>
      </c>
      <c r="DU74">
        <v>2.9922899999999999E-2</v>
      </c>
      <c r="DV74">
        <v>1.3676600000000001</v>
      </c>
      <c r="DW74">
        <v>5.6028399999999996</v>
      </c>
      <c r="EN74">
        <v>15.0175</v>
      </c>
      <c r="EO74">
        <v>3.0247700000000002</v>
      </c>
      <c r="EP74">
        <v>207.87700000000001</v>
      </c>
      <c r="EQ74">
        <v>0</v>
      </c>
      <c r="ER74">
        <v>82.626800000000003</v>
      </c>
      <c r="ES74">
        <v>0</v>
      </c>
      <c r="ET74">
        <v>0</v>
      </c>
      <c r="EU74">
        <v>615.745</v>
      </c>
      <c r="EV74">
        <v>1041.44</v>
      </c>
      <c r="EW74">
        <v>2371.31</v>
      </c>
      <c r="EX74">
        <v>151.51499999999999</v>
      </c>
      <c r="EY74">
        <v>4488.5600000000004</v>
      </c>
      <c r="EZ74">
        <v>22.160699999999999</v>
      </c>
      <c r="FA74">
        <v>0</v>
      </c>
      <c r="FB74">
        <v>0</v>
      </c>
      <c r="FC74">
        <v>0</v>
      </c>
      <c r="FD74">
        <v>110.801</v>
      </c>
      <c r="FE74">
        <v>0</v>
      </c>
      <c r="FF74">
        <v>45.121000000000002</v>
      </c>
      <c r="FG74">
        <v>0</v>
      </c>
      <c r="FH74">
        <v>0</v>
      </c>
      <c r="FI74">
        <v>178.083</v>
      </c>
      <c r="FJ74">
        <v>0</v>
      </c>
      <c r="FK74">
        <v>0</v>
      </c>
      <c r="FL74">
        <v>0</v>
      </c>
      <c r="FM74">
        <v>0</v>
      </c>
      <c r="FN74">
        <v>0</v>
      </c>
      <c r="FO74">
        <v>0</v>
      </c>
      <c r="FP74">
        <v>0</v>
      </c>
      <c r="FQ74">
        <v>0</v>
      </c>
      <c r="FR74">
        <v>0</v>
      </c>
      <c r="FS74">
        <v>0</v>
      </c>
      <c r="FT74">
        <v>1.86</v>
      </c>
      <c r="FU74">
        <v>0.42</v>
      </c>
      <c r="FV74">
        <v>2.12</v>
      </c>
      <c r="FW74">
        <v>0</v>
      </c>
      <c r="FX74">
        <v>8.91</v>
      </c>
      <c r="FY74">
        <v>0</v>
      </c>
      <c r="FZ74">
        <v>0</v>
      </c>
      <c r="GA74">
        <v>7.06</v>
      </c>
      <c r="GB74">
        <v>14.23</v>
      </c>
      <c r="GC74">
        <v>25.06</v>
      </c>
      <c r="GD74">
        <v>1.64</v>
      </c>
      <c r="GE74">
        <v>61.3</v>
      </c>
      <c r="GF74">
        <v>0</v>
      </c>
      <c r="GG74">
        <v>4.4735299999999999E-2</v>
      </c>
      <c r="GH74">
        <v>2.37372E-2</v>
      </c>
      <c r="GI74">
        <v>0</v>
      </c>
      <c r="GJ74">
        <v>1.18861E-2</v>
      </c>
      <c r="GK74">
        <v>0</v>
      </c>
      <c r="GL74">
        <v>0</v>
      </c>
      <c r="GM74">
        <v>0.163464</v>
      </c>
      <c r="GN74">
        <v>0.16320799999999999</v>
      </c>
      <c r="GO74">
        <v>0.35411700000000002</v>
      </c>
      <c r="GP74">
        <v>2.5823200000000001E-2</v>
      </c>
      <c r="GQ74">
        <v>0.78696999999999995</v>
      </c>
      <c r="GR74">
        <v>92.302000000000007</v>
      </c>
      <c r="GS74">
        <v>76.368700000000004</v>
      </c>
      <c r="GT74">
        <v>207.87700000000001</v>
      </c>
      <c r="GU74">
        <v>0</v>
      </c>
      <c r="GV74">
        <v>0</v>
      </c>
      <c r="GW74">
        <v>2615</v>
      </c>
      <c r="GX74">
        <v>989.00099999999998</v>
      </c>
      <c r="GY74">
        <v>3267.2</v>
      </c>
      <c r="GZ74">
        <v>327.5</v>
      </c>
      <c r="HA74">
        <v>7575.25</v>
      </c>
      <c r="HB74">
        <v>76.813500000000005</v>
      </c>
      <c r="HC74">
        <v>0</v>
      </c>
      <c r="HD74">
        <v>0</v>
      </c>
      <c r="HE74">
        <v>0</v>
      </c>
      <c r="HF74">
        <v>171.255</v>
      </c>
      <c r="HG74">
        <v>0</v>
      </c>
      <c r="HH74">
        <v>73.400000000000006</v>
      </c>
      <c r="HI74">
        <v>0</v>
      </c>
      <c r="HJ74">
        <v>0</v>
      </c>
      <c r="HK74">
        <v>321.46800000000002</v>
      </c>
      <c r="HL74">
        <v>0</v>
      </c>
      <c r="HM74">
        <v>0</v>
      </c>
      <c r="HN74">
        <v>0</v>
      </c>
      <c r="HO74">
        <v>0</v>
      </c>
      <c r="HP74">
        <v>0</v>
      </c>
      <c r="HQ74">
        <v>0</v>
      </c>
      <c r="HR74">
        <v>0</v>
      </c>
      <c r="HS74">
        <v>0</v>
      </c>
      <c r="HT74">
        <v>0</v>
      </c>
      <c r="HU74">
        <v>0</v>
      </c>
      <c r="HV74">
        <v>6.94</v>
      </c>
      <c r="HW74">
        <v>4.68</v>
      </c>
      <c r="HX74">
        <v>2.12</v>
      </c>
      <c r="HY74">
        <v>0</v>
      </c>
      <c r="HZ74">
        <v>12.44</v>
      </c>
      <c r="IA74">
        <v>30.29</v>
      </c>
      <c r="IB74">
        <v>15.54</v>
      </c>
      <c r="IC74">
        <v>34.86</v>
      </c>
      <c r="ID74">
        <v>3.79</v>
      </c>
      <c r="IE74">
        <v>110.66</v>
      </c>
      <c r="IF74">
        <v>0</v>
      </c>
      <c r="IG74">
        <v>0.29921799999999998</v>
      </c>
      <c r="IH74">
        <v>2.37372E-2</v>
      </c>
      <c r="II74">
        <v>0</v>
      </c>
      <c r="IJ74">
        <v>0</v>
      </c>
      <c r="IK74">
        <v>0.76358999999999999</v>
      </c>
      <c r="IL74">
        <v>0.12681200000000001</v>
      </c>
      <c r="IM74">
        <v>0.53503100000000003</v>
      </c>
      <c r="IN74">
        <v>6.9275500000000004E-2</v>
      </c>
      <c r="IO74">
        <v>1.8176600000000001</v>
      </c>
      <c r="IP74">
        <v>47.1</v>
      </c>
      <c r="IQ74">
        <v>0</v>
      </c>
      <c r="IR74">
        <v>19.100000000000001</v>
      </c>
      <c r="IS74">
        <v>47.8</v>
      </c>
      <c r="IT74">
        <v>28.7</v>
      </c>
      <c r="IU74">
        <v>3.54</v>
      </c>
      <c r="IV74">
        <v>9.77</v>
      </c>
      <c r="IW74">
        <v>3.82</v>
      </c>
      <c r="IX74">
        <v>10.28</v>
      </c>
      <c r="IY74">
        <v>3.54</v>
      </c>
      <c r="IZ74">
        <v>9.77</v>
      </c>
      <c r="JA74">
        <v>7.65</v>
      </c>
      <c r="JB74">
        <v>18.53</v>
      </c>
    </row>
    <row r="75" spans="1:262" x14ac:dyDescent="0.25">
      <c r="A75" s="10">
        <v>42977.406053240738</v>
      </c>
      <c r="B75" t="s">
        <v>454</v>
      </c>
      <c r="C75" t="s">
        <v>590</v>
      </c>
      <c r="D75">
        <v>8</v>
      </c>
      <c r="E75">
        <v>1</v>
      </c>
      <c r="F75">
        <v>2700</v>
      </c>
      <c r="G75" t="s">
        <v>96</v>
      </c>
      <c r="H75" t="s">
        <v>125</v>
      </c>
      <c r="I75">
        <v>2.6</v>
      </c>
      <c r="J75">
        <v>43.4</v>
      </c>
      <c r="K75">
        <v>25.5504</v>
      </c>
      <c r="L75">
        <v>227.126</v>
      </c>
      <c r="M75">
        <v>213.041</v>
      </c>
      <c r="N75">
        <v>0</v>
      </c>
      <c r="O75">
        <v>82.626800000000003</v>
      </c>
      <c r="P75">
        <v>0</v>
      </c>
      <c r="Q75">
        <v>0</v>
      </c>
      <c r="R75">
        <v>615.745</v>
      </c>
      <c r="S75">
        <v>1057.79</v>
      </c>
      <c r="T75">
        <v>2371.31</v>
      </c>
      <c r="U75">
        <v>151.51499999999999</v>
      </c>
      <c r="V75">
        <v>4744.7</v>
      </c>
      <c r="W75">
        <v>37.705100000000002</v>
      </c>
      <c r="X75">
        <v>0</v>
      </c>
      <c r="Y75">
        <v>0</v>
      </c>
      <c r="Z75">
        <v>0</v>
      </c>
      <c r="AA75">
        <v>108.10299999999999</v>
      </c>
      <c r="AB75">
        <v>0</v>
      </c>
      <c r="AC75">
        <v>45.121000000000002</v>
      </c>
      <c r="AD75">
        <v>0</v>
      </c>
      <c r="AE75">
        <v>0</v>
      </c>
      <c r="AF75">
        <v>190.929</v>
      </c>
      <c r="AG75">
        <v>0</v>
      </c>
      <c r="AH75">
        <v>0</v>
      </c>
      <c r="AI75">
        <v>0</v>
      </c>
      <c r="AJ75">
        <v>0</v>
      </c>
      <c r="AK75">
        <v>0</v>
      </c>
      <c r="AL75">
        <v>0</v>
      </c>
      <c r="AM75">
        <v>0</v>
      </c>
      <c r="AN75">
        <v>0</v>
      </c>
      <c r="AO75">
        <v>0</v>
      </c>
      <c r="AP75">
        <v>0</v>
      </c>
      <c r="AQ75">
        <v>3.31</v>
      </c>
      <c r="AR75">
        <v>8.7799999999999994</v>
      </c>
      <c r="AS75">
        <v>2.11</v>
      </c>
      <c r="AT75">
        <v>0</v>
      </c>
      <c r="AU75">
        <v>8.83</v>
      </c>
      <c r="AV75">
        <v>0</v>
      </c>
      <c r="AW75">
        <v>0</v>
      </c>
      <c r="AX75">
        <v>6.67</v>
      </c>
      <c r="AY75">
        <v>14.05</v>
      </c>
      <c r="AZ75">
        <v>24.21</v>
      </c>
      <c r="BA75">
        <v>1.55</v>
      </c>
      <c r="BB75">
        <v>69.510000000000005</v>
      </c>
      <c r="BC75">
        <v>23.03</v>
      </c>
      <c r="BD75">
        <v>0</v>
      </c>
      <c r="BE75">
        <v>0.50104000000000004</v>
      </c>
      <c r="BF75">
        <v>2.4326899999999999E-2</v>
      </c>
      <c r="BG75">
        <v>0</v>
      </c>
      <c r="BH75">
        <v>1.18861E-2</v>
      </c>
      <c r="BI75">
        <v>0</v>
      </c>
      <c r="BJ75">
        <v>0</v>
      </c>
      <c r="BK75">
        <v>0.163464</v>
      </c>
      <c r="BL75">
        <v>0.16883500000000001</v>
      </c>
      <c r="BM75">
        <v>0.35411700000000002</v>
      </c>
      <c r="BN75">
        <v>2.5823200000000001E-2</v>
      </c>
      <c r="BO75">
        <v>1.24949</v>
      </c>
      <c r="BP75">
        <v>0.53725299999999998</v>
      </c>
      <c r="BQ75">
        <v>30.962800000000001</v>
      </c>
      <c r="BR75">
        <v>275.755</v>
      </c>
      <c r="BS75">
        <v>213.041</v>
      </c>
      <c r="BT75">
        <v>0</v>
      </c>
      <c r="BU75">
        <v>82.626800000000003</v>
      </c>
      <c r="BV75">
        <v>615.745</v>
      </c>
      <c r="BW75">
        <v>1063.8800000000001</v>
      </c>
      <c r="BX75">
        <v>2371.31</v>
      </c>
      <c r="BY75">
        <v>151.51499999999999</v>
      </c>
      <c r="BZ75">
        <v>4804.84</v>
      </c>
      <c r="CA75">
        <v>45.6922</v>
      </c>
      <c r="CB75">
        <v>0</v>
      </c>
      <c r="CC75">
        <v>0</v>
      </c>
      <c r="CD75">
        <v>0</v>
      </c>
      <c r="CE75">
        <v>108.10299999999999</v>
      </c>
      <c r="CF75">
        <v>0</v>
      </c>
      <c r="CG75">
        <v>45.121000000000002</v>
      </c>
      <c r="CH75">
        <v>0</v>
      </c>
      <c r="CI75">
        <v>0</v>
      </c>
      <c r="CJ75">
        <v>198.916</v>
      </c>
      <c r="CK75">
        <v>0</v>
      </c>
      <c r="CL75">
        <v>0</v>
      </c>
      <c r="CM75">
        <v>0</v>
      </c>
      <c r="CN75">
        <v>0</v>
      </c>
      <c r="CO75">
        <v>0</v>
      </c>
      <c r="CP75">
        <v>0</v>
      </c>
      <c r="CQ75">
        <v>0</v>
      </c>
      <c r="CR75">
        <v>0</v>
      </c>
      <c r="CS75">
        <v>0</v>
      </c>
      <c r="CT75">
        <v>0</v>
      </c>
      <c r="CU75">
        <v>4.05</v>
      </c>
      <c r="CV75">
        <v>10.64</v>
      </c>
      <c r="CW75">
        <v>2.11</v>
      </c>
      <c r="CX75">
        <v>0</v>
      </c>
      <c r="CY75">
        <v>8.83</v>
      </c>
      <c r="CZ75">
        <v>6.67</v>
      </c>
      <c r="DA75">
        <v>14.11</v>
      </c>
      <c r="DB75">
        <v>24.21</v>
      </c>
      <c r="DC75">
        <v>1.55</v>
      </c>
      <c r="DD75">
        <v>72.17</v>
      </c>
      <c r="DE75">
        <v>25.63</v>
      </c>
      <c r="DF75">
        <v>0</v>
      </c>
      <c r="DG75">
        <v>0.663497</v>
      </c>
      <c r="DH75">
        <v>2.4326899999999999E-2</v>
      </c>
      <c r="DI75">
        <v>0</v>
      </c>
      <c r="DJ75">
        <v>1.18861E-2</v>
      </c>
      <c r="DK75">
        <v>0.163464</v>
      </c>
      <c r="DL75">
        <v>0.169485</v>
      </c>
      <c r="DM75">
        <v>0.35411700000000002</v>
      </c>
      <c r="DN75">
        <v>2.5823200000000001E-2</v>
      </c>
      <c r="DO75">
        <v>1.4126000000000001</v>
      </c>
      <c r="DP75">
        <v>0.69971000000000005</v>
      </c>
      <c r="DQ75" t="s">
        <v>691</v>
      </c>
      <c r="DR75" t="s">
        <v>690</v>
      </c>
      <c r="DS75" t="s">
        <v>16</v>
      </c>
      <c r="DT75">
        <v>0.163107</v>
      </c>
      <c r="DU75">
        <v>0.16245699999999999</v>
      </c>
      <c r="DV75">
        <v>3.68574</v>
      </c>
      <c r="DW75">
        <v>10.144399999999999</v>
      </c>
      <c r="EN75">
        <v>25.5504</v>
      </c>
      <c r="EO75">
        <v>227.126</v>
      </c>
      <c r="EP75">
        <v>213.041</v>
      </c>
      <c r="EQ75">
        <v>0</v>
      </c>
      <c r="ER75">
        <v>82.626800000000003</v>
      </c>
      <c r="ES75">
        <v>0</v>
      </c>
      <c r="ET75">
        <v>0</v>
      </c>
      <c r="EU75">
        <v>615.745</v>
      </c>
      <c r="EV75">
        <v>1057.79</v>
      </c>
      <c r="EW75">
        <v>2371.31</v>
      </c>
      <c r="EX75">
        <v>151.51499999999999</v>
      </c>
      <c r="EY75">
        <v>4744.7</v>
      </c>
      <c r="EZ75">
        <v>37.705100000000002</v>
      </c>
      <c r="FA75">
        <v>0</v>
      </c>
      <c r="FB75">
        <v>0</v>
      </c>
      <c r="FC75">
        <v>0</v>
      </c>
      <c r="FD75">
        <v>108.10299999999999</v>
      </c>
      <c r="FE75">
        <v>0</v>
      </c>
      <c r="FF75">
        <v>45.121000000000002</v>
      </c>
      <c r="FG75">
        <v>0</v>
      </c>
      <c r="FH75">
        <v>0</v>
      </c>
      <c r="FI75">
        <v>190.929</v>
      </c>
      <c r="FJ75">
        <v>0</v>
      </c>
      <c r="FK75">
        <v>0</v>
      </c>
      <c r="FL75">
        <v>0</v>
      </c>
      <c r="FM75">
        <v>0</v>
      </c>
      <c r="FN75">
        <v>0</v>
      </c>
      <c r="FO75">
        <v>0</v>
      </c>
      <c r="FP75">
        <v>0</v>
      </c>
      <c r="FQ75">
        <v>0</v>
      </c>
      <c r="FR75">
        <v>0</v>
      </c>
      <c r="FS75">
        <v>0</v>
      </c>
      <c r="FT75">
        <v>3.31</v>
      </c>
      <c r="FU75">
        <v>8.7799999999999994</v>
      </c>
      <c r="FV75">
        <v>2.11</v>
      </c>
      <c r="FW75">
        <v>0</v>
      </c>
      <c r="FX75">
        <v>8.83</v>
      </c>
      <c r="FY75">
        <v>0</v>
      </c>
      <c r="FZ75">
        <v>0</v>
      </c>
      <c r="GA75">
        <v>6.67</v>
      </c>
      <c r="GB75">
        <v>14.05</v>
      </c>
      <c r="GC75">
        <v>24.21</v>
      </c>
      <c r="GD75">
        <v>1.55</v>
      </c>
      <c r="GE75">
        <v>69.510000000000005</v>
      </c>
      <c r="GF75">
        <v>0</v>
      </c>
      <c r="GG75">
        <v>0.50104000000000004</v>
      </c>
      <c r="GH75">
        <v>2.4326899999999999E-2</v>
      </c>
      <c r="GI75">
        <v>0</v>
      </c>
      <c r="GJ75">
        <v>1.18861E-2</v>
      </c>
      <c r="GK75">
        <v>0</v>
      </c>
      <c r="GL75">
        <v>0</v>
      </c>
      <c r="GM75">
        <v>0.163464</v>
      </c>
      <c r="GN75">
        <v>0.16883500000000001</v>
      </c>
      <c r="GO75">
        <v>0.35411700000000002</v>
      </c>
      <c r="GP75">
        <v>2.5823200000000001E-2</v>
      </c>
      <c r="GQ75">
        <v>1.24949</v>
      </c>
      <c r="GR75">
        <v>165.63800000000001</v>
      </c>
      <c r="GS75">
        <v>992.36900000000003</v>
      </c>
      <c r="GT75">
        <v>213.041</v>
      </c>
      <c r="GU75">
        <v>0</v>
      </c>
      <c r="GV75">
        <v>0</v>
      </c>
      <c r="GW75">
        <v>2615</v>
      </c>
      <c r="GX75">
        <v>989.00099999999998</v>
      </c>
      <c r="GY75">
        <v>3267.2</v>
      </c>
      <c r="GZ75">
        <v>327.5</v>
      </c>
      <c r="HA75">
        <v>8569.75</v>
      </c>
      <c r="HB75">
        <v>137.84899999999999</v>
      </c>
      <c r="HC75">
        <v>0</v>
      </c>
      <c r="HD75">
        <v>0</v>
      </c>
      <c r="HE75">
        <v>0</v>
      </c>
      <c r="HF75">
        <v>168.18700000000001</v>
      </c>
      <c r="HG75">
        <v>0</v>
      </c>
      <c r="HH75">
        <v>73.400000000000006</v>
      </c>
      <c r="HI75">
        <v>0</v>
      </c>
      <c r="HJ75">
        <v>0</v>
      </c>
      <c r="HK75">
        <v>379.435</v>
      </c>
      <c r="HL75">
        <v>0</v>
      </c>
      <c r="HM75">
        <v>0</v>
      </c>
      <c r="HN75">
        <v>0</v>
      </c>
      <c r="HO75">
        <v>0</v>
      </c>
      <c r="HP75">
        <v>0</v>
      </c>
      <c r="HQ75">
        <v>0</v>
      </c>
      <c r="HR75">
        <v>0</v>
      </c>
      <c r="HS75">
        <v>0</v>
      </c>
      <c r="HT75">
        <v>0</v>
      </c>
      <c r="HU75">
        <v>0</v>
      </c>
      <c r="HV75">
        <v>12.85</v>
      </c>
      <c r="HW75">
        <v>33.880000000000003</v>
      </c>
      <c r="HX75">
        <v>2.11</v>
      </c>
      <c r="HY75">
        <v>0</v>
      </c>
      <c r="HZ75">
        <v>12.43</v>
      </c>
      <c r="IA75">
        <v>28.61</v>
      </c>
      <c r="IB75">
        <v>15.3</v>
      </c>
      <c r="IC75">
        <v>33.65</v>
      </c>
      <c r="ID75">
        <v>3.43</v>
      </c>
      <c r="IE75">
        <v>142.26</v>
      </c>
      <c r="IF75">
        <v>0</v>
      </c>
      <c r="IG75">
        <v>1.6994199999999999</v>
      </c>
      <c r="IH75">
        <v>2.4326899999999999E-2</v>
      </c>
      <c r="II75">
        <v>0</v>
      </c>
      <c r="IJ75">
        <v>0</v>
      </c>
      <c r="IK75">
        <v>0.76358999999999999</v>
      </c>
      <c r="IL75">
        <v>0.12681200000000001</v>
      </c>
      <c r="IM75">
        <v>0.53503100000000003</v>
      </c>
      <c r="IN75">
        <v>6.9275500000000004E-2</v>
      </c>
      <c r="IO75">
        <v>3.2184499999999998</v>
      </c>
      <c r="IP75">
        <v>43.4</v>
      </c>
      <c r="IQ75">
        <v>0</v>
      </c>
      <c r="IR75">
        <v>20.2</v>
      </c>
      <c r="IS75">
        <v>45.1</v>
      </c>
      <c r="IT75">
        <v>24.9</v>
      </c>
      <c r="IU75">
        <v>11.96</v>
      </c>
      <c r="IV75">
        <v>11.07</v>
      </c>
      <c r="IW75">
        <v>13.87</v>
      </c>
      <c r="IX75">
        <v>11.76</v>
      </c>
      <c r="IY75">
        <v>11.96</v>
      </c>
      <c r="IZ75">
        <v>11.07</v>
      </c>
      <c r="JA75">
        <v>37.479999999999997</v>
      </c>
      <c r="JB75">
        <v>23.79</v>
      </c>
    </row>
    <row r="76" spans="1:262" x14ac:dyDescent="0.25">
      <c r="A76" s="10">
        <v>42977.405659722222</v>
      </c>
      <c r="B76" t="s">
        <v>455</v>
      </c>
      <c r="C76" t="s">
        <v>591</v>
      </c>
      <c r="D76">
        <v>9</v>
      </c>
      <c r="E76">
        <v>1</v>
      </c>
      <c r="F76">
        <v>2700</v>
      </c>
      <c r="G76" t="s">
        <v>96</v>
      </c>
      <c r="H76" t="s">
        <v>125</v>
      </c>
      <c r="I76">
        <v>4.09</v>
      </c>
      <c r="J76">
        <v>43.6</v>
      </c>
      <c r="K76">
        <v>41.303100000000001</v>
      </c>
      <c r="L76">
        <v>448.96100000000001</v>
      </c>
      <c r="M76">
        <v>209.16800000000001</v>
      </c>
      <c r="N76">
        <v>0</v>
      </c>
      <c r="O76">
        <v>82.626800000000003</v>
      </c>
      <c r="P76">
        <v>0</v>
      </c>
      <c r="Q76">
        <v>0</v>
      </c>
      <c r="R76">
        <v>615.745</v>
      </c>
      <c r="S76">
        <v>1057.26</v>
      </c>
      <c r="T76">
        <v>2371.31</v>
      </c>
      <c r="U76">
        <v>151.51499999999999</v>
      </c>
      <c r="V76">
        <v>4977.8900000000003</v>
      </c>
      <c r="W76">
        <v>60.969700000000003</v>
      </c>
      <c r="X76">
        <v>0</v>
      </c>
      <c r="Y76">
        <v>0</v>
      </c>
      <c r="Z76">
        <v>0</v>
      </c>
      <c r="AA76">
        <v>107.914</v>
      </c>
      <c r="AB76">
        <v>0</v>
      </c>
      <c r="AC76">
        <v>45.121000000000002</v>
      </c>
      <c r="AD76">
        <v>0</v>
      </c>
      <c r="AE76">
        <v>0</v>
      </c>
      <c r="AF76">
        <v>214.005</v>
      </c>
      <c r="AG76">
        <v>0</v>
      </c>
      <c r="AH76">
        <v>0</v>
      </c>
      <c r="AI76">
        <v>0</v>
      </c>
      <c r="AJ76">
        <v>0</v>
      </c>
      <c r="AK76">
        <v>0</v>
      </c>
      <c r="AL76">
        <v>0</v>
      </c>
      <c r="AM76">
        <v>0</v>
      </c>
      <c r="AN76">
        <v>0</v>
      </c>
      <c r="AO76">
        <v>0</v>
      </c>
      <c r="AP76">
        <v>0</v>
      </c>
      <c r="AQ76">
        <v>5.32</v>
      </c>
      <c r="AR76">
        <v>18.11</v>
      </c>
      <c r="AS76">
        <v>2.06</v>
      </c>
      <c r="AT76">
        <v>0</v>
      </c>
      <c r="AU76">
        <v>8.83</v>
      </c>
      <c r="AV76">
        <v>0</v>
      </c>
      <c r="AW76">
        <v>0</v>
      </c>
      <c r="AX76">
        <v>6.68</v>
      </c>
      <c r="AY76">
        <v>14.05</v>
      </c>
      <c r="AZ76">
        <v>24.13</v>
      </c>
      <c r="BA76">
        <v>1.55</v>
      </c>
      <c r="BB76">
        <v>80.73</v>
      </c>
      <c r="BC76">
        <v>34.32</v>
      </c>
      <c r="BD76">
        <v>0</v>
      </c>
      <c r="BE76">
        <v>1.26718</v>
      </c>
      <c r="BF76">
        <v>2.3884599999999999E-2</v>
      </c>
      <c r="BG76">
        <v>0</v>
      </c>
      <c r="BH76">
        <v>1.18861E-2</v>
      </c>
      <c r="BI76">
        <v>0</v>
      </c>
      <c r="BJ76">
        <v>0</v>
      </c>
      <c r="BK76">
        <v>0.163464</v>
      </c>
      <c r="BL76">
        <v>0.171982</v>
      </c>
      <c r="BM76">
        <v>0.35411700000000002</v>
      </c>
      <c r="BN76">
        <v>2.5823200000000001E-2</v>
      </c>
      <c r="BO76">
        <v>2.0183300000000002</v>
      </c>
      <c r="BP76">
        <v>1.3029500000000001</v>
      </c>
      <c r="BQ76">
        <v>47.558300000000003</v>
      </c>
      <c r="BR76">
        <v>540.13099999999997</v>
      </c>
      <c r="BS76">
        <v>209.16800000000001</v>
      </c>
      <c r="BT76">
        <v>0</v>
      </c>
      <c r="BU76">
        <v>82.626800000000003</v>
      </c>
      <c r="BV76">
        <v>615.745</v>
      </c>
      <c r="BW76">
        <v>1063.96</v>
      </c>
      <c r="BX76">
        <v>2371.31</v>
      </c>
      <c r="BY76">
        <v>151.51499999999999</v>
      </c>
      <c r="BZ76">
        <v>5082.01</v>
      </c>
      <c r="CA76">
        <v>70.203299999999999</v>
      </c>
      <c r="CB76">
        <v>0</v>
      </c>
      <c r="CC76">
        <v>0</v>
      </c>
      <c r="CD76">
        <v>0</v>
      </c>
      <c r="CE76">
        <v>107.914</v>
      </c>
      <c r="CF76">
        <v>0</v>
      </c>
      <c r="CG76">
        <v>45.121000000000002</v>
      </c>
      <c r="CH76">
        <v>0</v>
      </c>
      <c r="CI76">
        <v>0</v>
      </c>
      <c r="CJ76">
        <v>223.238</v>
      </c>
      <c r="CK76">
        <v>0</v>
      </c>
      <c r="CL76">
        <v>0</v>
      </c>
      <c r="CM76">
        <v>0</v>
      </c>
      <c r="CN76">
        <v>0</v>
      </c>
      <c r="CO76">
        <v>0</v>
      </c>
      <c r="CP76">
        <v>0</v>
      </c>
      <c r="CQ76">
        <v>0</v>
      </c>
      <c r="CR76">
        <v>0</v>
      </c>
      <c r="CS76">
        <v>0</v>
      </c>
      <c r="CT76">
        <v>0</v>
      </c>
      <c r="CU76">
        <v>6.19</v>
      </c>
      <c r="CV76">
        <v>21.33</v>
      </c>
      <c r="CW76">
        <v>2.06</v>
      </c>
      <c r="CX76">
        <v>0</v>
      </c>
      <c r="CY76">
        <v>8.83</v>
      </c>
      <c r="CZ76">
        <v>6.68</v>
      </c>
      <c r="DA76">
        <v>14.11</v>
      </c>
      <c r="DB76">
        <v>24.13</v>
      </c>
      <c r="DC76">
        <v>1.55</v>
      </c>
      <c r="DD76">
        <v>84.88</v>
      </c>
      <c r="DE76">
        <v>38.409999999999997</v>
      </c>
      <c r="DF76">
        <v>0</v>
      </c>
      <c r="DG76">
        <v>1.49814</v>
      </c>
      <c r="DH76">
        <v>2.3884599999999999E-2</v>
      </c>
      <c r="DI76">
        <v>0</v>
      </c>
      <c r="DJ76">
        <v>1.18861E-2</v>
      </c>
      <c r="DK76">
        <v>0.163464</v>
      </c>
      <c r="DL76">
        <v>0.17241400000000001</v>
      </c>
      <c r="DM76">
        <v>0.35411700000000002</v>
      </c>
      <c r="DN76">
        <v>2.5823200000000001E-2</v>
      </c>
      <c r="DO76">
        <v>2.24973</v>
      </c>
      <c r="DP76">
        <v>1.5339100000000001</v>
      </c>
      <c r="DQ76" t="s">
        <v>691</v>
      </c>
      <c r="DR76" t="s">
        <v>690</v>
      </c>
      <c r="DS76" t="s">
        <v>16</v>
      </c>
      <c r="DT76">
        <v>0.23139100000000001</v>
      </c>
      <c r="DU76">
        <v>0.230959</v>
      </c>
      <c r="DV76">
        <v>4.8892600000000002</v>
      </c>
      <c r="DW76">
        <v>10.648300000000001</v>
      </c>
      <c r="EN76">
        <v>41.303100000000001</v>
      </c>
      <c r="EO76">
        <v>448.96100000000001</v>
      </c>
      <c r="EP76">
        <v>209.16800000000001</v>
      </c>
      <c r="EQ76">
        <v>0</v>
      </c>
      <c r="ER76">
        <v>82.626800000000003</v>
      </c>
      <c r="ES76">
        <v>0</v>
      </c>
      <c r="ET76">
        <v>0</v>
      </c>
      <c r="EU76">
        <v>615.745</v>
      </c>
      <c r="EV76">
        <v>1057.26</v>
      </c>
      <c r="EW76">
        <v>2371.31</v>
      </c>
      <c r="EX76">
        <v>151.51499999999999</v>
      </c>
      <c r="EY76">
        <v>4977.8900000000003</v>
      </c>
      <c r="EZ76">
        <v>60.969700000000003</v>
      </c>
      <c r="FA76">
        <v>0</v>
      </c>
      <c r="FB76">
        <v>0</v>
      </c>
      <c r="FC76">
        <v>0</v>
      </c>
      <c r="FD76">
        <v>107.914</v>
      </c>
      <c r="FE76">
        <v>0</v>
      </c>
      <c r="FF76">
        <v>45.121000000000002</v>
      </c>
      <c r="FG76">
        <v>0</v>
      </c>
      <c r="FH76">
        <v>0</v>
      </c>
      <c r="FI76">
        <v>214.005</v>
      </c>
      <c r="FJ76">
        <v>0</v>
      </c>
      <c r="FK76">
        <v>0</v>
      </c>
      <c r="FL76">
        <v>0</v>
      </c>
      <c r="FM76">
        <v>0</v>
      </c>
      <c r="FN76">
        <v>0</v>
      </c>
      <c r="FO76">
        <v>0</v>
      </c>
      <c r="FP76">
        <v>0</v>
      </c>
      <c r="FQ76">
        <v>0</v>
      </c>
      <c r="FR76">
        <v>0</v>
      </c>
      <c r="FS76">
        <v>0</v>
      </c>
      <c r="FT76">
        <v>5.32</v>
      </c>
      <c r="FU76">
        <v>18.11</v>
      </c>
      <c r="FV76">
        <v>2.06</v>
      </c>
      <c r="FW76">
        <v>0</v>
      </c>
      <c r="FX76">
        <v>8.83</v>
      </c>
      <c r="FY76">
        <v>0</v>
      </c>
      <c r="FZ76">
        <v>0</v>
      </c>
      <c r="GA76">
        <v>6.68</v>
      </c>
      <c r="GB76">
        <v>14.05</v>
      </c>
      <c r="GC76">
        <v>24.13</v>
      </c>
      <c r="GD76">
        <v>1.55</v>
      </c>
      <c r="GE76">
        <v>80.73</v>
      </c>
      <c r="GF76">
        <v>0</v>
      </c>
      <c r="GG76">
        <v>1.26718</v>
      </c>
      <c r="GH76">
        <v>2.3884599999999999E-2</v>
      </c>
      <c r="GI76">
        <v>0</v>
      </c>
      <c r="GJ76">
        <v>1.18861E-2</v>
      </c>
      <c r="GK76">
        <v>0</v>
      </c>
      <c r="GL76">
        <v>0</v>
      </c>
      <c r="GM76">
        <v>0.163464</v>
      </c>
      <c r="GN76">
        <v>0.171982</v>
      </c>
      <c r="GO76">
        <v>0.35411700000000002</v>
      </c>
      <c r="GP76">
        <v>2.5823200000000001E-2</v>
      </c>
      <c r="GQ76">
        <v>2.0183300000000002</v>
      </c>
      <c r="GR76">
        <v>229.85</v>
      </c>
      <c r="GS76">
        <v>1820.93</v>
      </c>
      <c r="GT76">
        <v>209.16800000000001</v>
      </c>
      <c r="GU76">
        <v>0</v>
      </c>
      <c r="GV76">
        <v>0</v>
      </c>
      <c r="GW76">
        <v>2615</v>
      </c>
      <c r="GX76">
        <v>989.00099999999998</v>
      </c>
      <c r="GY76">
        <v>3267.2</v>
      </c>
      <c r="GZ76">
        <v>327.5</v>
      </c>
      <c r="HA76">
        <v>9458.65</v>
      </c>
      <c r="HB76">
        <v>191.34700000000001</v>
      </c>
      <c r="HC76">
        <v>0</v>
      </c>
      <c r="HD76">
        <v>0</v>
      </c>
      <c r="HE76">
        <v>0</v>
      </c>
      <c r="HF76">
        <v>167.94300000000001</v>
      </c>
      <c r="HG76">
        <v>0</v>
      </c>
      <c r="HH76">
        <v>73.400000000000006</v>
      </c>
      <c r="HI76">
        <v>0</v>
      </c>
      <c r="HJ76">
        <v>0</v>
      </c>
      <c r="HK76">
        <v>432.68900000000002</v>
      </c>
      <c r="HL76">
        <v>0</v>
      </c>
      <c r="HM76">
        <v>0</v>
      </c>
      <c r="HN76">
        <v>0</v>
      </c>
      <c r="HO76">
        <v>0</v>
      </c>
      <c r="HP76">
        <v>0</v>
      </c>
      <c r="HQ76">
        <v>0</v>
      </c>
      <c r="HR76">
        <v>0</v>
      </c>
      <c r="HS76">
        <v>0</v>
      </c>
      <c r="HT76">
        <v>0</v>
      </c>
      <c r="HU76">
        <v>0</v>
      </c>
      <c r="HV76">
        <v>17.73</v>
      </c>
      <c r="HW76">
        <v>54.02</v>
      </c>
      <c r="HX76">
        <v>2.06</v>
      </c>
      <c r="HY76">
        <v>0</v>
      </c>
      <c r="HZ76">
        <v>12.43</v>
      </c>
      <c r="IA76">
        <v>28.67</v>
      </c>
      <c r="IB76">
        <v>15.26</v>
      </c>
      <c r="IC76">
        <v>33.58</v>
      </c>
      <c r="ID76">
        <v>3.41</v>
      </c>
      <c r="IE76">
        <v>167.16</v>
      </c>
      <c r="IF76">
        <v>0</v>
      </c>
      <c r="IG76">
        <v>2.9331800000000001</v>
      </c>
      <c r="IH76">
        <v>2.3884599999999999E-2</v>
      </c>
      <c r="II76">
        <v>0</v>
      </c>
      <c r="IJ76">
        <v>0</v>
      </c>
      <c r="IK76">
        <v>0.76358999999999999</v>
      </c>
      <c r="IL76">
        <v>0.12681200000000001</v>
      </c>
      <c r="IM76">
        <v>0.53503100000000003</v>
      </c>
      <c r="IN76">
        <v>6.9275500000000004E-2</v>
      </c>
      <c r="IO76">
        <v>4.4517699999999998</v>
      </c>
      <c r="IP76">
        <v>43.6</v>
      </c>
      <c r="IQ76">
        <v>0</v>
      </c>
      <c r="IR76">
        <v>23.6</v>
      </c>
      <c r="IS76">
        <v>45.8</v>
      </c>
      <c r="IT76">
        <v>22.2</v>
      </c>
      <c r="IU76">
        <v>21.38</v>
      </c>
      <c r="IV76">
        <v>12.94</v>
      </c>
      <c r="IW76">
        <v>24.66</v>
      </c>
      <c r="IX76">
        <v>13.75</v>
      </c>
      <c r="IY76">
        <v>21.38</v>
      </c>
      <c r="IZ76">
        <v>12.94</v>
      </c>
      <c r="JA76">
        <v>58.13</v>
      </c>
      <c r="JB76">
        <v>28.11</v>
      </c>
    </row>
    <row r="77" spans="1:262" x14ac:dyDescent="0.25">
      <c r="A77" s="10">
        <v>42977.405659722222</v>
      </c>
      <c r="B77" t="s">
        <v>456</v>
      </c>
      <c r="C77" t="s">
        <v>592</v>
      </c>
      <c r="D77">
        <v>10</v>
      </c>
      <c r="E77">
        <v>1</v>
      </c>
      <c r="F77">
        <v>2700</v>
      </c>
      <c r="G77" t="s">
        <v>96</v>
      </c>
      <c r="H77" t="s">
        <v>125</v>
      </c>
      <c r="I77">
        <v>4</v>
      </c>
      <c r="J77">
        <v>42.7</v>
      </c>
      <c r="K77">
        <v>47.1676</v>
      </c>
      <c r="L77">
        <v>554.52499999999998</v>
      </c>
      <c r="M77">
        <v>205.29499999999999</v>
      </c>
      <c r="N77">
        <v>0</v>
      </c>
      <c r="O77">
        <v>82.628</v>
      </c>
      <c r="P77">
        <v>0</v>
      </c>
      <c r="Q77">
        <v>0</v>
      </c>
      <c r="R77">
        <v>615.745</v>
      </c>
      <c r="S77">
        <v>1061.0899999999999</v>
      </c>
      <c r="T77">
        <v>2371.31</v>
      </c>
      <c r="U77">
        <v>151.51499999999999</v>
      </c>
      <c r="V77">
        <v>5089.2700000000004</v>
      </c>
      <c r="W77">
        <v>69.629900000000006</v>
      </c>
      <c r="X77">
        <v>0</v>
      </c>
      <c r="Y77">
        <v>0</v>
      </c>
      <c r="Z77">
        <v>0</v>
      </c>
      <c r="AA77">
        <v>107.166</v>
      </c>
      <c r="AB77">
        <v>0</v>
      </c>
      <c r="AC77">
        <v>45.121000000000002</v>
      </c>
      <c r="AD77">
        <v>0</v>
      </c>
      <c r="AE77">
        <v>0</v>
      </c>
      <c r="AF77">
        <v>221.917</v>
      </c>
      <c r="AG77">
        <v>0</v>
      </c>
      <c r="AH77">
        <v>0</v>
      </c>
      <c r="AI77">
        <v>0</v>
      </c>
      <c r="AJ77">
        <v>0</v>
      </c>
      <c r="AK77">
        <v>0</v>
      </c>
      <c r="AL77">
        <v>0</v>
      </c>
      <c r="AM77">
        <v>0</v>
      </c>
      <c r="AN77">
        <v>0</v>
      </c>
      <c r="AO77">
        <v>0</v>
      </c>
      <c r="AP77">
        <v>0</v>
      </c>
      <c r="AQ77">
        <v>6.06</v>
      </c>
      <c r="AR77">
        <v>19.440000000000001</v>
      </c>
      <c r="AS77">
        <v>2.0299999999999998</v>
      </c>
      <c r="AT77">
        <v>0</v>
      </c>
      <c r="AU77">
        <v>8.7799999999999994</v>
      </c>
      <c r="AV77">
        <v>0</v>
      </c>
      <c r="AW77">
        <v>0</v>
      </c>
      <c r="AX77">
        <v>6.78</v>
      </c>
      <c r="AY77">
        <v>14.2</v>
      </c>
      <c r="AZ77">
        <v>24.22</v>
      </c>
      <c r="BA77">
        <v>1.56</v>
      </c>
      <c r="BB77">
        <v>83.07</v>
      </c>
      <c r="BC77">
        <v>36.31</v>
      </c>
      <c r="BD77">
        <v>0</v>
      </c>
      <c r="BE77">
        <v>1.4016500000000001</v>
      </c>
      <c r="BF77">
        <v>2.3442399999999999E-2</v>
      </c>
      <c r="BG77">
        <v>0</v>
      </c>
      <c r="BH77">
        <v>1.18861E-2</v>
      </c>
      <c r="BI77">
        <v>0</v>
      </c>
      <c r="BJ77">
        <v>0</v>
      </c>
      <c r="BK77">
        <v>0.163464</v>
      </c>
      <c r="BL77">
        <v>0.17280799999999999</v>
      </c>
      <c r="BM77">
        <v>0.35411700000000002</v>
      </c>
      <c r="BN77">
        <v>2.5823200000000001E-2</v>
      </c>
      <c r="BO77">
        <v>2.1531899999999999</v>
      </c>
      <c r="BP77">
        <v>1.4369799999999999</v>
      </c>
      <c r="BQ77">
        <v>54.732199999999999</v>
      </c>
      <c r="BR77">
        <v>678.68100000000004</v>
      </c>
      <c r="BS77">
        <v>205.29499999999999</v>
      </c>
      <c r="BT77">
        <v>0</v>
      </c>
      <c r="BU77">
        <v>82.628</v>
      </c>
      <c r="BV77">
        <v>615.745</v>
      </c>
      <c r="BW77">
        <v>1067.32</v>
      </c>
      <c r="BX77">
        <v>2371.31</v>
      </c>
      <c r="BY77">
        <v>151.51499999999999</v>
      </c>
      <c r="BZ77">
        <v>5227.22</v>
      </c>
      <c r="CA77">
        <v>80.796800000000005</v>
      </c>
      <c r="CB77">
        <v>0</v>
      </c>
      <c r="CC77">
        <v>0</v>
      </c>
      <c r="CD77">
        <v>0</v>
      </c>
      <c r="CE77">
        <v>107.166</v>
      </c>
      <c r="CF77">
        <v>0</v>
      </c>
      <c r="CG77">
        <v>45.121000000000002</v>
      </c>
      <c r="CH77">
        <v>0</v>
      </c>
      <c r="CI77">
        <v>0</v>
      </c>
      <c r="CJ77">
        <v>233.084</v>
      </c>
      <c r="CK77">
        <v>0</v>
      </c>
      <c r="CL77">
        <v>0</v>
      </c>
      <c r="CM77">
        <v>0</v>
      </c>
      <c r="CN77">
        <v>0</v>
      </c>
      <c r="CO77">
        <v>0</v>
      </c>
      <c r="CP77">
        <v>0</v>
      </c>
      <c r="CQ77">
        <v>0</v>
      </c>
      <c r="CR77">
        <v>0</v>
      </c>
      <c r="CS77">
        <v>0</v>
      </c>
      <c r="CT77">
        <v>0</v>
      </c>
      <c r="CU77">
        <v>7.1</v>
      </c>
      <c r="CV77">
        <v>22.4</v>
      </c>
      <c r="CW77">
        <v>2.0299999999999998</v>
      </c>
      <c r="CX77">
        <v>0</v>
      </c>
      <c r="CY77">
        <v>8.7799999999999994</v>
      </c>
      <c r="CZ77">
        <v>6.78</v>
      </c>
      <c r="DA77">
        <v>14.26</v>
      </c>
      <c r="DB77">
        <v>24.22</v>
      </c>
      <c r="DC77">
        <v>1.56</v>
      </c>
      <c r="DD77">
        <v>87.13</v>
      </c>
      <c r="DE77">
        <v>40.31</v>
      </c>
      <c r="DF77">
        <v>0</v>
      </c>
      <c r="DG77">
        <v>1.60209</v>
      </c>
      <c r="DH77">
        <v>2.3442399999999999E-2</v>
      </c>
      <c r="DI77">
        <v>0</v>
      </c>
      <c r="DJ77">
        <v>1.18861E-2</v>
      </c>
      <c r="DK77">
        <v>0.163464</v>
      </c>
      <c r="DL77">
        <v>0.17324999999999999</v>
      </c>
      <c r="DM77">
        <v>0.35411700000000002</v>
      </c>
      <c r="DN77">
        <v>2.5823200000000001E-2</v>
      </c>
      <c r="DO77">
        <v>2.3540800000000002</v>
      </c>
      <c r="DP77">
        <v>1.6374200000000001</v>
      </c>
      <c r="DQ77" t="s">
        <v>691</v>
      </c>
      <c r="DR77" t="s">
        <v>690</v>
      </c>
      <c r="DS77" t="s">
        <v>16</v>
      </c>
      <c r="DT77">
        <v>0.20088800000000001</v>
      </c>
      <c r="DU77">
        <v>0.20044600000000001</v>
      </c>
      <c r="DV77">
        <v>4.6597</v>
      </c>
      <c r="DW77">
        <v>9.9230999999999998</v>
      </c>
      <c r="EN77">
        <v>47.1676</v>
      </c>
      <c r="EO77">
        <v>554.52499999999998</v>
      </c>
      <c r="EP77">
        <v>205.29499999999999</v>
      </c>
      <c r="EQ77">
        <v>0</v>
      </c>
      <c r="ER77">
        <v>82.628</v>
      </c>
      <c r="ES77">
        <v>0</v>
      </c>
      <c r="ET77">
        <v>0</v>
      </c>
      <c r="EU77">
        <v>615.745</v>
      </c>
      <c r="EV77">
        <v>1061.0899999999999</v>
      </c>
      <c r="EW77">
        <v>2371.31</v>
      </c>
      <c r="EX77">
        <v>151.51499999999999</v>
      </c>
      <c r="EY77">
        <v>5089.2700000000004</v>
      </c>
      <c r="EZ77">
        <v>69.629900000000006</v>
      </c>
      <c r="FA77">
        <v>0</v>
      </c>
      <c r="FB77">
        <v>0</v>
      </c>
      <c r="FC77">
        <v>0</v>
      </c>
      <c r="FD77">
        <v>107.166</v>
      </c>
      <c r="FE77">
        <v>0</v>
      </c>
      <c r="FF77">
        <v>45.121000000000002</v>
      </c>
      <c r="FG77">
        <v>0</v>
      </c>
      <c r="FH77">
        <v>0</v>
      </c>
      <c r="FI77">
        <v>221.917</v>
      </c>
      <c r="FJ77">
        <v>0</v>
      </c>
      <c r="FK77">
        <v>0</v>
      </c>
      <c r="FL77">
        <v>0</v>
      </c>
      <c r="FM77">
        <v>0</v>
      </c>
      <c r="FN77">
        <v>0</v>
      </c>
      <c r="FO77">
        <v>0</v>
      </c>
      <c r="FP77">
        <v>0</v>
      </c>
      <c r="FQ77">
        <v>0</v>
      </c>
      <c r="FR77">
        <v>0</v>
      </c>
      <c r="FS77">
        <v>0</v>
      </c>
      <c r="FT77">
        <v>6.06</v>
      </c>
      <c r="FU77">
        <v>19.440000000000001</v>
      </c>
      <c r="FV77">
        <v>2.0299999999999998</v>
      </c>
      <c r="FW77">
        <v>0</v>
      </c>
      <c r="FX77">
        <v>8.7799999999999994</v>
      </c>
      <c r="FY77">
        <v>0</v>
      </c>
      <c r="FZ77">
        <v>0</v>
      </c>
      <c r="GA77">
        <v>6.78</v>
      </c>
      <c r="GB77">
        <v>14.2</v>
      </c>
      <c r="GC77">
        <v>24.22</v>
      </c>
      <c r="GD77">
        <v>1.56</v>
      </c>
      <c r="GE77">
        <v>83.07</v>
      </c>
      <c r="GF77">
        <v>0</v>
      </c>
      <c r="GG77">
        <v>1.4016500000000001</v>
      </c>
      <c r="GH77">
        <v>2.3442399999999999E-2</v>
      </c>
      <c r="GI77">
        <v>0</v>
      </c>
      <c r="GJ77">
        <v>1.18861E-2</v>
      </c>
      <c r="GK77">
        <v>0</v>
      </c>
      <c r="GL77">
        <v>0</v>
      </c>
      <c r="GM77">
        <v>0.163464</v>
      </c>
      <c r="GN77">
        <v>0.17280799999999999</v>
      </c>
      <c r="GO77">
        <v>0.35411700000000002</v>
      </c>
      <c r="GP77">
        <v>2.5823200000000001E-2</v>
      </c>
      <c r="GQ77">
        <v>2.1531899999999999</v>
      </c>
      <c r="GR77">
        <v>259.02999999999997</v>
      </c>
      <c r="GS77">
        <v>2486.4699999999998</v>
      </c>
      <c r="GT77">
        <v>205.29499999999999</v>
      </c>
      <c r="GU77">
        <v>0</v>
      </c>
      <c r="GV77">
        <v>0</v>
      </c>
      <c r="GW77">
        <v>2615</v>
      </c>
      <c r="GX77">
        <v>989.00099999999998</v>
      </c>
      <c r="GY77">
        <v>3267.2</v>
      </c>
      <c r="GZ77">
        <v>327.5</v>
      </c>
      <c r="HA77">
        <v>10149.5</v>
      </c>
      <c r="HB77">
        <v>215.648</v>
      </c>
      <c r="HC77">
        <v>0</v>
      </c>
      <c r="HD77">
        <v>0</v>
      </c>
      <c r="HE77">
        <v>0</v>
      </c>
      <c r="HF77">
        <v>167.04499999999999</v>
      </c>
      <c r="HG77">
        <v>0</v>
      </c>
      <c r="HH77">
        <v>73.400000000000006</v>
      </c>
      <c r="HI77">
        <v>0</v>
      </c>
      <c r="HJ77">
        <v>0</v>
      </c>
      <c r="HK77">
        <v>456.09300000000002</v>
      </c>
      <c r="HL77">
        <v>0</v>
      </c>
      <c r="HM77">
        <v>0</v>
      </c>
      <c r="HN77">
        <v>0</v>
      </c>
      <c r="HO77">
        <v>0</v>
      </c>
      <c r="HP77">
        <v>0</v>
      </c>
      <c r="HQ77">
        <v>0</v>
      </c>
      <c r="HR77">
        <v>0</v>
      </c>
      <c r="HS77">
        <v>0</v>
      </c>
      <c r="HT77">
        <v>0</v>
      </c>
      <c r="HU77">
        <v>0</v>
      </c>
      <c r="HV77">
        <v>19.95</v>
      </c>
      <c r="HW77">
        <v>60.32</v>
      </c>
      <c r="HX77">
        <v>2.0299999999999998</v>
      </c>
      <c r="HY77">
        <v>0</v>
      </c>
      <c r="HZ77">
        <v>12.39</v>
      </c>
      <c r="IA77">
        <v>29.1</v>
      </c>
      <c r="IB77">
        <v>15.28</v>
      </c>
      <c r="IC77">
        <v>33.74</v>
      </c>
      <c r="ID77">
        <v>3.44</v>
      </c>
      <c r="IE77">
        <v>176.25</v>
      </c>
      <c r="IF77">
        <v>0</v>
      </c>
      <c r="IG77">
        <v>3.2511100000000002</v>
      </c>
      <c r="IH77">
        <v>2.3442399999999999E-2</v>
      </c>
      <c r="II77">
        <v>0</v>
      </c>
      <c r="IJ77">
        <v>0</v>
      </c>
      <c r="IK77">
        <v>0.76358999999999999</v>
      </c>
      <c r="IL77">
        <v>0.12681200000000001</v>
      </c>
      <c r="IM77">
        <v>0.53503100000000003</v>
      </c>
      <c r="IN77">
        <v>6.9275500000000004E-2</v>
      </c>
      <c r="IO77">
        <v>4.7692600000000001</v>
      </c>
      <c r="IP77">
        <v>42.7</v>
      </c>
      <c r="IQ77">
        <v>0</v>
      </c>
      <c r="IR77">
        <v>23.9</v>
      </c>
      <c r="IS77">
        <v>44.8</v>
      </c>
      <c r="IT77">
        <v>20.9</v>
      </c>
      <c r="IU77">
        <v>22.73</v>
      </c>
      <c r="IV77">
        <v>13.58</v>
      </c>
      <c r="IW77">
        <v>25.76</v>
      </c>
      <c r="IX77">
        <v>14.55</v>
      </c>
      <c r="IY77">
        <v>22.73</v>
      </c>
      <c r="IZ77">
        <v>13.58</v>
      </c>
      <c r="JA77">
        <v>64.66</v>
      </c>
      <c r="JB77">
        <v>30.03</v>
      </c>
    </row>
    <row r="78" spans="1:262" x14ac:dyDescent="0.25">
      <c r="A78" s="10">
        <v>42977.406076388892</v>
      </c>
      <c r="B78" t="s">
        <v>457</v>
      </c>
      <c r="C78" t="s">
        <v>593</v>
      </c>
      <c r="D78">
        <v>11</v>
      </c>
      <c r="E78">
        <v>1</v>
      </c>
      <c r="F78">
        <v>2700</v>
      </c>
      <c r="G78" t="s">
        <v>96</v>
      </c>
      <c r="H78" t="s">
        <v>125</v>
      </c>
      <c r="I78">
        <v>6.2</v>
      </c>
      <c r="J78">
        <v>40.1</v>
      </c>
      <c r="K78">
        <v>129.381</v>
      </c>
      <c r="L78">
        <v>1231.26</v>
      </c>
      <c r="M78">
        <v>194.96799999999999</v>
      </c>
      <c r="N78">
        <v>0</v>
      </c>
      <c r="O78">
        <v>82.6327</v>
      </c>
      <c r="P78">
        <v>0</v>
      </c>
      <c r="Q78">
        <v>0</v>
      </c>
      <c r="R78">
        <v>615.745</v>
      </c>
      <c r="S78">
        <v>1055.57</v>
      </c>
      <c r="T78">
        <v>2371.31</v>
      </c>
      <c r="U78">
        <v>151.51499999999999</v>
      </c>
      <c r="V78">
        <v>5832.37</v>
      </c>
      <c r="W78">
        <v>190.95099999999999</v>
      </c>
      <c r="X78">
        <v>0</v>
      </c>
      <c r="Y78">
        <v>0</v>
      </c>
      <c r="Z78">
        <v>0</v>
      </c>
      <c r="AA78">
        <v>109.20099999999999</v>
      </c>
      <c r="AB78">
        <v>0</v>
      </c>
      <c r="AC78">
        <v>45.121000000000002</v>
      </c>
      <c r="AD78">
        <v>0</v>
      </c>
      <c r="AE78">
        <v>0</v>
      </c>
      <c r="AF78">
        <v>345.27300000000002</v>
      </c>
      <c r="AG78">
        <v>0</v>
      </c>
      <c r="AH78">
        <v>0</v>
      </c>
      <c r="AI78">
        <v>0</v>
      </c>
      <c r="AJ78">
        <v>0</v>
      </c>
      <c r="AK78">
        <v>0</v>
      </c>
      <c r="AL78">
        <v>0</v>
      </c>
      <c r="AM78">
        <v>0</v>
      </c>
      <c r="AN78">
        <v>0</v>
      </c>
      <c r="AO78">
        <v>0</v>
      </c>
      <c r="AP78">
        <v>0</v>
      </c>
      <c r="AQ78">
        <v>16.71</v>
      </c>
      <c r="AR78">
        <v>30.62</v>
      </c>
      <c r="AS78">
        <v>2</v>
      </c>
      <c r="AT78">
        <v>0</v>
      </c>
      <c r="AU78">
        <v>8.98</v>
      </c>
      <c r="AV78">
        <v>0</v>
      </c>
      <c r="AW78">
        <v>0</v>
      </c>
      <c r="AX78">
        <v>6.96</v>
      </c>
      <c r="AY78">
        <v>14.58</v>
      </c>
      <c r="AZ78">
        <v>25</v>
      </c>
      <c r="BA78">
        <v>1.6</v>
      </c>
      <c r="BB78">
        <v>106.45</v>
      </c>
      <c r="BC78">
        <v>58.31</v>
      </c>
      <c r="BD78">
        <v>0</v>
      </c>
      <c r="BE78">
        <v>1.8283</v>
      </c>
      <c r="BF78">
        <v>2.2263100000000001E-2</v>
      </c>
      <c r="BG78">
        <v>0</v>
      </c>
      <c r="BH78">
        <v>1.18861E-2</v>
      </c>
      <c r="BI78">
        <v>0</v>
      </c>
      <c r="BJ78">
        <v>0</v>
      </c>
      <c r="BK78">
        <v>0.163464</v>
      </c>
      <c r="BL78">
        <v>0.174178</v>
      </c>
      <c r="BM78">
        <v>0.35411700000000002</v>
      </c>
      <c r="BN78">
        <v>2.5823200000000001E-2</v>
      </c>
      <c r="BO78">
        <v>2.5800299999999998</v>
      </c>
      <c r="BP78">
        <v>1.8624499999999999</v>
      </c>
      <c r="BQ78">
        <v>141.33000000000001</v>
      </c>
      <c r="BR78">
        <v>1435.14</v>
      </c>
      <c r="BS78">
        <v>194.96799999999999</v>
      </c>
      <c r="BT78">
        <v>0</v>
      </c>
      <c r="BU78">
        <v>82.6327</v>
      </c>
      <c r="BV78">
        <v>615.745</v>
      </c>
      <c r="BW78">
        <v>1061.03</v>
      </c>
      <c r="BX78">
        <v>2371.31</v>
      </c>
      <c r="BY78">
        <v>151.51499999999999</v>
      </c>
      <c r="BZ78">
        <v>6053.67</v>
      </c>
      <c r="CA78">
        <v>208.58699999999999</v>
      </c>
      <c r="CB78">
        <v>0</v>
      </c>
      <c r="CC78">
        <v>0</v>
      </c>
      <c r="CD78">
        <v>0</v>
      </c>
      <c r="CE78">
        <v>109.20099999999999</v>
      </c>
      <c r="CF78">
        <v>0</v>
      </c>
      <c r="CG78">
        <v>45.121000000000002</v>
      </c>
      <c r="CH78">
        <v>0</v>
      </c>
      <c r="CI78">
        <v>0</v>
      </c>
      <c r="CJ78">
        <v>362.90899999999999</v>
      </c>
      <c r="CK78">
        <v>0</v>
      </c>
      <c r="CL78">
        <v>0</v>
      </c>
      <c r="CM78">
        <v>0</v>
      </c>
      <c r="CN78">
        <v>0</v>
      </c>
      <c r="CO78">
        <v>0</v>
      </c>
      <c r="CP78">
        <v>0</v>
      </c>
      <c r="CQ78">
        <v>0</v>
      </c>
      <c r="CR78">
        <v>0</v>
      </c>
      <c r="CS78">
        <v>0</v>
      </c>
      <c r="CT78">
        <v>0</v>
      </c>
      <c r="CU78">
        <v>18.32</v>
      </c>
      <c r="CV78">
        <v>35.21</v>
      </c>
      <c r="CW78">
        <v>2</v>
      </c>
      <c r="CX78">
        <v>0</v>
      </c>
      <c r="CY78">
        <v>8.98</v>
      </c>
      <c r="CZ78">
        <v>6.96</v>
      </c>
      <c r="DA78">
        <v>14.64</v>
      </c>
      <c r="DB78">
        <v>25</v>
      </c>
      <c r="DC78">
        <v>1.6</v>
      </c>
      <c r="DD78">
        <v>112.71</v>
      </c>
      <c r="DE78">
        <v>64.510000000000005</v>
      </c>
      <c r="DF78">
        <v>0</v>
      </c>
      <c r="DG78">
        <v>2.0164599999999999</v>
      </c>
      <c r="DH78">
        <v>2.2263100000000001E-2</v>
      </c>
      <c r="DI78">
        <v>0</v>
      </c>
      <c r="DJ78">
        <v>1.18861E-2</v>
      </c>
      <c r="DK78">
        <v>0.163464</v>
      </c>
      <c r="DL78">
        <v>0.17468600000000001</v>
      </c>
      <c r="DM78">
        <v>0.35411700000000002</v>
      </c>
      <c r="DN78">
        <v>2.5823200000000001E-2</v>
      </c>
      <c r="DO78">
        <v>2.7686999999999999</v>
      </c>
      <c r="DP78">
        <v>2.0506099999999998</v>
      </c>
      <c r="DQ78" t="s">
        <v>691</v>
      </c>
      <c r="DR78" t="s">
        <v>690</v>
      </c>
      <c r="DS78" t="s">
        <v>16</v>
      </c>
      <c r="DT78">
        <v>0.188664</v>
      </c>
      <c r="DU78">
        <v>0.18815599999999999</v>
      </c>
      <c r="DV78">
        <v>5.5540799999999999</v>
      </c>
      <c r="DW78">
        <v>9.6109100000000005</v>
      </c>
      <c r="EN78">
        <v>129.381</v>
      </c>
      <c r="EO78">
        <v>1231.26</v>
      </c>
      <c r="EP78">
        <v>194.96799999999999</v>
      </c>
      <c r="EQ78">
        <v>0</v>
      </c>
      <c r="ER78">
        <v>82.6327</v>
      </c>
      <c r="ES78">
        <v>0</v>
      </c>
      <c r="ET78">
        <v>0</v>
      </c>
      <c r="EU78">
        <v>615.745</v>
      </c>
      <c r="EV78">
        <v>1055.57</v>
      </c>
      <c r="EW78">
        <v>2371.31</v>
      </c>
      <c r="EX78">
        <v>151.51499999999999</v>
      </c>
      <c r="EY78">
        <v>5832.37</v>
      </c>
      <c r="EZ78">
        <v>190.95099999999999</v>
      </c>
      <c r="FA78">
        <v>0</v>
      </c>
      <c r="FB78">
        <v>0</v>
      </c>
      <c r="FC78">
        <v>0</v>
      </c>
      <c r="FD78">
        <v>109.20099999999999</v>
      </c>
      <c r="FE78">
        <v>0</v>
      </c>
      <c r="FF78">
        <v>45.121000000000002</v>
      </c>
      <c r="FG78">
        <v>0</v>
      </c>
      <c r="FH78">
        <v>0</v>
      </c>
      <c r="FI78">
        <v>345.27300000000002</v>
      </c>
      <c r="FJ78">
        <v>0</v>
      </c>
      <c r="FK78">
        <v>0</v>
      </c>
      <c r="FL78">
        <v>0</v>
      </c>
      <c r="FM78">
        <v>0</v>
      </c>
      <c r="FN78">
        <v>0</v>
      </c>
      <c r="FO78">
        <v>0</v>
      </c>
      <c r="FP78">
        <v>0</v>
      </c>
      <c r="FQ78">
        <v>0</v>
      </c>
      <c r="FR78">
        <v>0</v>
      </c>
      <c r="FS78">
        <v>0</v>
      </c>
      <c r="FT78">
        <v>16.71</v>
      </c>
      <c r="FU78">
        <v>30.62</v>
      </c>
      <c r="FV78">
        <v>2</v>
      </c>
      <c r="FW78">
        <v>0</v>
      </c>
      <c r="FX78">
        <v>8.98</v>
      </c>
      <c r="FY78">
        <v>0</v>
      </c>
      <c r="FZ78">
        <v>0</v>
      </c>
      <c r="GA78">
        <v>6.96</v>
      </c>
      <c r="GB78">
        <v>14.58</v>
      </c>
      <c r="GC78">
        <v>25</v>
      </c>
      <c r="GD78">
        <v>1.6</v>
      </c>
      <c r="GE78">
        <v>106.45</v>
      </c>
      <c r="GF78">
        <v>0</v>
      </c>
      <c r="GG78">
        <v>1.8283</v>
      </c>
      <c r="GH78">
        <v>2.2263100000000001E-2</v>
      </c>
      <c r="GI78">
        <v>0</v>
      </c>
      <c r="GJ78">
        <v>1.18861E-2</v>
      </c>
      <c r="GK78">
        <v>0</v>
      </c>
      <c r="GL78">
        <v>0</v>
      </c>
      <c r="GM78">
        <v>0.163464</v>
      </c>
      <c r="GN78">
        <v>0.174178</v>
      </c>
      <c r="GO78">
        <v>0.35411700000000002</v>
      </c>
      <c r="GP78">
        <v>2.5823200000000001E-2</v>
      </c>
      <c r="GQ78">
        <v>2.5800299999999998</v>
      </c>
      <c r="GR78">
        <v>590.31399999999996</v>
      </c>
      <c r="GS78">
        <v>4438.82</v>
      </c>
      <c r="GT78">
        <v>194.96799999999999</v>
      </c>
      <c r="GU78">
        <v>0</v>
      </c>
      <c r="GV78">
        <v>0</v>
      </c>
      <c r="GW78">
        <v>2615</v>
      </c>
      <c r="GX78">
        <v>989.00099999999998</v>
      </c>
      <c r="GY78">
        <v>3267.2</v>
      </c>
      <c r="GZ78">
        <v>327.5</v>
      </c>
      <c r="HA78">
        <v>12422.8</v>
      </c>
      <c r="HB78">
        <v>491.334</v>
      </c>
      <c r="HC78">
        <v>0</v>
      </c>
      <c r="HD78">
        <v>0</v>
      </c>
      <c r="HE78">
        <v>0</v>
      </c>
      <c r="HF78">
        <v>169.05600000000001</v>
      </c>
      <c r="HG78">
        <v>0</v>
      </c>
      <c r="HH78">
        <v>73.400000000000006</v>
      </c>
      <c r="HI78">
        <v>0</v>
      </c>
      <c r="HJ78">
        <v>0</v>
      </c>
      <c r="HK78">
        <v>733.79100000000005</v>
      </c>
      <c r="HL78">
        <v>0</v>
      </c>
      <c r="HM78">
        <v>0</v>
      </c>
      <c r="HN78">
        <v>0</v>
      </c>
      <c r="HO78">
        <v>0</v>
      </c>
      <c r="HP78">
        <v>0</v>
      </c>
      <c r="HQ78">
        <v>0</v>
      </c>
      <c r="HR78">
        <v>0</v>
      </c>
      <c r="HS78">
        <v>0</v>
      </c>
      <c r="HT78">
        <v>0</v>
      </c>
      <c r="HU78">
        <v>0</v>
      </c>
      <c r="HV78">
        <v>45.46</v>
      </c>
      <c r="HW78">
        <v>95.75</v>
      </c>
      <c r="HX78">
        <v>2</v>
      </c>
      <c r="HY78">
        <v>0</v>
      </c>
      <c r="HZ78">
        <v>12.55</v>
      </c>
      <c r="IA78">
        <v>30.3</v>
      </c>
      <c r="IB78">
        <v>15.64</v>
      </c>
      <c r="IC78">
        <v>35.020000000000003</v>
      </c>
      <c r="ID78">
        <v>3.45</v>
      </c>
      <c r="IE78">
        <v>240.17</v>
      </c>
      <c r="IF78">
        <v>0</v>
      </c>
      <c r="IG78">
        <v>4.3616000000000001</v>
      </c>
      <c r="IH78">
        <v>2.2263100000000001E-2</v>
      </c>
      <c r="II78">
        <v>0</v>
      </c>
      <c r="IJ78">
        <v>0</v>
      </c>
      <c r="IK78">
        <v>0.76358999999999999</v>
      </c>
      <c r="IL78">
        <v>0.12681200000000001</v>
      </c>
      <c r="IM78">
        <v>0.53503100000000003</v>
      </c>
      <c r="IN78">
        <v>6.9275500000000004E-2</v>
      </c>
      <c r="IO78">
        <v>5.8785699999999999</v>
      </c>
      <c r="IP78">
        <v>40.1</v>
      </c>
      <c r="IQ78">
        <v>0</v>
      </c>
      <c r="IR78">
        <v>23.4</v>
      </c>
      <c r="IS78">
        <v>42.5</v>
      </c>
      <c r="IT78">
        <v>19.100000000000001</v>
      </c>
      <c r="IU78">
        <v>34.71</v>
      </c>
      <c r="IV78">
        <v>23.6</v>
      </c>
      <c r="IW78">
        <v>39.409999999999997</v>
      </c>
      <c r="IX78">
        <v>25.1</v>
      </c>
      <c r="IY78">
        <v>34.71</v>
      </c>
      <c r="IZ78">
        <v>23.6</v>
      </c>
      <c r="JA78">
        <v>103.25</v>
      </c>
      <c r="JB78">
        <v>52.51</v>
      </c>
    </row>
    <row r="79" spans="1:262" x14ac:dyDescent="0.25">
      <c r="A79" s="10">
        <v>42977.405659722222</v>
      </c>
      <c r="B79" t="s">
        <v>458</v>
      </c>
      <c r="C79" t="s">
        <v>594</v>
      </c>
      <c r="D79">
        <v>12</v>
      </c>
      <c r="E79">
        <v>1</v>
      </c>
      <c r="F79">
        <v>2700</v>
      </c>
      <c r="G79" t="s">
        <v>96</v>
      </c>
      <c r="H79" t="s">
        <v>125</v>
      </c>
      <c r="I79">
        <v>5.15</v>
      </c>
      <c r="J79">
        <v>40.4</v>
      </c>
      <c r="K79">
        <v>136.16200000000001</v>
      </c>
      <c r="L79">
        <v>263.10300000000001</v>
      </c>
      <c r="M79">
        <v>193.67699999999999</v>
      </c>
      <c r="N79">
        <v>0</v>
      </c>
      <c r="O79">
        <v>82.6327</v>
      </c>
      <c r="P79">
        <v>0</v>
      </c>
      <c r="Q79">
        <v>0</v>
      </c>
      <c r="R79">
        <v>615.745</v>
      </c>
      <c r="S79">
        <v>1032.6300000000001</v>
      </c>
      <c r="T79">
        <v>2371.31</v>
      </c>
      <c r="U79">
        <v>151.51499999999999</v>
      </c>
      <c r="V79">
        <v>4846.7700000000004</v>
      </c>
      <c r="W79">
        <v>200.929</v>
      </c>
      <c r="X79">
        <v>0</v>
      </c>
      <c r="Y79">
        <v>0</v>
      </c>
      <c r="Z79">
        <v>0</v>
      </c>
      <c r="AA79">
        <v>114.378</v>
      </c>
      <c r="AB79">
        <v>0</v>
      </c>
      <c r="AC79">
        <v>45.121000000000002</v>
      </c>
      <c r="AD79">
        <v>0</v>
      </c>
      <c r="AE79">
        <v>0</v>
      </c>
      <c r="AF79">
        <v>360.428</v>
      </c>
      <c r="AG79">
        <v>0</v>
      </c>
      <c r="AH79">
        <v>0</v>
      </c>
      <c r="AI79">
        <v>0</v>
      </c>
      <c r="AJ79">
        <v>0</v>
      </c>
      <c r="AK79">
        <v>0</v>
      </c>
      <c r="AL79">
        <v>0</v>
      </c>
      <c r="AM79">
        <v>0</v>
      </c>
      <c r="AN79">
        <v>0</v>
      </c>
      <c r="AO79">
        <v>0</v>
      </c>
      <c r="AP79">
        <v>0</v>
      </c>
      <c r="AQ79">
        <v>17.649999999999999</v>
      </c>
      <c r="AR79">
        <v>15.25</v>
      </c>
      <c r="AS79">
        <v>1.99</v>
      </c>
      <c r="AT79">
        <v>0</v>
      </c>
      <c r="AU79">
        <v>9.33</v>
      </c>
      <c r="AV79">
        <v>0</v>
      </c>
      <c r="AW79">
        <v>0</v>
      </c>
      <c r="AX79">
        <v>6.98</v>
      </c>
      <c r="AY79">
        <v>14.39</v>
      </c>
      <c r="AZ79">
        <v>25.03</v>
      </c>
      <c r="BA79">
        <v>1.61</v>
      </c>
      <c r="BB79">
        <v>92.23</v>
      </c>
      <c r="BC79">
        <v>44.22</v>
      </c>
      <c r="BD79">
        <v>0</v>
      </c>
      <c r="BE79">
        <v>0.84132700000000005</v>
      </c>
      <c r="BF79">
        <v>2.2115699999999999E-2</v>
      </c>
      <c r="BG79">
        <v>0</v>
      </c>
      <c r="BH79">
        <v>1.18861E-2</v>
      </c>
      <c r="BI79">
        <v>0</v>
      </c>
      <c r="BJ79">
        <v>0</v>
      </c>
      <c r="BK79">
        <v>0.163464</v>
      </c>
      <c r="BL79">
        <v>0.171348</v>
      </c>
      <c r="BM79">
        <v>0.35411700000000002</v>
      </c>
      <c r="BN79">
        <v>2.5823200000000001E-2</v>
      </c>
      <c r="BO79">
        <v>1.5900799999999999</v>
      </c>
      <c r="BP79">
        <v>0.87532900000000002</v>
      </c>
      <c r="BQ79">
        <v>144.58699999999999</v>
      </c>
      <c r="BR79">
        <v>343.87400000000002</v>
      </c>
      <c r="BS79">
        <v>193.67699999999999</v>
      </c>
      <c r="BT79">
        <v>0</v>
      </c>
      <c r="BU79">
        <v>82.6327</v>
      </c>
      <c r="BV79">
        <v>615.745</v>
      </c>
      <c r="BW79">
        <v>1039.79</v>
      </c>
      <c r="BX79">
        <v>2371.31</v>
      </c>
      <c r="BY79">
        <v>151.51499999999999</v>
      </c>
      <c r="BZ79">
        <v>4943.13</v>
      </c>
      <c r="CA79">
        <v>213.36199999999999</v>
      </c>
      <c r="CB79">
        <v>0</v>
      </c>
      <c r="CC79">
        <v>0</v>
      </c>
      <c r="CD79">
        <v>0</v>
      </c>
      <c r="CE79">
        <v>114.378</v>
      </c>
      <c r="CF79">
        <v>0</v>
      </c>
      <c r="CG79">
        <v>45.121000000000002</v>
      </c>
      <c r="CH79">
        <v>0</v>
      </c>
      <c r="CI79">
        <v>0</v>
      </c>
      <c r="CJ79">
        <v>372.86099999999999</v>
      </c>
      <c r="CK79">
        <v>0</v>
      </c>
      <c r="CL79">
        <v>0</v>
      </c>
      <c r="CM79">
        <v>0</v>
      </c>
      <c r="CN79">
        <v>0</v>
      </c>
      <c r="CO79">
        <v>0</v>
      </c>
      <c r="CP79">
        <v>0</v>
      </c>
      <c r="CQ79">
        <v>0</v>
      </c>
      <c r="CR79">
        <v>0</v>
      </c>
      <c r="CS79">
        <v>0</v>
      </c>
      <c r="CT79">
        <v>0</v>
      </c>
      <c r="CU79">
        <v>18.809999999999999</v>
      </c>
      <c r="CV79">
        <v>19.239999999999998</v>
      </c>
      <c r="CW79">
        <v>1.99</v>
      </c>
      <c r="CX79">
        <v>0</v>
      </c>
      <c r="CY79">
        <v>9.33</v>
      </c>
      <c r="CZ79">
        <v>6.98</v>
      </c>
      <c r="DA79">
        <v>14.46</v>
      </c>
      <c r="DB79">
        <v>25.03</v>
      </c>
      <c r="DC79">
        <v>1.61</v>
      </c>
      <c r="DD79">
        <v>97.45</v>
      </c>
      <c r="DE79">
        <v>49.37</v>
      </c>
      <c r="DF79">
        <v>0</v>
      </c>
      <c r="DG79">
        <v>1.0941399999999999</v>
      </c>
      <c r="DH79">
        <v>2.2115699999999999E-2</v>
      </c>
      <c r="DI79">
        <v>0</v>
      </c>
      <c r="DJ79">
        <v>1.18861E-2</v>
      </c>
      <c r="DK79">
        <v>0.163464</v>
      </c>
      <c r="DL79">
        <v>0.17199600000000001</v>
      </c>
      <c r="DM79">
        <v>0.35411700000000002</v>
      </c>
      <c r="DN79">
        <v>2.5823200000000001E-2</v>
      </c>
      <c r="DO79">
        <v>1.84354</v>
      </c>
      <c r="DP79">
        <v>1.1281399999999999</v>
      </c>
      <c r="DQ79" t="s">
        <v>691</v>
      </c>
      <c r="DR79" t="s">
        <v>690</v>
      </c>
      <c r="DS79" t="s">
        <v>16</v>
      </c>
      <c r="DT79">
        <v>0.25346099999999999</v>
      </c>
      <c r="DU79">
        <v>0.25281300000000001</v>
      </c>
      <c r="DV79">
        <v>5.3565899999999997</v>
      </c>
      <c r="DW79">
        <v>10.4314</v>
      </c>
      <c r="EN79">
        <v>136.16200000000001</v>
      </c>
      <c r="EO79">
        <v>263.10300000000001</v>
      </c>
      <c r="EP79">
        <v>193.67699999999999</v>
      </c>
      <c r="EQ79">
        <v>0</v>
      </c>
      <c r="ER79">
        <v>82.6327</v>
      </c>
      <c r="ES79">
        <v>0</v>
      </c>
      <c r="ET79">
        <v>0</v>
      </c>
      <c r="EU79">
        <v>615.745</v>
      </c>
      <c r="EV79">
        <v>1032.6300000000001</v>
      </c>
      <c r="EW79">
        <v>2371.31</v>
      </c>
      <c r="EX79">
        <v>151.51499999999999</v>
      </c>
      <c r="EY79">
        <v>4846.7700000000004</v>
      </c>
      <c r="EZ79">
        <v>200.929</v>
      </c>
      <c r="FA79">
        <v>0</v>
      </c>
      <c r="FB79">
        <v>0</v>
      </c>
      <c r="FC79">
        <v>0</v>
      </c>
      <c r="FD79">
        <v>114.378</v>
      </c>
      <c r="FE79">
        <v>0</v>
      </c>
      <c r="FF79">
        <v>45.121000000000002</v>
      </c>
      <c r="FG79">
        <v>0</v>
      </c>
      <c r="FH79">
        <v>0</v>
      </c>
      <c r="FI79">
        <v>360.428</v>
      </c>
      <c r="FJ79">
        <v>0</v>
      </c>
      <c r="FK79">
        <v>0</v>
      </c>
      <c r="FL79">
        <v>0</v>
      </c>
      <c r="FM79">
        <v>0</v>
      </c>
      <c r="FN79">
        <v>0</v>
      </c>
      <c r="FO79">
        <v>0</v>
      </c>
      <c r="FP79">
        <v>0</v>
      </c>
      <c r="FQ79">
        <v>0</v>
      </c>
      <c r="FR79">
        <v>0</v>
      </c>
      <c r="FS79">
        <v>0</v>
      </c>
      <c r="FT79">
        <v>17.649999999999999</v>
      </c>
      <c r="FU79">
        <v>15.25</v>
      </c>
      <c r="FV79">
        <v>1.99</v>
      </c>
      <c r="FW79">
        <v>0</v>
      </c>
      <c r="FX79">
        <v>9.33</v>
      </c>
      <c r="FY79">
        <v>0</v>
      </c>
      <c r="FZ79">
        <v>0</v>
      </c>
      <c r="GA79">
        <v>6.98</v>
      </c>
      <c r="GB79">
        <v>14.39</v>
      </c>
      <c r="GC79">
        <v>25.03</v>
      </c>
      <c r="GD79">
        <v>1.61</v>
      </c>
      <c r="GE79">
        <v>92.23</v>
      </c>
      <c r="GF79">
        <v>0</v>
      </c>
      <c r="GG79">
        <v>0.84132700000000005</v>
      </c>
      <c r="GH79">
        <v>2.2115699999999999E-2</v>
      </c>
      <c r="GI79">
        <v>0</v>
      </c>
      <c r="GJ79">
        <v>1.18861E-2</v>
      </c>
      <c r="GK79">
        <v>0</v>
      </c>
      <c r="GL79">
        <v>0</v>
      </c>
      <c r="GM79">
        <v>0.163464</v>
      </c>
      <c r="GN79">
        <v>0.171348</v>
      </c>
      <c r="GO79">
        <v>0.35411700000000002</v>
      </c>
      <c r="GP79">
        <v>2.5823200000000001E-2</v>
      </c>
      <c r="GQ79">
        <v>1.5900799999999999</v>
      </c>
      <c r="GR79">
        <v>584.22799999999995</v>
      </c>
      <c r="GS79">
        <v>1729.31</v>
      </c>
      <c r="GT79">
        <v>193.67699999999999</v>
      </c>
      <c r="GU79">
        <v>0</v>
      </c>
      <c r="GV79">
        <v>0</v>
      </c>
      <c r="GW79">
        <v>2615</v>
      </c>
      <c r="GX79">
        <v>989.00099999999998</v>
      </c>
      <c r="GY79">
        <v>3267.2</v>
      </c>
      <c r="GZ79">
        <v>327.5</v>
      </c>
      <c r="HA79">
        <v>9705.92</v>
      </c>
      <c r="HB79">
        <v>486.19400000000002</v>
      </c>
      <c r="HC79">
        <v>0</v>
      </c>
      <c r="HD79">
        <v>0</v>
      </c>
      <c r="HE79">
        <v>0</v>
      </c>
      <c r="HF79">
        <v>174.76499999999999</v>
      </c>
      <c r="HG79">
        <v>0</v>
      </c>
      <c r="HH79">
        <v>73.400000000000006</v>
      </c>
      <c r="HI79">
        <v>0</v>
      </c>
      <c r="HJ79">
        <v>0</v>
      </c>
      <c r="HK79">
        <v>734.35900000000004</v>
      </c>
      <c r="HL79">
        <v>0</v>
      </c>
      <c r="HM79">
        <v>0</v>
      </c>
      <c r="HN79">
        <v>0</v>
      </c>
      <c r="HO79">
        <v>0</v>
      </c>
      <c r="HP79">
        <v>0</v>
      </c>
      <c r="HQ79">
        <v>0</v>
      </c>
      <c r="HR79">
        <v>0</v>
      </c>
      <c r="HS79">
        <v>0</v>
      </c>
      <c r="HT79">
        <v>0</v>
      </c>
      <c r="HU79">
        <v>0</v>
      </c>
      <c r="HV79">
        <v>45.12</v>
      </c>
      <c r="HW79">
        <v>59.73</v>
      </c>
      <c r="HX79">
        <v>1.99</v>
      </c>
      <c r="HY79">
        <v>0</v>
      </c>
      <c r="HZ79">
        <v>12.91</v>
      </c>
      <c r="IA79">
        <v>30.42</v>
      </c>
      <c r="IB79">
        <v>15.65</v>
      </c>
      <c r="IC79">
        <v>35.06</v>
      </c>
      <c r="ID79">
        <v>3.54</v>
      </c>
      <c r="IE79">
        <v>204.42</v>
      </c>
      <c r="IF79">
        <v>0</v>
      </c>
      <c r="IG79">
        <v>3.4777399999999998</v>
      </c>
      <c r="IH79">
        <v>2.2115699999999999E-2</v>
      </c>
      <c r="II79">
        <v>0</v>
      </c>
      <c r="IJ79">
        <v>0</v>
      </c>
      <c r="IK79">
        <v>0.76358999999999999</v>
      </c>
      <c r="IL79">
        <v>0.12681200000000001</v>
      </c>
      <c r="IM79">
        <v>0.53503100000000003</v>
      </c>
      <c r="IN79">
        <v>6.9275500000000004E-2</v>
      </c>
      <c r="IO79">
        <v>4.9945599999999999</v>
      </c>
      <c r="IP79">
        <v>40.4</v>
      </c>
      <c r="IQ79">
        <v>0</v>
      </c>
      <c r="IR79">
        <v>24.3</v>
      </c>
      <c r="IS79">
        <v>42.7</v>
      </c>
      <c r="IT79">
        <v>18.399999999999999</v>
      </c>
      <c r="IU79">
        <v>19.399999999999999</v>
      </c>
      <c r="IV79">
        <v>24.82</v>
      </c>
      <c r="IW79">
        <v>23.47</v>
      </c>
      <c r="IX79">
        <v>25.9</v>
      </c>
      <c r="IY79">
        <v>19.399999999999999</v>
      </c>
      <c r="IZ79">
        <v>24.82</v>
      </c>
      <c r="JA79">
        <v>67.180000000000007</v>
      </c>
      <c r="JB79">
        <v>52.57</v>
      </c>
    </row>
    <row r="80" spans="1:262" x14ac:dyDescent="0.25">
      <c r="A80" s="10">
        <v>42977.405659722222</v>
      </c>
      <c r="B80" t="s">
        <v>459</v>
      </c>
      <c r="C80" t="s">
        <v>595</v>
      </c>
      <c r="D80">
        <v>13</v>
      </c>
      <c r="E80">
        <v>1</v>
      </c>
      <c r="F80">
        <v>2700</v>
      </c>
      <c r="G80" t="s">
        <v>96</v>
      </c>
      <c r="H80" t="s">
        <v>125</v>
      </c>
      <c r="I80">
        <v>6.02</v>
      </c>
      <c r="J80">
        <v>41.6</v>
      </c>
      <c r="K80">
        <v>120.501</v>
      </c>
      <c r="L80">
        <v>1376.77</v>
      </c>
      <c r="M80">
        <v>201.423</v>
      </c>
      <c r="N80">
        <v>0</v>
      </c>
      <c r="O80">
        <v>82.631500000000003</v>
      </c>
      <c r="P80">
        <v>0</v>
      </c>
      <c r="Q80">
        <v>0</v>
      </c>
      <c r="R80">
        <v>615.745</v>
      </c>
      <c r="S80">
        <v>1065.47</v>
      </c>
      <c r="T80">
        <v>2371.31</v>
      </c>
      <c r="U80">
        <v>151.51499999999999</v>
      </c>
      <c r="V80">
        <v>5985.36</v>
      </c>
      <c r="W80">
        <v>177.845</v>
      </c>
      <c r="X80">
        <v>0</v>
      </c>
      <c r="Y80">
        <v>0</v>
      </c>
      <c r="Z80">
        <v>0</v>
      </c>
      <c r="AA80">
        <v>107.235</v>
      </c>
      <c r="AB80">
        <v>0</v>
      </c>
      <c r="AC80">
        <v>45.121000000000002</v>
      </c>
      <c r="AD80">
        <v>0</v>
      </c>
      <c r="AE80">
        <v>0</v>
      </c>
      <c r="AF80">
        <v>330.20100000000002</v>
      </c>
      <c r="AG80">
        <v>0</v>
      </c>
      <c r="AH80">
        <v>0</v>
      </c>
      <c r="AI80">
        <v>0</v>
      </c>
      <c r="AJ80">
        <v>0</v>
      </c>
      <c r="AK80">
        <v>0</v>
      </c>
      <c r="AL80">
        <v>0</v>
      </c>
      <c r="AM80">
        <v>0</v>
      </c>
      <c r="AN80">
        <v>0</v>
      </c>
      <c r="AO80">
        <v>0</v>
      </c>
      <c r="AP80">
        <v>0</v>
      </c>
      <c r="AQ80">
        <v>15.7</v>
      </c>
      <c r="AR80">
        <v>33.520000000000003</v>
      </c>
      <c r="AS80">
        <v>2.08</v>
      </c>
      <c r="AT80">
        <v>0</v>
      </c>
      <c r="AU80">
        <v>8.85</v>
      </c>
      <c r="AV80">
        <v>0</v>
      </c>
      <c r="AW80">
        <v>0</v>
      </c>
      <c r="AX80">
        <v>7.13</v>
      </c>
      <c r="AY80">
        <v>14.91</v>
      </c>
      <c r="AZ80">
        <v>25.18</v>
      </c>
      <c r="BA80">
        <v>1.63</v>
      </c>
      <c r="BB80">
        <v>109</v>
      </c>
      <c r="BC80">
        <v>60.15</v>
      </c>
      <c r="BD80">
        <v>0</v>
      </c>
      <c r="BE80">
        <v>2.08467</v>
      </c>
      <c r="BF80">
        <v>2.3000199999999998E-2</v>
      </c>
      <c r="BG80">
        <v>0</v>
      </c>
      <c r="BH80">
        <v>1.18861E-2</v>
      </c>
      <c r="BI80">
        <v>0</v>
      </c>
      <c r="BJ80">
        <v>0</v>
      </c>
      <c r="BK80">
        <v>0.163464</v>
      </c>
      <c r="BL80">
        <v>0.17505499999999999</v>
      </c>
      <c r="BM80">
        <v>0.35411700000000002</v>
      </c>
      <c r="BN80">
        <v>2.5823200000000001E-2</v>
      </c>
      <c r="BO80">
        <v>2.8380200000000002</v>
      </c>
      <c r="BP80">
        <v>2.1195599999999999</v>
      </c>
      <c r="BQ80">
        <v>127.67</v>
      </c>
      <c r="BR80">
        <v>1603.95</v>
      </c>
      <c r="BS80">
        <v>201.423</v>
      </c>
      <c r="BT80">
        <v>0</v>
      </c>
      <c r="BU80">
        <v>82.631500000000003</v>
      </c>
      <c r="BV80">
        <v>615.745</v>
      </c>
      <c r="BW80">
        <v>1071.3499999999999</v>
      </c>
      <c r="BX80">
        <v>2371.31</v>
      </c>
      <c r="BY80">
        <v>151.51499999999999</v>
      </c>
      <c r="BZ80">
        <v>6225.59</v>
      </c>
      <c r="CA80">
        <v>188.42500000000001</v>
      </c>
      <c r="CB80">
        <v>0</v>
      </c>
      <c r="CC80">
        <v>0</v>
      </c>
      <c r="CD80">
        <v>0</v>
      </c>
      <c r="CE80">
        <v>107.235</v>
      </c>
      <c r="CF80">
        <v>0</v>
      </c>
      <c r="CG80">
        <v>45.121000000000002</v>
      </c>
      <c r="CH80">
        <v>0</v>
      </c>
      <c r="CI80">
        <v>0</v>
      </c>
      <c r="CJ80">
        <v>340.78199999999998</v>
      </c>
      <c r="CK80">
        <v>0</v>
      </c>
      <c r="CL80">
        <v>0</v>
      </c>
      <c r="CM80">
        <v>0</v>
      </c>
      <c r="CN80">
        <v>0</v>
      </c>
      <c r="CO80">
        <v>0</v>
      </c>
      <c r="CP80">
        <v>0</v>
      </c>
      <c r="CQ80">
        <v>0</v>
      </c>
      <c r="CR80">
        <v>0</v>
      </c>
      <c r="CS80">
        <v>0</v>
      </c>
      <c r="CT80">
        <v>0</v>
      </c>
      <c r="CU80">
        <v>16.670000000000002</v>
      </c>
      <c r="CV80">
        <v>38.57</v>
      </c>
      <c r="CW80">
        <v>2.08</v>
      </c>
      <c r="CX80">
        <v>0</v>
      </c>
      <c r="CY80">
        <v>8.85</v>
      </c>
      <c r="CZ80">
        <v>7.13</v>
      </c>
      <c r="DA80">
        <v>14.96</v>
      </c>
      <c r="DB80">
        <v>25.18</v>
      </c>
      <c r="DC80">
        <v>1.63</v>
      </c>
      <c r="DD80">
        <v>115.07</v>
      </c>
      <c r="DE80">
        <v>66.17</v>
      </c>
      <c r="DF80">
        <v>0</v>
      </c>
      <c r="DG80">
        <v>2.3405200000000002</v>
      </c>
      <c r="DH80">
        <v>2.3000199999999998E-2</v>
      </c>
      <c r="DI80">
        <v>0</v>
      </c>
      <c r="DJ80">
        <v>1.18861E-2</v>
      </c>
      <c r="DK80">
        <v>0.163464</v>
      </c>
      <c r="DL80">
        <v>0.17543600000000001</v>
      </c>
      <c r="DM80">
        <v>0.35411700000000002</v>
      </c>
      <c r="DN80">
        <v>2.5823200000000001E-2</v>
      </c>
      <c r="DO80">
        <v>3.0942400000000001</v>
      </c>
      <c r="DP80">
        <v>2.37541</v>
      </c>
      <c r="DQ80" t="s">
        <v>691</v>
      </c>
      <c r="DR80" t="s">
        <v>690</v>
      </c>
      <c r="DS80" t="s">
        <v>16</v>
      </c>
      <c r="DT80">
        <v>0.25622600000000001</v>
      </c>
      <c r="DU80">
        <v>0.25584600000000002</v>
      </c>
      <c r="DV80">
        <v>5.2750500000000002</v>
      </c>
      <c r="DW80">
        <v>9.0977800000000002</v>
      </c>
      <c r="EN80">
        <v>120.501</v>
      </c>
      <c r="EO80">
        <v>1376.77</v>
      </c>
      <c r="EP80">
        <v>201.423</v>
      </c>
      <c r="EQ80">
        <v>0</v>
      </c>
      <c r="ER80">
        <v>82.631500000000003</v>
      </c>
      <c r="ES80">
        <v>0</v>
      </c>
      <c r="ET80">
        <v>0</v>
      </c>
      <c r="EU80">
        <v>615.745</v>
      </c>
      <c r="EV80">
        <v>1065.47</v>
      </c>
      <c r="EW80">
        <v>2371.31</v>
      </c>
      <c r="EX80">
        <v>151.51499999999999</v>
      </c>
      <c r="EY80">
        <v>5985.36</v>
      </c>
      <c r="EZ80">
        <v>177.845</v>
      </c>
      <c r="FA80">
        <v>0</v>
      </c>
      <c r="FB80">
        <v>0</v>
      </c>
      <c r="FC80">
        <v>0</v>
      </c>
      <c r="FD80">
        <v>107.235</v>
      </c>
      <c r="FE80">
        <v>0</v>
      </c>
      <c r="FF80">
        <v>45.121000000000002</v>
      </c>
      <c r="FG80">
        <v>0</v>
      </c>
      <c r="FH80">
        <v>0</v>
      </c>
      <c r="FI80">
        <v>330.20100000000002</v>
      </c>
      <c r="FJ80">
        <v>0</v>
      </c>
      <c r="FK80">
        <v>0</v>
      </c>
      <c r="FL80">
        <v>0</v>
      </c>
      <c r="FM80">
        <v>0</v>
      </c>
      <c r="FN80">
        <v>0</v>
      </c>
      <c r="FO80">
        <v>0</v>
      </c>
      <c r="FP80">
        <v>0</v>
      </c>
      <c r="FQ80">
        <v>0</v>
      </c>
      <c r="FR80">
        <v>0</v>
      </c>
      <c r="FS80">
        <v>0</v>
      </c>
      <c r="FT80">
        <v>15.7</v>
      </c>
      <c r="FU80">
        <v>33.520000000000003</v>
      </c>
      <c r="FV80">
        <v>2.08</v>
      </c>
      <c r="FW80">
        <v>0</v>
      </c>
      <c r="FX80">
        <v>8.85</v>
      </c>
      <c r="FY80">
        <v>0</v>
      </c>
      <c r="FZ80">
        <v>0</v>
      </c>
      <c r="GA80">
        <v>7.13</v>
      </c>
      <c r="GB80">
        <v>14.91</v>
      </c>
      <c r="GC80">
        <v>25.18</v>
      </c>
      <c r="GD80">
        <v>1.63</v>
      </c>
      <c r="GE80">
        <v>109</v>
      </c>
      <c r="GF80">
        <v>0</v>
      </c>
      <c r="GG80">
        <v>2.08467</v>
      </c>
      <c r="GH80">
        <v>2.3000199999999998E-2</v>
      </c>
      <c r="GI80">
        <v>0</v>
      </c>
      <c r="GJ80">
        <v>1.18861E-2</v>
      </c>
      <c r="GK80">
        <v>0</v>
      </c>
      <c r="GL80">
        <v>0</v>
      </c>
      <c r="GM80">
        <v>0.163464</v>
      </c>
      <c r="GN80">
        <v>0.17505499999999999</v>
      </c>
      <c r="GO80">
        <v>0.35411700000000002</v>
      </c>
      <c r="GP80">
        <v>2.5823200000000001E-2</v>
      </c>
      <c r="GQ80">
        <v>2.8380200000000002</v>
      </c>
      <c r="GR80">
        <v>533.18299999999999</v>
      </c>
      <c r="GS80">
        <v>4850.5</v>
      </c>
      <c r="GT80">
        <v>201.423</v>
      </c>
      <c r="GU80">
        <v>0</v>
      </c>
      <c r="GV80">
        <v>0</v>
      </c>
      <c r="GW80">
        <v>2615</v>
      </c>
      <c r="GX80">
        <v>989.00099999999998</v>
      </c>
      <c r="GY80">
        <v>3267.2</v>
      </c>
      <c r="GZ80">
        <v>327.5</v>
      </c>
      <c r="HA80">
        <v>12783.8</v>
      </c>
      <c r="HB80">
        <v>443.78</v>
      </c>
      <c r="HC80">
        <v>0</v>
      </c>
      <c r="HD80">
        <v>0</v>
      </c>
      <c r="HE80">
        <v>0</v>
      </c>
      <c r="HF80">
        <v>166.83099999999999</v>
      </c>
      <c r="HG80">
        <v>0</v>
      </c>
      <c r="HH80">
        <v>73.400000000000006</v>
      </c>
      <c r="HI80">
        <v>0</v>
      </c>
      <c r="HJ80">
        <v>0</v>
      </c>
      <c r="HK80">
        <v>684.01099999999997</v>
      </c>
      <c r="HL80">
        <v>0</v>
      </c>
      <c r="HM80">
        <v>0</v>
      </c>
      <c r="HN80">
        <v>0</v>
      </c>
      <c r="HO80">
        <v>0</v>
      </c>
      <c r="HP80">
        <v>0</v>
      </c>
      <c r="HQ80">
        <v>0</v>
      </c>
      <c r="HR80">
        <v>0</v>
      </c>
      <c r="HS80">
        <v>0</v>
      </c>
      <c r="HT80">
        <v>0</v>
      </c>
      <c r="HU80">
        <v>0</v>
      </c>
      <c r="HV80">
        <v>41.37</v>
      </c>
      <c r="HW80">
        <v>96.29</v>
      </c>
      <c r="HX80">
        <v>2.08</v>
      </c>
      <c r="HY80">
        <v>0</v>
      </c>
      <c r="HZ80">
        <v>12.39</v>
      </c>
      <c r="IA80">
        <v>31.18</v>
      </c>
      <c r="IB80">
        <v>15.71</v>
      </c>
      <c r="IC80">
        <v>35.299999999999997</v>
      </c>
      <c r="ID80">
        <v>3.61</v>
      </c>
      <c r="IE80">
        <v>237.93</v>
      </c>
      <c r="IF80">
        <v>0</v>
      </c>
      <c r="IG80">
        <v>4.4601499999999996</v>
      </c>
      <c r="IH80">
        <v>2.3000199999999998E-2</v>
      </c>
      <c r="II80">
        <v>0</v>
      </c>
      <c r="IJ80">
        <v>0</v>
      </c>
      <c r="IK80">
        <v>0.76358999999999999</v>
      </c>
      <c r="IL80">
        <v>0.12681200000000001</v>
      </c>
      <c r="IM80">
        <v>0.53503100000000003</v>
      </c>
      <c r="IN80">
        <v>6.9275500000000004E-2</v>
      </c>
      <c r="IO80">
        <v>5.9778599999999997</v>
      </c>
      <c r="IP80">
        <v>41.6</v>
      </c>
      <c r="IQ80">
        <v>0</v>
      </c>
      <c r="IR80">
        <v>24.6</v>
      </c>
      <c r="IS80">
        <v>43.9</v>
      </c>
      <c r="IT80">
        <v>19.3</v>
      </c>
      <c r="IU80">
        <v>37.630000000000003</v>
      </c>
      <c r="IV80">
        <v>22.52</v>
      </c>
      <c r="IW80">
        <v>42.75</v>
      </c>
      <c r="IX80">
        <v>23.42</v>
      </c>
      <c r="IY80">
        <v>37.630000000000003</v>
      </c>
      <c r="IZ80">
        <v>22.52</v>
      </c>
      <c r="JA80">
        <v>103.39</v>
      </c>
      <c r="JB80">
        <v>48.74</v>
      </c>
    </row>
    <row r="81" spans="1:262" x14ac:dyDescent="0.25">
      <c r="A81" s="10">
        <v>42977.405659722222</v>
      </c>
      <c r="B81" t="s">
        <v>460</v>
      </c>
      <c r="C81" t="s">
        <v>596</v>
      </c>
      <c r="D81">
        <v>14</v>
      </c>
      <c r="E81">
        <v>1</v>
      </c>
      <c r="F81">
        <v>2700</v>
      </c>
      <c r="G81" t="s">
        <v>96</v>
      </c>
      <c r="H81" t="s">
        <v>125</v>
      </c>
      <c r="I81">
        <v>6.86</v>
      </c>
      <c r="J81">
        <v>41.3</v>
      </c>
      <c r="K81">
        <v>119.41500000000001</v>
      </c>
      <c r="L81">
        <v>1190.74</v>
      </c>
      <c r="M81">
        <v>184.64</v>
      </c>
      <c r="N81">
        <v>0</v>
      </c>
      <c r="O81">
        <v>82.6327</v>
      </c>
      <c r="P81">
        <v>0</v>
      </c>
      <c r="Q81">
        <v>0</v>
      </c>
      <c r="R81">
        <v>615.745</v>
      </c>
      <c r="S81">
        <v>1051.1199999999999</v>
      </c>
      <c r="T81">
        <v>2371.31</v>
      </c>
      <c r="U81">
        <v>151.51499999999999</v>
      </c>
      <c r="V81">
        <v>5767.11</v>
      </c>
      <c r="W81">
        <v>176.428</v>
      </c>
      <c r="X81">
        <v>0</v>
      </c>
      <c r="Y81">
        <v>0</v>
      </c>
      <c r="Z81">
        <v>0</v>
      </c>
      <c r="AA81">
        <v>110.355</v>
      </c>
      <c r="AB81">
        <v>0</v>
      </c>
      <c r="AC81">
        <v>45.121000000000002</v>
      </c>
      <c r="AD81">
        <v>0</v>
      </c>
      <c r="AE81">
        <v>0</v>
      </c>
      <c r="AF81">
        <v>331.904</v>
      </c>
      <c r="AG81">
        <v>0</v>
      </c>
      <c r="AH81">
        <v>0</v>
      </c>
      <c r="AI81">
        <v>0</v>
      </c>
      <c r="AJ81">
        <v>0</v>
      </c>
      <c r="AK81">
        <v>0</v>
      </c>
      <c r="AL81">
        <v>0</v>
      </c>
      <c r="AM81">
        <v>0</v>
      </c>
      <c r="AN81">
        <v>0</v>
      </c>
      <c r="AO81">
        <v>0</v>
      </c>
      <c r="AP81">
        <v>0</v>
      </c>
      <c r="AQ81">
        <v>15.49</v>
      </c>
      <c r="AR81">
        <v>28.61</v>
      </c>
      <c r="AS81">
        <v>1.83</v>
      </c>
      <c r="AT81">
        <v>0</v>
      </c>
      <c r="AU81">
        <v>9.06</v>
      </c>
      <c r="AV81">
        <v>0</v>
      </c>
      <c r="AW81">
        <v>0</v>
      </c>
      <c r="AX81">
        <v>6.66</v>
      </c>
      <c r="AY81">
        <v>14.14</v>
      </c>
      <c r="AZ81">
        <v>24.17</v>
      </c>
      <c r="BA81">
        <v>1.55</v>
      </c>
      <c r="BB81">
        <v>101.51</v>
      </c>
      <c r="BC81">
        <v>54.99</v>
      </c>
      <c r="BD81">
        <v>0</v>
      </c>
      <c r="BE81">
        <v>1.79569</v>
      </c>
      <c r="BF81">
        <v>2.10838E-2</v>
      </c>
      <c r="BG81">
        <v>0</v>
      </c>
      <c r="BH81">
        <v>1.18861E-2</v>
      </c>
      <c r="BI81">
        <v>0</v>
      </c>
      <c r="BJ81">
        <v>0</v>
      </c>
      <c r="BK81">
        <v>0.163464</v>
      </c>
      <c r="BL81">
        <v>0.17407700000000001</v>
      </c>
      <c r="BM81">
        <v>0.35411700000000002</v>
      </c>
      <c r="BN81">
        <v>2.5823200000000001E-2</v>
      </c>
      <c r="BO81">
        <v>2.5461399999999998</v>
      </c>
      <c r="BP81">
        <v>1.82866</v>
      </c>
      <c r="BQ81">
        <v>133.946</v>
      </c>
      <c r="BR81">
        <v>1426.28</v>
      </c>
      <c r="BS81">
        <v>184.64</v>
      </c>
      <c r="BT81">
        <v>0</v>
      </c>
      <c r="BU81">
        <v>82.6327</v>
      </c>
      <c r="BV81">
        <v>615.745</v>
      </c>
      <c r="BW81">
        <v>1058.6400000000001</v>
      </c>
      <c r="BX81">
        <v>2371.31</v>
      </c>
      <c r="BY81">
        <v>151.51499999999999</v>
      </c>
      <c r="BZ81">
        <v>6024.7</v>
      </c>
      <c r="CA81">
        <v>197.89599999999999</v>
      </c>
      <c r="CB81">
        <v>0</v>
      </c>
      <c r="CC81">
        <v>0</v>
      </c>
      <c r="CD81">
        <v>0</v>
      </c>
      <c r="CE81">
        <v>110.355</v>
      </c>
      <c r="CF81">
        <v>0</v>
      </c>
      <c r="CG81">
        <v>45.121000000000002</v>
      </c>
      <c r="CH81">
        <v>0</v>
      </c>
      <c r="CI81">
        <v>0</v>
      </c>
      <c r="CJ81">
        <v>353.37099999999998</v>
      </c>
      <c r="CK81">
        <v>0</v>
      </c>
      <c r="CL81">
        <v>0</v>
      </c>
      <c r="CM81">
        <v>0</v>
      </c>
      <c r="CN81">
        <v>0</v>
      </c>
      <c r="CO81">
        <v>0</v>
      </c>
      <c r="CP81">
        <v>0</v>
      </c>
      <c r="CQ81">
        <v>0</v>
      </c>
      <c r="CR81">
        <v>0</v>
      </c>
      <c r="CS81">
        <v>0</v>
      </c>
      <c r="CT81">
        <v>0</v>
      </c>
      <c r="CU81">
        <v>17.489999999999998</v>
      </c>
      <c r="CV81">
        <v>33.47</v>
      </c>
      <c r="CW81">
        <v>1.83</v>
      </c>
      <c r="CX81">
        <v>0</v>
      </c>
      <c r="CY81">
        <v>9.06</v>
      </c>
      <c r="CZ81">
        <v>6.66</v>
      </c>
      <c r="DA81">
        <v>14.21</v>
      </c>
      <c r="DB81">
        <v>24.17</v>
      </c>
      <c r="DC81">
        <v>1.55</v>
      </c>
      <c r="DD81">
        <v>108.44</v>
      </c>
      <c r="DE81">
        <v>61.85</v>
      </c>
      <c r="DF81">
        <v>0</v>
      </c>
      <c r="DG81">
        <v>2.0297900000000002</v>
      </c>
      <c r="DH81">
        <v>2.10838E-2</v>
      </c>
      <c r="DI81">
        <v>0</v>
      </c>
      <c r="DJ81">
        <v>1.18861E-2</v>
      </c>
      <c r="DK81">
        <v>0.163464</v>
      </c>
      <c r="DL81">
        <v>0.17445099999999999</v>
      </c>
      <c r="DM81">
        <v>0.35411700000000002</v>
      </c>
      <c r="DN81">
        <v>2.5823200000000001E-2</v>
      </c>
      <c r="DO81">
        <v>2.7806199999999999</v>
      </c>
      <c r="DP81">
        <v>2.0627599999999999</v>
      </c>
      <c r="DQ81" t="s">
        <v>691</v>
      </c>
      <c r="DR81" t="s">
        <v>690</v>
      </c>
      <c r="DS81" t="s">
        <v>16</v>
      </c>
      <c r="DT81">
        <v>0.23447299999999999</v>
      </c>
      <c r="DU81">
        <v>0.2341</v>
      </c>
      <c r="DV81">
        <v>6.3906299999999998</v>
      </c>
      <c r="DW81">
        <v>11.0914</v>
      </c>
      <c r="EN81">
        <v>119.41500000000001</v>
      </c>
      <c r="EO81">
        <v>1190.74</v>
      </c>
      <c r="EP81">
        <v>184.64</v>
      </c>
      <c r="EQ81">
        <v>0</v>
      </c>
      <c r="ER81">
        <v>82.6327</v>
      </c>
      <c r="ES81">
        <v>0</v>
      </c>
      <c r="ET81">
        <v>0</v>
      </c>
      <c r="EU81">
        <v>615.745</v>
      </c>
      <c r="EV81">
        <v>1051.1199999999999</v>
      </c>
      <c r="EW81">
        <v>2371.31</v>
      </c>
      <c r="EX81">
        <v>151.51499999999999</v>
      </c>
      <c r="EY81">
        <v>5767.11</v>
      </c>
      <c r="EZ81">
        <v>176.428</v>
      </c>
      <c r="FA81">
        <v>0</v>
      </c>
      <c r="FB81">
        <v>0</v>
      </c>
      <c r="FC81">
        <v>0</v>
      </c>
      <c r="FD81">
        <v>110.355</v>
      </c>
      <c r="FE81">
        <v>0</v>
      </c>
      <c r="FF81">
        <v>45.121000000000002</v>
      </c>
      <c r="FG81">
        <v>0</v>
      </c>
      <c r="FH81">
        <v>0</v>
      </c>
      <c r="FI81">
        <v>331.904</v>
      </c>
      <c r="FJ81">
        <v>0</v>
      </c>
      <c r="FK81">
        <v>0</v>
      </c>
      <c r="FL81">
        <v>0</v>
      </c>
      <c r="FM81">
        <v>0</v>
      </c>
      <c r="FN81">
        <v>0</v>
      </c>
      <c r="FO81">
        <v>0</v>
      </c>
      <c r="FP81">
        <v>0</v>
      </c>
      <c r="FQ81">
        <v>0</v>
      </c>
      <c r="FR81">
        <v>0</v>
      </c>
      <c r="FS81">
        <v>0</v>
      </c>
      <c r="FT81">
        <v>15.49</v>
      </c>
      <c r="FU81">
        <v>28.61</v>
      </c>
      <c r="FV81">
        <v>1.83</v>
      </c>
      <c r="FW81">
        <v>0</v>
      </c>
      <c r="FX81">
        <v>9.06</v>
      </c>
      <c r="FY81">
        <v>0</v>
      </c>
      <c r="FZ81">
        <v>0</v>
      </c>
      <c r="GA81">
        <v>6.66</v>
      </c>
      <c r="GB81">
        <v>14.14</v>
      </c>
      <c r="GC81">
        <v>24.17</v>
      </c>
      <c r="GD81">
        <v>1.55</v>
      </c>
      <c r="GE81">
        <v>101.51</v>
      </c>
      <c r="GF81">
        <v>0</v>
      </c>
      <c r="GG81">
        <v>1.79569</v>
      </c>
      <c r="GH81">
        <v>2.10838E-2</v>
      </c>
      <c r="GI81">
        <v>0</v>
      </c>
      <c r="GJ81">
        <v>1.18861E-2</v>
      </c>
      <c r="GK81">
        <v>0</v>
      </c>
      <c r="GL81">
        <v>0</v>
      </c>
      <c r="GM81">
        <v>0.163464</v>
      </c>
      <c r="GN81">
        <v>0.17407700000000001</v>
      </c>
      <c r="GO81">
        <v>0.35411700000000002</v>
      </c>
      <c r="GP81">
        <v>2.5823200000000001E-2</v>
      </c>
      <c r="GQ81">
        <v>2.5461399999999998</v>
      </c>
      <c r="GR81">
        <v>584.15</v>
      </c>
      <c r="GS81">
        <v>4241</v>
      </c>
      <c r="GT81">
        <v>184.64</v>
      </c>
      <c r="GU81">
        <v>0</v>
      </c>
      <c r="GV81">
        <v>0</v>
      </c>
      <c r="GW81">
        <v>2615</v>
      </c>
      <c r="GX81">
        <v>989.00099999999998</v>
      </c>
      <c r="GY81">
        <v>3267.2</v>
      </c>
      <c r="GZ81">
        <v>327.5</v>
      </c>
      <c r="HA81">
        <v>12208.5</v>
      </c>
      <c r="HB81">
        <v>486.72699999999998</v>
      </c>
      <c r="HC81">
        <v>0</v>
      </c>
      <c r="HD81">
        <v>0</v>
      </c>
      <c r="HE81">
        <v>0</v>
      </c>
      <c r="HF81">
        <v>170.19800000000001</v>
      </c>
      <c r="HG81">
        <v>0</v>
      </c>
      <c r="HH81">
        <v>73.400000000000006</v>
      </c>
      <c r="HI81">
        <v>0</v>
      </c>
      <c r="HJ81">
        <v>0</v>
      </c>
      <c r="HK81">
        <v>730.32500000000005</v>
      </c>
      <c r="HL81">
        <v>0</v>
      </c>
      <c r="HM81">
        <v>0</v>
      </c>
      <c r="HN81">
        <v>0</v>
      </c>
      <c r="HO81">
        <v>0</v>
      </c>
      <c r="HP81">
        <v>0</v>
      </c>
      <c r="HQ81">
        <v>0</v>
      </c>
      <c r="HR81">
        <v>0</v>
      </c>
      <c r="HS81">
        <v>0</v>
      </c>
      <c r="HT81">
        <v>0</v>
      </c>
      <c r="HU81">
        <v>0</v>
      </c>
      <c r="HV81">
        <v>45.25</v>
      </c>
      <c r="HW81">
        <v>81.239999999999995</v>
      </c>
      <c r="HX81">
        <v>1.83</v>
      </c>
      <c r="HY81">
        <v>0</v>
      </c>
      <c r="HZ81">
        <v>12.71</v>
      </c>
      <c r="IA81">
        <v>28.81</v>
      </c>
      <c r="IB81">
        <v>15.32</v>
      </c>
      <c r="IC81">
        <v>33.770000000000003</v>
      </c>
      <c r="ID81">
        <v>3.39</v>
      </c>
      <c r="IE81">
        <v>222.32</v>
      </c>
      <c r="IF81">
        <v>0</v>
      </c>
      <c r="IG81">
        <v>3.6318100000000002</v>
      </c>
      <c r="IH81">
        <v>2.10838E-2</v>
      </c>
      <c r="II81">
        <v>0</v>
      </c>
      <c r="IJ81">
        <v>0</v>
      </c>
      <c r="IK81">
        <v>0.76358999999999999</v>
      </c>
      <c r="IL81">
        <v>0.12681200000000001</v>
      </c>
      <c r="IM81">
        <v>0.53503100000000003</v>
      </c>
      <c r="IN81">
        <v>6.9275500000000004E-2</v>
      </c>
      <c r="IO81">
        <v>5.1475999999999997</v>
      </c>
      <c r="IP81">
        <v>41.3</v>
      </c>
      <c r="IQ81">
        <v>0</v>
      </c>
      <c r="IR81">
        <v>24.6</v>
      </c>
      <c r="IS81">
        <v>44.1</v>
      </c>
      <c r="IT81">
        <v>19.5</v>
      </c>
      <c r="IU81">
        <v>32.340000000000003</v>
      </c>
      <c r="IV81">
        <v>22.65</v>
      </c>
      <c r="IW81">
        <v>37.33</v>
      </c>
      <c r="IX81">
        <v>24.52</v>
      </c>
      <c r="IY81">
        <v>32.340000000000003</v>
      </c>
      <c r="IZ81">
        <v>22.65</v>
      </c>
      <c r="JA81">
        <v>88.33</v>
      </c>
      <c r="JB81">
        <v>52.7</v>
      </c>
    </row>
    <row r="82" spans="1:262" x14ac:dyDescent="0.25">
      <c r="A82" s="10">
        <v>42977.406076388892</v>
      </c>
      <c r="B82" t="s">
        <v>461</v>
      </c>
      <c r="C82" t="s">
        <v>597</v>
      </c>
      <c r="D82">
        <v>15</v>
      </c>
      <c r="E82">
        <v>1</v>
      </c>
      <c r="F82">
        <v>2700</v>
      </c>
      <c r="G82" t="s">
        <v>96</v>
      </c>
      <c r="H82" t="s">
        <v>125</v>
      </c>
      <c r="I82">
        <v>6.67</v>
      </c>
      <c r="J82">
        <v>44.4</v>
      </c>
      <c r="K82">
        <v>5.9714299999999998</v>
      </c>
      <c r="L82">
        <v>4597.72</v>
      </c>
      <c r="M82">
        <v>201.423</v>
      </c>
      <c r="N82">
        <v>0</v>
      </c>
      <c r="O82">
        <v>82.626800000000003</v>
      </c>
      <c r="P82">
        <v>0</v>
      </c>
      <c r="Q82">
        <v>0</v>
      </c>
      <c r="R82">
        <v>615.745</v>
      </c>
      <c r="S82">
        <v>1146.9100000000001</v>
      </c>
      <c r="T82">
        <v>2371.31</v>
      </c>
      <c r="U82">
        <v>151.51499999999999</v>
      </c>
      <c r="V82">
        <v>9173.2199999999993</v>
      </c>
      <c r="W82">
        <v>8.8136600000000005</v>
      </c>
      <c r="X82">
        <v>0</v>
      </c>
      <c r="Y82">
        <v>0</v>
      </c>
      <c r="Z82">
        <v>0</v>
      </c>
      <c r="AA82">
        <v>82.107900000000001</v>
      </c>
      <c r="AB82">
        <v>0</v>
      </c>
      <c r="AC82">
        <v>45.121000000000002</v>
      </c>
      <c r="AD82">
        <v>0</v>
      </c>
      <c r="AE82">
        <v>0</v>
      </c>
      <c r="AF82">
        <v>136.04300000000001</v>
      </c>
      <c r="AG82">
        <v>0</v>
      </c>
      <c r="AH82">
        <v>0</v>
      </c>
      <c r="AI82">
        <v>0</v>
      </c>
      <c r="AJ82">
        <v>0</v>
      </c>
      <c r="AK82">
        <v>0</v>
      </c>
      <c r="AL82">
        <v>0</v>
      </c>
      <c r="AM82">
        <v>0</v>
      </c>
      <c r="AN82">
        <v>0</v>
      </c>
      <c r="AO82">
        <v>0</v>
      </c>
      <c r="AP82">
        <v>0</v>
      </c>
      <c r="AQ82">
        <v>0.78</v>
      </c>
      <c r="AR82">
        <v>74.13</v>
      </c>
      <c r="AS82">
        <v>2</v>
      </c>
      <c r="AT82">
        <v>0</v>
      </c>
      <c r="AU82">
        <v>7</v>
      </c>
      <c r="AV82">
        <v>0</v>
      </c>
      <c r="AW82">
        <v>0</v>
      </c>
      <c r="AX82">
        <v>6.75</v>
      </c>
      <c r="AY82">
        <v>15.15</v>
      </c>
      <c r="AZ82">
        <v>24.29</v>
      </c>
      <c r="BA82">
        <v>1.56</v>
      </c>
      <c r="BB82">
        <v>131.66</v>
      </c>
      <c r="BC82">
        <v>83.91</v>
      </c>
      <c r="BD82">
        <v>0</v>
      </c>
      <c r="BE82">
        <v>3.4409200000000002</v>
      </c>
      <c r="BF82">
        <v>2.3000199999999998E-2</v>
      </c>
      <c r="BG82">
        <v>0</v>
      </c>
      <c r="BH82">
        <v>1.18861E-2</v>
      </c>
      <c r="BI82">
        <v>0</v>
      </c>
      <c r="BJ82">
        <v>0</v>
      </c>
      <c r="BK82">
        <v>0.163464</v>
      </c>
      <c r="BL82">
        <v>0.18001900000000001</v>
      </c>
      <c r="BM82">
        <v>0.35411700000000002</v>
      </c>
      <c r="BN82">
        <v>2.5823200000000001E-2</v>
      </c>
      <c r="BO82">
        <v>4.1992200000000004</v>
      </c>
      <c r="BP82">
        <v>3.4758</v>
      </c>
      <c r="BQ82">
        <v>8.9556900000000006</v>
      </c>
      <c r="BR82">
        <v>4926.4399999999996</v>
      </c>
      <c r="BS82">
        <v>201.423</v>
      </c>
      <c r="BT82">
        <v>0</v>
      </c>
      <c r="BU82">
        <v>82.626800000000003</v>
      </c>
      <c r="BV82">
        <v>615.745</v>
      </c>
      <c r="BW82">
        <v>1151.73</v>
      </c>
      <c r="BX82">
        <v>2371.31</v>
      </c>
      <c r="BY82">
        <v>151.51499999999999</v>
      </c>
      <c r="BZ82">
        <v>9509.74</v>
      </c>
      <c r="CA82">
        <v>13.218299999999999</v>
      </c>
      <c r="CB82">
        <v>0</v>
      </c>
      <c r="CC82">
        <v>0</v>
      </c>
      <c r="CD82">
        <v>0</v>
      </c>
      <c r="CE82">
        <v>82.107900000000001</v>
      </c>
      <c r="CF82">
        <v>0</v>
      </c>
      <c r="CG82">
        <v>45.121000000000002</v>
      </c>
      <c r="CH82">
        <v>0</v>
      </c>
      <c r="CI82">
        <v>0</v>
      </c>
      <c r="CJ82">
        <v>140.447</v>
      </c>
      <c r="CK82">
        <v>0</v>
      </c>
      <c r="CL82">
        <v>0</v>
      </c>
      <c r="CM82">
        <v>0</v>
      </c>
      <c r="CN82">
        <v>0</v>
      </c>
      <c r="CO82">
        <v>0</v>
      </c>
      <c r="CP82">
        <v>0</v>
      </c>
      <c r="CQ82">
        <v>0</v>
      </c>
      <c r="CR82">
        <v>0</v>
      </c>
      <c r="CS82">
        <v>0</v>
      </c>
      <c r="CT82">
        <v>0</v>
      </c>
      <c r="CU82">
        <v>1.18</v>
      </c>
      <c r="CV82">
        <v>80.400000000000006</v>
      </c>
      <c r="CW82">
        <v>2</v>
      </c>
      <c r="CX82">
        <v>0</v>
      </c>
      <c r="CY82">
        <v>7</v>
      </c>
      <c r="CZ82">
        <v>6.75</v>
      </c>
      <c r="DA82">
        <v>15.2</v>
      </c>
      <c r="DB82">
        <v>24.29</v>
      </c>
      <c r="DC82">
        <v>1.56</v>
      </c>
      <c r="DD82">
        <v>138.38</v>
      </c>
      <c r="DE82">
        <v>90.58</v>
      </c>
      <c r="DF82">
        <v>0</v>
      </c>
      <c r="DG82">
        <v>3.7838099999999999</v>
      </c>
      <c r="DH82">
        <v>2.3000199999999998E-2</v>
      </c>
      <c r="DI82">
        <v>0</v>
      </c>
      <c r="DJ82">
        <v>1.18861E-2</v>
      </c>
      <c r="DK82">
        <v>0.163464</v>
      </c>
      <c r="DL82">
        <v>0.18015400000000001</v>
      </c>
      <c r="DM82">
        <v>0.35411700000000002</v>
      </c>
      <c r="DN82">
        <v>2.5823200000000001E-2</v>
      </c>
      <c r="DO82">
        <v>4.5422500000000001</v>
      </c>
      <c r="DP82">
        <v>3.8186900000000001</v>
      </c>
      <c r="DQ82" t="s">
        <v>691</v>
      </c>
      <c r="DR82" t="s">
        <v>690</v>
      </c>
      <c r="DS82" t="s">
        <v>16</v>
      </c>
      <c r="DT82">
        <v>0.34302700000000003</v>
      </c>
      <c r="DU82">
        <v>0.34289199999999997</v>
      </c>
      <c r="DV82">
        <v>4.8561899999999998</v>
      </c>
      <c r="DW82">
        <v>7.3636600000000003</v>
      </c>
      <c r="EN82">
        <v>5.9714299999999998</v>
      </c>
      <c r="EO82">
        <v>4597.72</v>
      </c>
      <c r="EP82">
        <v>201.423</v>
      </c>
      <c r="EQ82">
        <v>0</v>
      </c>
      <c r="ER82">
        <v>82.626800000000003</v>
      </c>
      <c r="ES82">
        <v>0</v>
      </c>
      <c r="ET82">
        <v>0</v>
      </c>
      <c r="EU82">
        <v>615.745</v>
      </c>
      <c r="EV82">
        <v>1146.9100000000001</v>
      </c>
      <c r="EW82">
        <v>2371.31</v>
      </c>
      <c r="EX82">
        <v>151.51499999999999</v>
      </c>
      <c r="EY82">
        <v>9173.2199999999993</v>
      </c>
      <c r="EZ82">
        <v>8.8136600000000005</v>
      </c>
      <c r="FA82">
        <v>0</v>
      </c>
      <c r="FB82">
        <v>0</v>
      </c>
      <c r="FC82">
        <v>0</v>
      </c>
      <c r="FD82">
        <v>82.107900000000001</v>
      </c>
      <c r="FE82">
        <v>0</v>
      </c>
      <c r="FF82">
        <v>45.121000000000002</v>
      </c>
      <c r="FG82">
        <v>0</v>
      </c>
      <c r="FH82">
        <v>0</v>
      </c>
      <c r="FI82">
        <v>136.04300000000001</v>
      </c>
      <c r="FJ82">
        <v>0</v>
      </c>
      <c r="FK82">
        <v>0</v>
      </c>
      <c r="FL82">
        <v>0</v>
      </c>
      <c r="FM82">
        <v>0</v>
      </c>
      <c r="FN82">
        <v>0</v>
      </c>
      <c r="FO82">
        <v>0</v>
      </c>
      <c r="FP82">
        <v>0</v>
      </c>
      <c r="FQ82">
        <v>0</v>
      </c>
      <c r="FR82">
        <v>0</v>
      </c>
      <c r="FS82">
        <v>0</v>
      </c>
      <c r="FT82">
        <v>0.78</v>
      </c>
      <c r="FU82">
        <v>74.13</v>
      </c>
      <c r="FV82">
        <v>2</v>
      </c>
      <c r="FW82">
        <v>0</v>
      </c>
      <c r="FX82">
        <v>7</v>
      </c>
      <c r="FY82">
        <v>0</v>
      </c>
      <c r="FZ82">
        <v>0</v>
      </c>
      <c r="GA82">
        <v>6.75</v>
      </c>
      <c r="GB82">
        <v>15.15</v>
      </c>
      <c r="GC82">
        <v>24.29</v>
      </c>
      <c r="GD82">
        <v>1.56</v>
      </c>
      <c r="GE82">
        <v>131.66</v>
      </c>
      <c r="GF82">
        <v>0</v>
      </c>
      <c r="GG82">
        <v>3.4409200000000002</v>
      </c>
      <c r="GH82">
        <v>2.3000199999999998E-2</v>
      </c>
      <c r="GI82">
        <v>0</v>
      </c>
      <c r="GJ82">
        <v>1.18861E-2</v>
      </c>
      <c r="GK82">
        <v>0</v>
      </c>
      <c r="GL82">
        <v>0</v>
      </c>
      <c r="GM82">
        <v>0.163464</v>
      </c>
      <c r="GN82">
        <v>0.18001900000000001</v>
      </c>
      <c r="GO82">
        <v>0.35411700000000002</v>
      </c>
      <c r="GP82">
        <v>2.5823200000000001E-2</v>
      </c>
      <c r="GQ82">
        <v>4.1992200000000004</v>
      </c>
      <c r="GR82">
        <v>80.790899999999993</v>
      </c>
      <c r="GS82">
        <v>12724.7</v>
      </c>
      <c r="GT82">
        <v>201.423</v>
      </c>
      <c r="GU82">
        <v>0</v>
      </c>
      <c r="GV82">
        <v>0</v>
      </c>
      <c r="GW82">
        <v>2615</v>
      </c>
      <c r="GX82">
        <v>989.00099999999998</v>
      </c>
      <c r="GY82">
        <v>3267.2</v>
      </c>
      <c r="GZ82">
        <v>327.5</v>
      </c>
      <c r="HA82">
        <v>20205.599999999999</v>
      </c>
      <c r="HB82">
        <v>67.248599999999996</v>
      </c>
      <c r="HC82">
        <v>0</v>
      </c>
      <c r="HD82">
        <v>0</v>
      </c>
      <c r="HE82">
        <v>0</v>
      </c>
      <c r="HF82">
        <v>138.68700000000001</v>
      </c>
      <c r="HG82">
        <v>0</v>
      </c>
      <c r="HH82">
        <v>73.400000000000006</v>
      </c>
      <c r="HI82">
        <v>0</v>
      </c>
      <c r="HJ82">
        <v>0</v>
      </c>
      <c r="HK82">
        <v>279.33600000000001</v>
      </c>
      <c r="HL82">
        <v>0</v>
      </c>
      <c r="HM82">
        <v>0</v>
      </c>
      <c r="HN82">
        <v>0</v>
      </c>
      <c r="HO82">
        <v>0</v>
      </c>
      <c r="HP82">
        <v>0</v>
      </c>
      <c r="HQ82">
        <v>0</v>
      </c>
      <c r="HR82">
        <v>0</v>
      </c>
      <c r="HS82">
        <v>0</v>
      </c>
      <c r="HT82">
        <v>0</v>
      </c>
      <c r="HU82">
        <v>0</v>
      </c>
      <c r="HV82">
        <v>6.34</v>
      </c>
      <c r="HW82">
        <v>182.36</v>
      </c>
      <c r="HX82">
        <v>2</v>
      </c>
      <c r="HY82">
        <v>0</v>
      </c>
      <c r="HZ82">
        <v>10.42</v>
      </c>
      <c r="IA82">
        <v>29.26</v>
      </c>
      <c r="IB82">
        <v>15.36</v>
      </c>
      <c r="IC82">
        <v>34.01</v>
      </c>
      <c r="ID82">
        <v>3.43</v>
      </c>
      <c r="IE82">
        <v>283.18</v>
      </c>
      <c r="IF82">
        <v>0</v>
      </c>
      <c r="IG82">
        <v>6.3458199999999998</v>
      </c>
      <c r="IH82">
        <v>2.3000199999999998E-2</v>
      </c>
      <c r="II82">
        <v>0</v>
      </c>
      <c r="IJ82">
        <v>0</v>
      </c>
      <c r="IK82">
        <v>0.76358999999999999</v>
      </c>
      <c r="IL82">
        <v>0.12681200000000001</v>
      </c>
      <c r="IM82">
        <v>0.53503100000000003</v>
      </c>
      <c r="IN82">
        <v>6.9275500000000004E-2</v>
      </c>
      <c r="IO82">
        <v>7.8635299999999999</v>
      </c>
      <c r="IP82">
        <v>44.4</v>
      </c>
      <c r="IQ82">
        <v>0</v>
      </c>
      <c r="IR82">
        <v>21.9</v>
      </c>
      <c r="IS82">
        <v>46.7</v>
      </c>
      <c r="IT82">
        <v>24.8</v>
      </c>
      <c r="IU82">
        <v>77.02</v>
      </c>
      <c r="IV82">
        <v>6.89</v>
      </c>
      <c r="IW82">
        <v>83.32</v>
      </c>
      <c r="IX82">
        <v>7.26</v>
      </c>
      <c r="IY82">
        <v>77.02</v>
      </c>
      <c r="IZ82">
        <v>6.89</v>
      </c>
      <c r="JA82">
        <v>185.09</v>
      </c>
      <c r="JB82">
        <v>16.03</v>
      </c>
    </row>
    <row r="83" spans="1:262" x14ac:dyDescent="0.25">
      <c r="A83" s="10">
        <v>42977.405659722222</v>
      </c>
      <c r="B83" t="s">
        <v>462</v>
      </c>
      <c r="C83" t="s">
        <v>598</v>
      </c>
      <c r="D83">
        <v>16</v>
      </c>
      <c r="E83">
        <v>1</v>
      </c>
      <c r="F83">
        <v>2700</v>
      </c>
      <c r="G83" t="s">
        <v>96</v>
      </c>
      <c r="H83" t="s">
        <v>125</v>
      </c>
      <c r="I83">
        <v>5</v>
      </c>
      <c r="J83">
        <v>44.3</v>
      </c>
      <c r="K83">
        <v>255.846</v>
      </c>
      <c r="L83">
        <v>107.15900000000001</v>
      </c>
      <c r="M83">
        <v>202.71299999999999</v>
      </c>
      <c r="N83">
        <v>0</v>
      </c>
      <c r="O83">
        <v>82.645700000000005</v>
      </c>
      <c r="P83">
        <v>0</v>
      </c>
      <c r="Q83">
        <v>0</v>
      </c>
      <c r="R83">
        <v>615.745</v>
      </c>
      <c r="S83">
        <v>986.55899999999997</v>
      </c>
      <c r="T83">
        <v>2371.31</v>
      </c>
      <c r="U83">
        <v>151.51499999999999</v>
      </c>
      <c r="V83">
        <v>4773.49</v>
      </c>
      <c r="W83">
        <v>378.55700000000002</v>
      </c>
      <c r="X83">
        <v>0</v>
      </c>
      <c r="Y83">
        <v>0</v>
      </c>
      <c r="Z83">
        <v>0</v>
      </c>
      <c r="AA83">
        <v>134.499</v>
      </c>
      <c r="AB83">
        <v>0</v>
      </c>
      <c r="AC83">
        <v>45.121000000000002</v>
      </c>
      <c r="AD83">
        <v>0</v>
      </c>
      <c r="AE83">
        <v>0</v>
      </c>
      <c r="AF83">
        <v>558.17700000000002</v>
      </c>
      <c r="AG83">
        <v>0</v>
      </c>
      <c r="AH83">
        <v>0</v>
      </c>
      <c r="AI83">
        <v>0</v>
      </c>
      <c r="AJ83">
        <v>0</v>
      </c>
      <c r="AK83">
        <v>0</v>
      </c>
      <c r="AL83">
        <v>0</v>
      </c>
      <c r="AM83">
        <v>0</v>
      </c>
      <c r="AN83">
        <v>0</v>
      </c>
      <c r="AO83">
        <v>0</v>
      </c>
      <c r="AP83">
        <v>0</v>
      </c>
      <c r="AQ83">
        <v>32.99</v>
      </c>
      <c r="AR83">
        <v>2.2999999999999998</v>
      </c>
      <c r="AS83">
        <v>2.09</v>
      </c>
      <c r="AT83">
        <v>0</v>
      </c>
      <c r="AU83">
        <v>10.87</v>
      </c>
      <c r="AV83">
        <v>0</v>
      </c>
      <c r="AW83">
        <v>0</v>
      </c>
      <c r="AX83">
        <v>7.41</v>
      </c>
      <c r="AY83">
        <v>14.02</v>
      </c>
      <c r="AZ83">
        <v>25.49</v>
      </c>
      <c r="BA83">
        <v>1.7</v>
      </c>
      <c r="BB83">
        <v>96.87</v>
      </c>
      <c r="BC83">
        <v>48.25</v>
      </c>
      <c r="BD83">
        <v>0</v>
      </c>
      <c r="BE83">
        <v>0.34175800000000001</v>
      </c>
      <c r="BF83">
        <v>2.3147600000000001E-2</v>
      </c>
      <c r="BG83">
        <v>0</v>
      </c>
      <c r="BH83">
        <v>1.18861E-2</v>
      </c>
      <c r="BI83">
        <v>0</v>
      </c>
      <c r="BJ83">
        <v>0</v>
      </c>
      <c r="BK83">
        <v>0.163464</v>
      </c>
      <c r="BL83">
        <v>0.16695499999999999</v>
      </c>
      <c r="BM83">
        <v>0.35411700000000002</v>
      </c>
      <c r="BN83">
        <v>2.5823200000000001E-2</v>
      </c>
      <c r="BO83">
        <v>1.0871500000000001</v>
      </c>
      <c r="BP83">
        <v>0.37679200000000002</v>
      </c>
      <c r="BQ83">
        <v>276.13900000000001</v>
      </c>
      <c r="BR83">
        <v>213.833</v>
      </c>
      <c r="BS83">
        <v>202.71299999999999</v>
      </c>
      <c r="BT83">
        <v>0</v>
      </c>
      <c r="BU83">
        <v>82.645700000000005</v>
      </c>
      <c r="BV83">
        <v>615.745</v>
      </c>
      <c r="BW83">
        <v>995.61599999999999</v>
      </c>
      <c r="BX83">
        <v>2371.31</v>
      </c>
      <c r="BY83">
        <v>151.51499999999999</v>
      </c>
      <c r="BZ83">
        <v>4909.51</v>
      </c>
      <c r="CA83">
        <v>408.58300000000003</v>
      </c>
      <c r="CB83">
        <v>0</v>
      </c>
      <c r="CC83">
        <v>0</v>
      </c>
      <c r="CD83">
        <v>0</v>
      </c>
      <c r="CE83">
        <v>134.499</v>
      </c>
      <c r="CF83">
        <v>0</v>
      </c>
      <c r="CG83">
        <v>45.121000000000002</v>
      </c>
      <c r="CH83">
        <v>0</v>
      </c>
      <c r="CI83">
        <v>0</v>
      </c>
      <c r="CJ83">
        <v>588.20299999999997</v>
      </c>
      <c r="CK83">
        <v>0</v>
      </c>
      <c r="CL83">
        <v>0</v>
      </c>
      <c r="CM83">
        <v>0</v>
      </c>
      <c r="CN83">
        <v>0</v>
      </c>
      <c r="CO83">
        <v>0</v>
      </c>
      <c r="CP83">
        <v>0</v>
      </c>
      <c r="CQ83">
        <v>0</v>
      </c>
      <c r="CR83">
        <v>0</v>
      </c>
      <c r="CS83">
        <v>0</v>
      </c>
      <c r="CT83">
        <v>0</v>
      </c>
      <c r="CU83">
        <v>35.840000000000003</v>
      </c>
      <c r="CV83">
        <v>4.45</v>
      </c>
      <c r="CW83">
        <v>2.09</v>
      </c>
      <c r="CX83">
        <v>0</v>
      </c>
      <c r="CY83">
        <v>10.87</v>
      </c>
      <c r="CZ83">
        <v>7.41</v>
      </c>
      <c r="DA83">
        <v>14.11</v>
      </c>
      <c r="DB83">
        <v>25.49</v>
      </c>
      <c r="DC83">
        <v>1.7</v>
      </c>
      <c r="DD83">
        <v>101.96</v>
      </c>
      <c r="DE83">
        <v>53.25</v>
      </c>
      <c r="DF83">
        <v>0</v>
      </c>
      <c r="DG83">
        <v>0.641961</v>
      </c>
      <c r="DH83">
        <v>2.3147600000000001E-2</v>
      </c>
      <c r="DI83">
        <v>0</v>
      </c>
      <c r="DJ83">
        <v>1.18861E-2</v>
      </c>
      <c r="DK83">
        <v>0.163464</v>
      </c>
      <c r="DL83">
        <v>0.167823</v>
      </c>
      <c r="DM83">
        <v>0.35411700000000002</v>
      </c>
      <c r="DN83">
        <v>2.5823200000000001E-2</v>
      </c>
      <c r="DO83">
        <v>1.38822</v>
      </c>
      <c r="DP83">
        <v>0.67699399999999998</v>
      </c>
      <c r="DQ83" t="s">
        <v>691</v>
      </c>
      <c r="DR83" t="s">
        <v>690</v>
      </c>
      <c r="DS83" t="s">
        <v>16</v>
      </c>
      <c r="DT83">
        <v>0.30107</v>
      </c>
      <c r="DU83">
        <v>0.30020200000000002</v>
      </c>
      <c r="DV83">
        <v>4.9921499999999996</v>
      </c>
      <c r="DW83">
        <v>9.3896700000000006</v>
      </c>
      <c r="EN83">
        <v>255.846</v>
      </c>
      <c r="EO83">
        <v>107.15900000000001</v>
      </c>
      <c r="EP83">
        <v>202.71299999999999</v>
      </c>
      <c r="EQ83">
        <v>0</v>
      </c>
      <c r="ER83">
        <v>82.645700000000005</v>
      </c>
      <c r="ES83">
        <v>0</v>
      </c>
      <c r="ET83">
        <v>0</v>
      </c>
      <c r="EU83">
        <v>615.745</v>
      </c>
      <c r="EV83">
        <v>986.55899999999997</v>
      </c>
      <c r="EW83">
        <v>2371.31</v>
      </c>
      <c r="EX83">
        <v>151.51499999999999</v>
      </c>
      <c r="EY83">
        <v>4773.49</v>
      </c>
      <c r="EZ83">
        <v>378.55700000000002</v>
      </c>
      <c r="FA83">
        <v>0</v>
      </c>
      <c r="FB83">
        <v>0</v>
      </c>
      <c r="FC83">
        <v>0</v>
      </c>
      <c r="FD83">
        <v>134.499</v>
      </c>
      <c r="FE83">
        <v>0</v>
      </c>
      <c r="FF83">
        <v>45.121000000000002</v>
      </c>
      <c r="FG83">
        <v>0</v>
      </c>
      <c r="FH83">
        <v>0</v>
      </c>
      <c r="FI83">
        <v>558.17700000000002</v>
      </c>
      <c r="FJ83">
        <v>0</v>
      </c>
      <c r="FK83">
        <v>0</v>
      </c>
      <c r="FL83">
        <v>0</v>
      </c>
      <c r="FM83">
        <v>0</v>
      </c>
      <c r="FN83">
        <v>0</v>
      </c>
      <c r="FO83">
        <v>0</v>
      </c>
      <c r="FP83">
        <v>0</v>
      </c>
      <c r="FQ83">
        <v>0</v>
      </c>
      <c r="FR83">
        <v>0</v>
      </c>
      <c r="FS83">
        <v>0</v>
      </c>
      <c r="FT83">
        <v>32.99</v>
      </c>
      <c r="FU83">
        <v>2.2999999999999998</v>
      </c>
      <c r="FV83">
        <v>2.09</v>
      </c>
      <c r="FW83">
        <v>0</v>
      </c>
      <c r="FX83">
        <v>10.87</v>
      </c>
      <c r="FY83">
        <v>0</v>
      </c>
      <c r="FZ83">
        <v>0</v>
      </c>
      <c r="GA83">
        <v>7.41</v>
      </c>
      <c r="GB83">
        <v>14.02</v>
      </c>
      <c r="GC83">
        <v>25.49</v>
      </c>
      <c r="GD83">
        <v>1.7</v>
      </c>
      <c r="GE83">
        <v>96.87</v>
      </c>
      <c r="GF83">
        <v>0</v>
      </c>
      <c r="GG83">
        <v>0.34175800000000001</v>
      </c>
      <c r="GH83">
        <v>2.3147600000000001E-2</v>
      </c>
      <c r="GI83">
        <v>0</v>
      </c>
      <c r="GJ83">
        <v>1.18861E-2</v>
      </c>
      <c r="GK83">
        <v>0</v>
      </c>
      <c r="GL83">
        <v>0</v>
      </c>
      <c r="GM83">
        <v>0.163464</v>
      </c>
      <c r="GN83">
        <v>0.16695499999999999</v>
      </c>
      <c r="GO83">
        <v>0.35411700000000002</v>
      </c>
      <c r="GP83">
        <v>2.5823200000000001E-2</v>
      </c>
      <c r="GQ83">
        <v>1.0871500000000001</v>
      </c>
      <c r="GR83">
        <v>735.125</v>
      </c>
      <c r="GS83">
        <v>566.53899999999999</v>
      </c>
      <c r="GT83">
        <v>202.71299999999999</v>
      </c>
      <c r="GU83">
        <v>0</v>
      </c>
      <c r="GV83">
        <v>0</v>
      </c>
      <c r="GW83">
        <v>2615</v>
      </c>
      <c r="GX83">
        <v>989.00099999999998</v>
      </c>
      <c r="GY83">
        <v>3267.2</v>
      </c>
      <c r="GZ83">
        <v>327.5</v>
      </c>
      <c r="HA83">
        <v>8703.08</v>
      </c>
      <c r="HB83">
        <v>613.45299999999997</v>
      </c>
      <c r="HC83">
        <v>0</v>
      </c>
      <c r="HD83">
        <v>0</v>
      </c>
      <c r="HE83">
        <v>0</v>
      </c>
      <c r="HF83">
        <v>196.17500000000001</v>
      </c>
      <c r="HG83">
        <v>0</v>
      </c>
      <c r="HH83">
        <v>73.400000000000006</v>
      </c>
      <c r="HI83">
        <v>0</v>
      </c>
      <c r="HJ83">
        <v>0</v>
      </c>
      <c r="HK83">
        <v>883.02800000000002</v>
      </c>
      <c r="HL83">
        <v>0</v>
      </c>
      <c r="HM83">
        <v>0</v>
      </c>
      <c r="HN83">
        <v>0</v>
      </c>
      <c r="HO83">
        <v>0</v>
      </c>
      <c r="HP83">
        <v>0</v>
      </c>
      <c r="HQ83">
        <v>0</v>
      </c>
      <c r="HR83">
        <v>0</v>
      </c>
      <c r="HS83">
        <v>0</v>
      </c>
      <c r="HT83">
        <v>0</v>
      </c>
      <c r="HU83">
        <v>0</v>
      </c>
      <c r="HV83">
        <v>57.16</v>
      </c>
      <c r="HW83">
        <v>9.3699999999999992</v>
      </c>
      <c r="HX83">
        <v>2.09</v>
      </c>
      <c r="HY83">
        <v>0</v>
      </c>
      <c r="HZ83">
        <v>14.57</v>
      </c>
      <c r="IA83">
        <v>31.5</v>
      </c>
      <c r="IB83">
        <v>15.74</v>
      </c>
      <c r="IC83">
        <v>35.43</v>
      </c>
      <c r="ID83">
        <v>4.04</v>
      </c>
      <c r="IE83">
        <v>169.9</v>
      </c>
      <c r="IF83">
        <v>0</v>
      </c>
      <c r="IG83">
        <v>1.07036</v>
      </c>
      <c r="IH83">
        <v>2.3147600000000001E-2</v>
      </c>
      <c r="II83">
        <v>0</v>
      </c>
      <c r="IJ83">
        <v>0</v>
      </c>
      <c r="IK83">
        <v>0.76358999999999999</v>
      </c>
      <c r="IL83">
        <v>0.12681200000000001</v>
      </c>
      <c r="IM83">
        <v>0.53503100000000003</v>
      </c>
      <c r="IN83">
        <v>6.9275500000000004E-2</v>
      </c>
      <c r="IO83">
        <v>2.5882200000000002</v>
      </c>
      <c r="IP83">
        <v>44.3</v>
      </c>
      <c r="IQ83">
        <v>0</v>
      </c>
      <c r="IR83">
        <v>28.9</v>
      </c>
      <c r="IS83">
        <v>46.6</v>
      </c>
      <c r="IT83">
        <v>17.7</v>
      </c>
      <c r="IU83">
        <v>8.19</v>
      </c>
      <c r="IV83">
        <v>40.06</v>
      </c>
      <c r="IW83">
        <v>10.55</v>
      </c>
      <c r="IX83">
        <v>42.7</v>
      </c>
      <c r="IY83">
        <v>8.19</v>
      </c>
      <c r="IZ83">
        <v>40.06</v>
      </c>
      <c r="JA83">
        <v>19.52</v>
      </c>
      <c r="JB83">
        <v>63.67</v>
      </c>
    </row>
    <row r="84" spans="1:262" x14ac:dyDescent="0.25">
      <c r="A84" s="10">
        <v>42977.405914351853</v>
      </c>
      <c r="B84" t="s">
        <v>463</v>
      </c>
      <c r="C84" t="s">
        <v>599</v>
      </c>
      <c r="D84">
        <v>1</v>
      </c>
      <c r="E84">
        <v>8</v>
      </c>
      <c r="F84">
        <v>6960</v>
      </c>
      <c r="G84" t="s">
        <v>96</v>
      </c>
      <c r="H84" t="s">
        <v>125</v>
      </c>
      <c r="I84">
        <v>-0.68</v>
      </c>
      <c r="J84">
        <v>58.2</v>
      </c>
      <c r="K84">
        <v>333.66899999999998</v>
      </c>
      <c r="L84">
        <v>0</v>
      </c>
      <c r="M84">
        <v>785.77200000000005</v>
      </c>
      <c r="N84">
        <v>0</v>
      </c>
      <c r="O84">
        <v>584.85599999999999</v>
      </c>
      <c r="P84">
        <v>0</v>
      </c>
      <c r="Q84">
        <v>0</v>
      </c>
      <c r="R84">
        <v>2033.7</v>
      </c>
      <c r="S84">
        <v>5274.11</v>
      </c>
      <c r="T84">
        <v>12062</v>
      </c>
      <c r="U84">
        <v>433.91399999999999</v>
      </c>
      <c r="V84">
        <v>21508</v>
      </c>
      <c r="W84">
        <v>492.42399999999998</v>
      </c>
      <c r="X84">
        <v>0</v>
      </c>
      <c r="Y84">
        <v>0</v>
      </c>
      <c r="Z84">
        <v>0</v>
      </c>
      <c r="AA84">
        <v>742.36900000000003</v>
      </c>
      <c r="AB84">
        <v>0</v>
      </c>
      <c r="AC84">
        <v>287.95400000000001</v>
      </c>
      <c r="AD84">
        <v>0</v>
      </c>
      <c r="AE84">
        <v>0</v>
      </c>
      <c r="AF84">
        <v>1522.75</v>
      </c>
      <c r="AG84">
        <v>0</v>
      </c>
      <c r="AH84">
        <v>0</v>
      </c>
      <c r="AI84">
        <v>0</v>
      </c>
      <c r="AJ84">
        <v>0</v>
      </c>
      <c r="AK84">
        <v>0</v>
      </c>
      <c r="AL84">
        <v>0</v>
      </c>
      <c r="AM84">
        <v>0</v>
      </c>
      <c r="AN84">
        <v>0</v>
      </c>
      <c r="AO84">
        <v>0</v>
      </c>
      <c r="AP84">
        <v>0</v>
      </c>
      <c r="AQ84">
        <v>16.2</v>
      </c>
      <c r="AR84">
        <v>0</v>
      </c>
      <c r="AS84">
        <v>3.16</v>
      </c>
      <c r="AT84">
        <v>0</v>
      </c>
      <c r="AU84">
        <v>23.52</v>
      </c>
      <c r="AV84">
        <v>0</v>
      </c>
      <c r="AW84">
        <v>0</v>
      </c>
      <c r="AX84">
        <v>9.66</v>
      </c>
      <c r="AY84">
        <v>30.4</v>
      </c>
      <c r="AZ84">
        <v>50.84</v>
      </c>
      <c r="BA84">
        <v>1.9</v>
      </c>
      <c r="BB84">
        <v>135.68</v>
      </c>
      <c r="BC84">
        <v>42.88</v>
      </c>
      <c r="BD84" s="24">
        <v>1.5938300000000001E-17</v>
      </c>
      <c r="BE84">
        <v>0</v>
      </c>
      <c r="BF84">
        <v>8.9726299999999995E-2</v>
      </c>
      <c r="BG84">
        <v>0</v>
      </c>
      <c r="BH84">
        <v>8.6966000000000002E-2</v>
      </c>
      <c r="BI84">
        <v>0</v>
      </c>
      <c r="BJ84">
        <v>0</v>
      </c>
      <c r="BK84">
        <v>0.53989299999999996</v>
      </c>
      <c r="BL84">
        <v>0.94876199999999999</v>
      </c>
      <c r="BM84">
        <v>1.82348</v>
      </c>
      <c r="BN84">
        <v>7.39533E-2</v>
      </c>
      <c r="BO84">
        <v>3.5627800000000001</v>
      </c>
      <c r="BP84">
        <v>0.17669199999999999</v>
      </c>
      <c r="BQ84">
        <v>315.834</v>
      </c>
      <c r="BR84">
        <v>0</v>
      </c>
      <c r="BS84">
        <v>785.77200000000005</v>
      </c>
      <c r="BT84">
        <v>0</v>
      </c>
      <c r="BU84">
        <v>584.85599999999999</v>
      </c>
      <c r="BV84">
        <v>2033.7</v>
      </c>
      <c r="BW84">
        <v>5299.84</v>
      </c>
      <c r="BX84">
        <v>12062</v>
      </c>
      <c r="BY84">
        <v>433.91399999999999</v>
      </c>
      <c r="BZ84">
        <v>21515.9</v>
      </c>
      <c r="CA84">
        <v>466.10300000000001</v>
      </c>
      <c r="CB84">
        <v>0</v>
      </c>
      <c r="CC84">
        <v>0</v>
      </c>
      <c r="CD84">
        <v>0</v>
      </c>
      <c r="CE84">
        <v>742.36900000000003</v>
      </c>
      <c r="CF84">
        <v>0</v>
      </c>
      <c r="CG84">
        <v>287.95400000000001</v>
      </c>
      <c r="CH84">
        <v>0</v>
      </c>
      <c r="CI84">
        <v>0</v>
      </c>
      <c r="CJ84">
        <v>1496.43</v>
      </c>
      <c r="CK84">
        <v>0</v>
      </c>
      <c r="CL84">
        <v>0</v>
      </c>
      <c r="CM84">
        <v>0</v>
      </c>
      <c r="CN84">
        <v>0</v>
      </c>
      <c r="CO84">
        <v>0</v>
      </c>
      <c r="CP84">
        <v>0</v>
      </c>
      <c r="CQ84">
        <v>0</v>
      </c>
      <c r="CR84">
        <v>0</v>
      </c>
      <c r="CS84">
        <v>0</v>
      </c>
      <c r="CT84">
        <v>0</v>
      </c>
      <c r="CU84">
        <v>15.52</v>
      </c>
      <c r="CV84">
        <v>0</v>
      </c>
      <c r="CW84">
        <v>3.16</v>
      </c>
      <c r="CX84">
        <v>0</v>
      </c>
      <c r="CY84">
        <v>23.52</v>
      </c>
      <c r="CZ84">
        <v>9.66</v>
      </c>
      <c r="DA84">
        <v>30.5</v>
      </c>
      <c r="DB84">
        <v>50.84</v>
      </c>
      <c r="DC84">
        <v>1.9</v>
      </c>
      <c r="DD84">
        <v>135.1</v>
      </c>
      <c r="DE84">
        <v>42.2</v>
      </c>
      <c r="DF84">
        <v>0</v>
      </c>
      <c r="DG84">
        <v>0</v>
      </c>
      <c r="DH84">
        <v>8.9726299999999995E-2</v>
      </c>
      <c r="DI84">
        <v>0</v>
      </c>
      <c r="DJ84">
        <v>8.6966000000000002E-2</v>
      </c>
      <c r="DK84">
        <v>0.53989299999999996</v>
      </c>
      <c r="DL84">
        <v>0.957959</v>
      </c>
      <c r="DM84">
        <v>1.82348</v>
      </c>
      <c r="DN84">
        <v>7.39533E-2</v>
      </c>
      <c r="DO84">
        <v>3.5719799999999999</v>
      </c>
      <c r="DP84">
        <v>0.17669199999999999</v>
      </c>
      <c r="DQ84" t="s">
        <v>691</v>
      </c>
      <c r="DR84" t="s">
        <v>690</v>
      </c>
      <c r="DS84" t="s">
        <v>16</v>
      </c>
      <c r="DT84">
        <v>9.1975900000000003E-3</v>
      </c>
      <c r="DU84">
        <v>0</v>
      </c>
      <c r="DV84">
        <v>-0.42931200000000003</v>
      </c>
      <c r="DW84">
        <v>-1.61137</v>
      </c>
      <c r="EN84">
        <v>333.66899999999998</v>
      </c>
      <c r="EO84">
        <v>0</v>
      </c>
      <c r="EP84">
        <v>785.77200000000005</v>
      </c>
      <c r="EQ84">
        <v>0</v>
      </c>
      <c r="ER84">
        <v>584.85599999999999</v>
      </c>
      <c r="ES84">
        <v>0</v>
      </c>
      <c r="ET84">
        <v>0</v>
      </c>
      <c r="EU84">
        <v>2033.7</v>
      </c>
      <c r="EV84">
        <v>5274.11</v>
      </c>
      <c r="EW84">
        <v>12062</v>
      </c>
      <c r="EX84">
        <v>433.91399999999999</v>
      </c>
      <c r="EY84">
        <v>21508</v>
      </c>
      <c r="EZ84">
        <v>492.42399999999998</v>
      </c>
      <c r="FA84">
        <v>0</v>
      </c>
      <c r="FB84">
        <v>0</v>
      </c>
      <c r="FC84">
        <v>0</v>
      </c>
      <c r="FD84">
        <v>742.36900000000003</v>
      </c>
      <c r="FE84">
        <v>0</v>
      </c>
      <c r="FF84">
        <v>287.95400000000001</v>
      </c>
      <c r="FG84">
        <v>0</v>
      </c>
      <c r="FH84">
        <v>0</v>
      </c>
      <c r="FI84">
        <v>1522.75</v>
      </c>
      <c r="FJ84">
        <v>0</v>
      </c>
      <c r="FK84">
        <v>0</v>
      </c>
      <c r="FL84">
        <v>0</v>
      </c>
      <c r="FM84">
        <v>0</v>
      </c>
      <c r="FN84">
        <v>0</v>
      </c>
      <c r="FO84">
        <v>0</v>
      </c>
      <c r="FP84">
        <v>0</v>
      </c>
      <c r="FQ84">
        <v>0</v>
      </c>
      <c r="FR84">
        <v>0</v>
      </c>
      <c r="FS84">
        <v>0</v>
      </c>
      <c r="FT84">
        <v>16.2</v>
      </c>
      <c r="FU84">
        <v>0</v>
      </c>
      <c r="FV84">
        <v>3.16</v>
      </c>
      <c r="FW84">
        <v>0</v>
      </c>
      <c r="FX84">
        <v>23.52</v>
      </c>
      <c r="FY84">
        <v>0</v>
      </c>
      <c r="FZ84">
        <v>0</v>
      </c>
      <c r="GA84">
        <v>9.66</v>
      </c>
      <c r="GB84">
        <v>30.4</v>
      </c>
      <c r="GC84">
        <v>50.84</v>
      </c>
      <c r="GD84">
        <v>1.9</v>
      </c>
      <c r="GE84">
        <v>135.68</v>
      </c>
      <c r="GF84" s="24">
        <v>1.5938300000000001E-17</v>
      </c>
      <c r="GG84">
        <v>0</v>
      </c>
      <c r="GH84">
        <v>8.9726299999999995E-2</v>
      </c>
      <c r="GI84">
        <v>0</v>
      </c>
      <c r="GJ84">
        <v>8.6966000000000002E-2</v>
      </c>
      <c r="GK84">
        <v>0</v>
      </c>
      <c r="GL84">
        <v>0</v>
      </c>
      <c r="GM84">
        <v>0.53989299999999996</v>
      </c>
      <c r="GN84">
        <v>0.94876199999999999</v>
      </c>
      <c r="GO84">
        <v>1.82348</v>
      </c>
      <c r="GP84">
        <v>7.39533E-2</v>
      </c>
      <c r="GQ84">
        <v>3.5627800000000001</v>
      </c>
      <c r="GR84">
        <v>899.34699999999998</v>
      </c>
      <c r="GS84">
        <v>0.11981600000000001</v>
      </c>
      <c r="GT84">
        <v>785.77200000000005</v>
      </c>
      <c r="GU84">
        <v>0</v>
      </c>
      <c r="GV84">
        <v>0</v>
      </c>
      <c r="GW84">
        <v>5894.96</v>
      </c>
      <c r="GX84">
        <v>6547.68</v>
      </c>
      <c r="GY84">
        <v>10697.7</v>
      </c>
      <c r="GZ84">
        <v>540.49900000000002</v>
      </c>
      <c r="HA84">
        <v>25366.1</v>
      </c>
      <c r="HB84">
        <v>748.50099999999998</v>
      </c>
      <c r="HC84">
        <v>0</v>
      </c>
      <c r="HD84">
        <v>0</v>
      </c>
      <c r="HE84">
        <v>0</v>
      </c>
      <c r="HF84">
        <v>1216.0999999999999</v>
      </c>
      <c r="HG84">
        <v>0</v>
      </c>
      <c r="HH84">
        <v>291.12400000000002</v>
      </c>
      <c r="HI84">
        <v>0</v>
      </c>
      <c r="HJ84">
        <v>0</v>
      </c>
      <c r="HK84">
        <v>2255.73</v>
      </c>
      <c r="HL84">
        <v>0</v>
      </c>
      <c r="HM84">
        <v>0</v>
      </c>
      <c r="HN84">
        <v>0</v>
      </c>
      <c r="HO84">
        <v>0</v>
      </c>
      <c r="HP84">
        <v>0</v>
      </c>
      <c r="HQ84">
        <v>0</v>
      </c>
      <c r="HR84">
        <v>0</v>
      </c>
      <c r="HS84">
        <v>0</v>
      </c>
      <c r="HT84">
        <v>0</v>
      </c>
      <c r="HU84">
        <v>0</v>
      </c>
      <c r="HV84">
        <v>26.48</v>
      </c>
      <c r="HW84">
        <v>0</v>
      </c>
      <c r="HX84">
        <v>3.16</v>
      </c>
      <c r="HY84">
        <v>0</v>
      </c>
      <c r="HZ84">
        <v>34.58</v>
      </c>
      <c r="IA84">
        <v>27.68</v>
      </c>
      <c r="IB84">
        <v>34.82</v>
      </c>
      <c r="IC84">
        <v>45.1</v>
      </c>
      <c r="ID84">
        <v>2.52</v>
      </c>
      <c r="IE84">
        <v>174.34</v>
      </c>
      <c r="IF84">
        <v>0</v>
      </c>
      <c r="IG84">
        <v>0</v>
      </c>
      <c r="IH84">
        <v>8.9726299999999995E-2</v>
      </c>
      <c r="II84">
        <v>0</v>
      </c>
      <c r="IJ84">
        <v>0</v>
      </c>
      <c r="IK84">
        <v>1.7213499999999999</v>
      </c>
      <c r="IL84">
        <v>0.80892399999999998</v>
      </c>
      <c r="IM84">
        <v>1.7518499999999999</v>
      </c>
      <c r="IN84">
        <v>0.114331</v>
      </c>
      <c r="IO84">
        <v>4.4861800000000001</v>
      </c>
      <c r="IP84">
        <v>58.2</v>
      </c>
      <c r="IQ84">
        <v>0</v>
      </c>
      <c r="IR84">
        <v>27.8</v>
      </c>
      <c r="IS84">
        <v>57.9</v>
      </c>
      <c r="IT84">
        <v>30.1</v>
      </c>
      <c r="IU84">
        <v>6.87</v>
      </c>
      <c r="IV84">
        <v>36.01</v>
      </c>
      <c r="IW84">
        <v>6.82</v>
      </c>
      <c r="IX84">
        <v>35.380000000000003</v>
      </c>
      <c r="IY84">
        <v>6.87</v>
      </c>
      <c r="IZ84">
        <v>36.01</v>
      </c>
      <c r="JA84">
        <v>6.62</v>
      </c>
      <c r="JB84">
        <v>57.6</v>
      </c>
    </row>
    <row r="85" spans="1:262" x14ac:dyDescent="0.25">
      <c r="A85" s="10">
        <v>42977.405925925923</v>
      </c>
      <c r="B85" t="s">
        <v>464</v>
      </c>
      <c r="C85" t="s">
        <v>600</v>
      </c>
      <c r="D85">
        <v>2</v>
      </c>
      <c r="E85">
        <v>8</v>
      </c>
      <c r="F85">
        <v>6960</v>
      </c>
      <c r="G85" t="s">
        <v>96</v>
      </c>
      <c r="H85" t="s">
        <v>125</v>
      </c>
      <c r="I85">
        <v>2.13</v>
      </c>
      <c r="J85">
        <v>54.1</v>
      </c>
      <c r="K85">
        <v>193.95099999999999</v>
      </c>
      <c r="L85">
        <v>309.51</v>
      </c>
      <c r="M85">
        <v>785.77200000000005</v>
      </c>
      <c r="N85">
        <v>0</v>
      </c>
      <c r="O85">
        <v>584.83299999999997</v>
      </c>
      <c r="P85">
        <v>0</v>
      </c>
      <c r="Q85">
        <v>0</v>
      </c>
      <c r="R85">
        <v>2033.7</v>
      </c>
      <c r="S85">
        <v>5393.06</v>
      </c>
      <c r="T85">
        <v>12062</v>
      </c>
      <c r="U85">
        <v>433.91399999999999</v>
      </c>
      <c r="V85">
        <v>21796.7</v>
      </c>
      <c r="W85">
        <v>286.22000000000003</v>
      </c>
      <c r="X85">
        <v>0</v>
      </c>
      <c r="Y85">
        <v>0</v>
      </c>
      <c r="Z85">
        <v>0</v>
      </c>
      <c r="AA85">
        <v>673.072</v>
      </c>
      <c r="AB85">
        <v>0</v>
      </c>
      <c r="AC85">
        <v>287.95400000000001</v>
      </c>
      <c r="AD85">
        <v>0</v>
      </c>
      <c r="AE85">
        <v>0</v>
      </c>
      <c r="AF85">
        <v>1247.25</v>
      </c>
      <c r="AG85">
        <v>0</v>
      </c>
      <c r="AH85">
        <v>0</v>
      </c>
      <c r="AI85">
        <v>0</v>
      </c>
      <c r="AJ85">
        <v>0</v>
      </c>
      <c r="AK85">
        <v>0</v>
      </c>
      <c r="AL85">
        <v>0</v>
      </c>
      <c r="AM85">
        <v>0</v>
      </c>
      <c r="AN85">
        <v>0</v>
      </c>
      <c r="AO85">
        <v>0</v>
      </c>
      <c r="AP85">
        <v>0</v>
      </c>
      <c r="AQ85">
        <v>9.6999999999999993</v>
      </c>
      <c r="AR85">
        <v>7.31</v>
      </c>
      <c r="AS85">
        <v>3.13</v>
      </c>
      <c r="AT85">
        <v>0</v>
      </c>
      <c r="AU85">
        <v>21.63</v>
      </c>
      <c r="AV85">
        <v>0</v>
      </c>
      <c r="AW85">
        <v>0</v>
      </c>
      <c r="AX85">
        <v>9.15</v>
      </c>
      <c r="AY85">
        <v>30.86</v>
      </c>
      <c r="AZ85">
        <v>49.71</v>
      </c>
      <c r="BA85">
        <v>1.83</v>
      </c>
      <c r="BB85">
        <v>133.32</v>
      </c>
      <c r="BC85">
        <v>41.77</v>
      </c>
      <c r="BD85">
        <v>0</v>
      </c>
      <c r="BE85">
        <v>1.1108800000000001</v>
      </c>
      <c r="BF85">
        <v>8.9726299999999995E-2</v>
      </c>
      <c r="BG85">
        <v>0</v>
      </c>
      <c r="BH85">
        <v>8.6966000000000002E-2</v>
      </c>
      <c r="BI85">
        <v>0</v>
      </c>
      <c r="BJ85">
        <v>0</v>
      </c>
      <c r="BK85">
        <v>0.53989299999999996</v>
      </c>
      <c r="BL85">
        <v>0.98219100000000004</v>
      </c>
      <c r="BM85">
        <v>1.82348</v>
      </c>
      <c r="BN85">
        <v>7.39533E-2</v>
      </c>
      <c r="BO85">
        <v>4.70709</v>
      </c>
      <c r="BP85">
        <v>1.2875700000000001</v>
      </c>
      <c r="BQ85">
        <v>190.929</v>
      </c>
      <c r="BR85">
        <v>475.7</v>
      </c>
      <c r="BS85">
        <v>785.77200000000005</v>
      </c>
      <c r="BT85">
        <v>0</v>
      </c>
      <c r="BU85">
        <v>584.83299999999997</v>
      </c>
      <c r="BV85">
        <v>2033.7</v>
      </c>
      <c r="BW85">
        <v>5417.59</v>
      </c>
      <c r="BX85">
        <v>12062</v>
      </c>
      <c r="BY85">
        <v>433.91399999999999</v>
      </c>
      <c r="BZ85">
        <v>21984.400000000001</v>
      </c>
      <c r="CA85">
        <v>281.76</v>
      </c>
      <c r="CB85">
        <v>0</v>
      </c>
      <c r="CC85">
        <v>0</v>
      </c>
      <c r="CD85">
        <v>0</v>
      </c>
      <c r="CE85">
        <v>673.072</v>
      </c>
      <c r="CF85">
        <v>0</v>
      </c>
      <c r="CG85">
        <v>287.95400000000001</v>
      </c>
      <c r="CH85">
        <v>0</v>
      </c>
      <c r="CI85">
        <v>0</v>
      </c>
      <c r="CJ85">
        <v>1242.79</v>
      </c>
      <c r="CK85">
        <v>0</v>
      </c>
      <c r="CL85">
        <v>0</v>
      </c>
      <c r="CM85">
        <v>0</v>
      </c>
      <c r="CN85">
        <v>0</v>
      </c>
      <c r="CO85">
        <v>0</v>
      </c>
      <c r="CP85">
        <v>0</v>
      </c>
      <c r="CQ85">
        <v>0</v>
      </c>
      <c r="CR85">
        <v>0</v>
      </c>
      <c r="CS85">
        <v>0</v>
      </c>
      <c r="CT85">
        <v>0</v>
      </c>
      <c r="CU85">
        <v>9.61</v>
      </c>
      <c r="CV85">
        <v>9.5299999999999994</v>
      </c>
      <c r="CW85">
        <v>3.13</v>
      </c>
      <c r="CX85">
        <v>0</v>
      </c>
      <c r="CY85">
        <v>21.63</v>
      </c>
      <c r="CZ85">
        <v>9.15</v>
      </c>
      <c r="DA85">
        <v>30.96</v>
      </c>
      <c r="DB85">
        <v>49.71</v>
      </c>
      <c r="DC85">
        <v>1.83</v>
      </c>
      <c r="DD85">
        <v>135.55000000000001</v>
      </c>
      <c r="DE85">
        <v>43.9</v>
      </c>
      <c r="DF85">
        <v>0</v>
      </c>
      <c r="DG85">
        <v>1.50126</v>
      </c>
      <c r="DH85">
        <v>8.9726299999999995E-2</v>
      </c>
      <c r="DI85">
        <v>0</v>
      </c>
      <c r="DJ85">
        <v>8.6966000000000002E-2</v>
      </c>
      <c r="DK85">
        <v>0.53989299999999996</v>
      </c>
      <c r="DL85">
        <v>0.98618899999999998</v>
      </c>
      <c r="DM85">
        <v>1.82348</v>
      </c>
      <c r="DN85">
        <v>7.39533E-2</v>
      </c>
      <c r="DO85">
        <v>5.1014699999999999</v>
      </c>
      <c r="DP85">
        <v>1.6779500000000001</v>
      </c>
      <c r="DQ85" t="s">
        <v>691</v>
      </c>
      <c r="DR85" t="s">
        <v>690</v>
      </c>
      <c r="DS85" t="s">
        <v>16</v>
      </c>
      <c r="DT85">
        <v>0.39438000000000001</v>
      </c>
      <c r="DU85">
        <v>0.39038200000000001</v>
      </c>
      <c r="DV85">
        <v>1.6451499999999999</v>
      </c>
      <c r="DW85">
        <v>4.8519399999999999</v>
      </c>
      <c r="EN85">
        <v>193.95099999999999</v>
      </c>
      <c r="EO85">
        <v>309.51</v>
      </c>
      <c r="EP85">
        <v>785.77200000000005</v>
      </c>
      <c r="EQ85">
        <v>0</v>
      </c>
      <c r="ER85">
        <v>584.83299999999997</v>
      </c>
      <c r="ES85">
        <v>0</v>
      </c>
      <c r="ET85">
        <v>0</v>
      </c>
      <c r="EU85">
        <v>2033.7</v>
      </c>
      <c r="EV85">
        <v>5393.06</v>
      </c>
      <c r="EW85">
        <v>12062</v>
      </c>
      <c r="EX85">
        <v>433.91399999999999</v>
      </c>
      <c r="EY85">
        <v>21796.7</v>
      </c>
      <c r="EZ85">
        <v>286.22000000000003</v>
      </c>
      <c r="FA85">
        <v>0</v>
      </c>
      <c r="FB85">
        <v>0</v>
      </c>
      <c r="FC85">
        <v>0</v>
      </c>
      <c r="FD85">
        <v>673.072</v>
      </c>
      <c r="FE85">
        <v>0</v>
      </c>
      <c r="FF85">
        <v>287.95400000000001</v>
      </c>
      <c r="FG85">
        <v>0</v>
      </c>
      <c r="FH85">
        <v>0</v>
      </c>
      <c r="FI85">
        <v>1247.25</v>
      </c>
      <c r="FJ85">
        <v>0</v>
      </c>
      <c r="FK85">
        <v>0</v>
      </c>
      <c r="FL85">
        <v>0</v>
      </c>
      <c r="FM85">
        <v>0</v>
      </c>
      <c r="FN85">
        <v>0</v>
      </c>
      <c r="FO85">
        <v>0</v>
      </c>
      <c r="FP85">
        <v>0</v>
      </c>
      <c r="FQ85">
        <v>0</v>
      </c>
      <c r="FR85">
        <v>0</v>
      </c>
      <c r="FS85">
        <v>0</v>
      </c>
      <c r="FT85">
        <v>9.6999999999999993</v>
      </c>
      <c r="FU85">
        <v>7.31</v>
      </c>
      <c r="FV85">
        <v>3.13</v>
      </c>
      <c r="FW85">
        <v>0</v>
      </c>
      <c r="FX85">
        <v>21.63</v>
      </c>
      <c r="FY85">
        <v>0</v>
      </c>
      <c r="FZ85">
        <v>0</v>
      </c>
      <c r="GA85">
        <v>9.15</v>
      </c>
      <c r="GB85">
        <v>30.86</v>
      </c>
      <c r="GC85">
        <v>49.71</v>
      </c>
      <c r="GD85">
        <v>1.83</v>
      </c>
      <c r="GE85">
        <v>133.32</v>
      </c>
      <c r="GF85">
        <v>0</v>
      </c>
      <c r="GG85">
        <v>1.1108800000000001</v>
      </c>
      <c r="GH85">
        <v>8.9726299999999995E-2</v>
      </c>
      <c r="GI85">
        <v>0</v>
      </c>
      <c r="GJ85">
        <v>8.6966000000000002E-2</v>
      </c>
      <c r="GK85">
        <v>0</v>
      </c>
      <c r="GL85">
        <v>0</v>
      </c>
      <c r="GM85">
        <v>0.53989299999999996</v>
      </c>
      <c r="GN85">
        <v>0.98219100000000004</v>
      </c>
      <c r="GO85">
        <v>1.82348</v>
      </c>
      <c r="GP85">
        <v>7.39533E-2</v>
      </c>
      <c r="GQ85">
        <v>4.70709</v>
      </c>
      <c r="GR85">
        <v>1065.98</v>
      </c>
      <c r="GS85">
        <v>1159.17</v>
      </c>
      <c r="GT85">
        <v>785.77200000000005</v>
      </c>
      <c r="GU85">
        <v>0</v>
      </c>
      <c r="GV85">
        <v>0</v>
      </c>
      <c r="GW85">
        <v>5894.96</v>
      </c>
      <c r="GX85">
        <v>6547.68</v>
      </c>
      <c r="GY85">
        <v>10697.7</v>
      </c>
      <c r="GZ85">
        <v>540.49900000000002</v>
      </c>
      <c r="HA85">
        <v>26691.8</v>
      </c>
      <c r="HB85">
        <v>887.14800000000002</v>
      </c>
      <c r="HC85">
        <v>0</v>
      </c>
      <c r="HD85">
        <v>0</v>
      </c>
      <c r="HE85">
        <v>0</v>
      </c>
      <c r="HF85">
        <v>1137.18</v>
      </c>
      <c r="HG85">
        <v>0</v>
      </c>
      <c r="HH85">
        <v>291.12400000000002</v>
      </c>
      <c r="HI85">
        <v>0</v>
      </c>
      <c r="HJ85">
        <v>0</v>
      </c>
      <c r="HK85">
        <v>2315.4499999999998</v>
      </c>
      <c r="HL85">
        <v>0</v>
      </c>
      <c r="HM85">
        <v>0</v>
      </c>
      <c r="HN85">
        <v>0</v>
      </c>
      <c r="HO85">
        <v>0</v>
      </c>
      <c r="HP85">
        <v>0</v>
      </c>
      <c r="HQ85">
        <v>0</v>
      </c>
      <c r="HR85">
        <v>0</v>
      </c>
      <c r="HS85">
        <v>0</v>
      </c>
      <c r="HT85">
        <v>0</v>
      </c>
      <c r="HU85">
        <v>0</v>
      </c>
      <c r="HV85">
        <v>31.78</v>
      </c>
      <c r="HW85">
        <v>20.67</v>
      </c>
      <c r="HX85">
        <v>3.13</v>
      </c>
      <c r="HY85">
        <v>0</v>
      </c>
      <c r="HZ85">
        <v>32.479999999999997</v>
      </c>
      <c r="IA85">
        <v>27.08</v>
      </c>
      <c r="IB85">
        <v>34.590000000000003</v>
      </c>
      <c r="IC85">
        <v>44.65</v>
      </c>
      <c r="ID85">
        <v>2.41</v>
      </c>
      <c r="IE85">
        <v>196.79</v>
      </c>
      <c r="IF85">
        <v>0</v>
      </c>
      <c r="IG85">
        <v>3.1434600000000001</v>
      </c>
      <c r="IH85">
        <v>8.9726299999999995E-2</v>
      </c>
      <c r="II85">
        <v>0</v>
      </c>
      <c r="IJ85">
        <v>0</v>
      </c>
      <c r="IK85">
        <v>1.7213499999999999</v>
      </c>
      <c r="IL85">
        <v>0.80892399999999998</v>
      </c>
      <c r="IM85">
        <v>1.7518499999999999</v>
      </c>
      <c r="IN85">
        <v>0.114331</v>
      </c>
      <c r="IO85">
        <v>7.6296400000000002</v>
      </c>
      <c r="IP85">
        <v>54.1</v>
      </c>
      <c r="IQ85">
        <v>0</v>
      </c>
      <c r="IR85">
        <v>25.8</v>
      </c>
      <c r="IS85">
        <v>55</v>
      </c>
      <c r="IT85">
        <v>29.2</v>
      </c>
      <c r="IU85">
        <v>13.56</v>
      </c>
      <c r="IV85">
        <v>28.21</v>
      </c>
      <c r="IW85">
        <v>15.77</v>
      </c>
      <c r="IX85">
        <v>28.13</v>
      </c>
      <c r="IY85">
        <v>13.56</v>
      </c>
      <c r="IZ85">
        <v>28.21</v>
      </c>
      <c r="JA85">
        <v>27.67</v>
      </c>
      <c r="JB85">
        <v>60.39</v>
      </c>
    </row>
    <row r="86" spans="1:262" x14ac:dyDescent="0.25">
      <c r="A86" s="10">
        <v>42977.406458333331</v>
      </c>
      <c r="B86" t="s">
        <v>465</v>
      </c>
      <c r="C86" t="s">
        <v>601</v>
      </c>
      <c r="D86">
        <v>3</v>
      </c>
      <c r="E86">
        <v>8</v>
      </c>
      <c r="F86">
        <v>6960</v>
      </c>
      <c r="G86" t="s">
        <v>96</v>
      </c>
      <c r="H86" t="s">
        <v>125</v>
      </c>
      <c r="I86">
        <v>1.03</v>
      </c>
      <c r="J86">
        <v>55.2</v>
      </c>
      <c r="K86">
        <v>93.207599999999999</v>
      </c>
      <c r="L86">
        <v>25.734300000000001</v>
      </c>
      <c r="M86">
        <v>785.77200000000005</v>
      </c>
      <c r="N86">
        <v>0</v>
      </c>
      <c r="O86">
        <v>584.83299999999997</v>
      </c>
      <c r="P86">
        <v>0</v>
      </c>
      <c r="Q86">
        <v>0</v>
      </c>
      <c r="R86">
        <v>2033.7</v>
      </c>
      <c r="S86">
        <v>5348.84</v>
      </c>
      <c r="T86">
        <v>12062</v>
      </c>
      <c r="U86">
        <v>433.91399999999999</v>
      </c>
      <c r="V86">
        <v>21368</v>
      </c>
      <c r="W86">
        <v>137.542</v>
      </c>
      <c r="X86">
        <v>0</v>
      </c>
      <c r="Y86">
        <v>0</v>
      </c>
      <c r="Z86">
        <v>0</v>
      </c>
      <c r="AA86">
        <v>675.86</v>
      </c>
      <c r="AB86">
        <v>0</v>
      </c>
      <c r="AC86">
        <v>287.95400000000001</v>
      </c>
      <c r="AD86">
        <v>0</v>
      </c>
      <c r="AE86">
        <v>0</v>
      </c>
      <c r="AF86">
        <v>1101.3599999999999</v>
      </c>
      <c r="AG86">
        <v>0</v>
      </c>
      <c r="AH86">
        <v>0</v>
      </c>
      <c r="AI86">
        <v>0</v>
      </c>
      <c r="AJ86">
        <v>0</v>
      </c>
      <c r="AK86">
        <v>0</v>
      </c>
      <c r="AL86">
        <v>0</v>
      </c>
      <c r="AM86">
        <v>0</v>
      </c>
      <c r="AN86">
        <v>0</v>
      </c>
      <c r="AO86">
        <v>0</v>
      </c>
      <c r="AP86">
        <v>0</v>
      </c>
      <c r="AQ86">
        <v>4.7</v>
      </c>
      <c r="AR86">
        <v>0.6</v>
      </c>
      <c r="AS86">
        <v>3.15</v>
      </c>
      <c r="AT86">
        <v>0</v>
      </c>
      <c r="AU86">
        <v>21.68</v>
      </c>
      <c r="AV86">
        <v>0</v>
      </c>
      <c r="AW86">
        <v>0</v>
      </c>
      <c r="AX86">
        <v>9.4</v>
      </c>
      <c r="AY86">
        <v>30.83</v>
      </c>
      <c r="AZ86">
        <v>50.34</v>
      </c>
      <c r="BA86">
        <v>1.88</v>
      </c>
      <c r="BB86">
        <v>122.58</v>
      </c>
      <c r="BC86">
        <v>30.13</v>
      </c>
      <c r="BD86">
        <v>0</v>
      </c>
      <c r="BE86">
        <v>0.14934700000000001</v>
      </c>
      <c r="BF86">
        <v>8.9726299999999995E-2</v>
      </c>
      <c r="BG86">
        <v>0</v>
      </c>
      <c r="BH86">
        <v>8.6966000000000002E-2</v>
      </c>
      <c r="BI86">
        <v>0</v>
      </c>
      <c r="BJ86">
        <v>0</v>
      </c>
      <c r="BK86">
        <v>0.53989299999999996</v>
      </c>
      <c r="BL86">
        <v>0.96209599999999995</v>
      </c>
      <c r="BM86">
        <v>1.82348</v>
      </c>
      <c r="BN86">
        <v>7.39533E-2</v>
      </c>
      <c r="BO86">
        <v>3.72546</v>
      </c>
      <c r="BP86">
        <v>0.32603900000000002</v>
      </c>
      <c r="BQ86">
        <v>93.599900000000005</v>
      </c>
      <c r="BR86">
        <v>73.819100000000006</v>
      </c>
      <c r="BS86">
        <v>785.77200000000005</v>
      </c>
      <c r="BT86">
        <v>0</v>
      </c>
      <c r="BU86">
        <v>584.83299999999997</v>
      </c>
      <c r="BV86">
        <v>2033.7</v>
      </c>
      <c r="BW86">
        <v>5374.11</v>
      </c>
      <c r="BX86">
        <v>12062</v>
      </c>
      <c r="BY86">
        <v>433.91399999999999</v>
      </c>
      <c r="BZ86">
        <v>21441.7</v>
      </c>
      <c r="CA86">
        <v>138.12100000000001</v>
      </c>
      <c r="CB86">
        <v>0</v>
      </c>
      <c r="CC86">
        <v>0</v>
      </c>
      <c r="CD86">
        <v>0</v>
      </c>
      <c r="CE86">
        <v>675.86</v>
      </c>
      <c r="CF86">
        <v>0</v>
      </c>
      <c r="CG86">
        <v>287.95400000000001</v>
      </c>
      <c r="CH86">
        <v>0</v>
      </c>
      <c r="CI86">
        <v>0</v>
      </c>
      <c r="CJ86">
        <v>1101.94</v>
      </c>
      <c r="CK86">
        <v>0</v>
      </c>
      <c r="CL86">
        <v>0</v>
      </c>
      <c r="CM86">
        <v>0</v>
      </c>
      <c r="CN86">
        <v>0</v>
      </c>
      <c r="CO86">
        <v>0</v>
      </c>
      <c r="CP86">
        <v>0</v>
      </c>
      <c r="CQ86">
        <v>0</v>
      </c>
      <c r="CR86">
        <v>0</v>
      </c>
      <c r="CS86">
        <v>0</v>
      </c>
      <c r="CT86">
        <v>0</v>
      </c>
      <c r="CU86">
        <v>4.76</v>
      </c>
      <c r="CV86">
        <v>1.57</v>
      </c>
      <c r="CW86">
        <v>3.15</v>
      </c>
      <c r="CX86">
        <v>0</v>
      </c>
      <c r="CY86">
        <v>21.68</v>
      </c>
      <c r="CZ86">
        <v>9.4</v>
      </c>
      <c r="DA86">
        <v>30.93</v>
      </c>
      <c r="DB86">
        <v>50.34</v>
      </c>
      <c r="DC86">
        <v>1.88</v>
      </c>
      <c r="DD86">
        <v>123.71</v>
      </c>
      <c r="DE86">
        <v>31.16</v>
      </c>
      <c r="DF86">
        <v>0</v>
      </c>
      <c r="DG86">
        <v>0.38170700000000002</v>
      </c>
      <c r="DH86">
        <v>8.9726299999999995E-2</v>
      </c>
      <c r="DI86">
        <v>0</v>
      </c>
      <c r="DJ86">
        <v>8.6966000000000002E-2</v>
      </c>
      <c r="DK86">
        <v>0.53989299999999996</v>
      </c>
      <c r="DL86">
        <v>0.96782800000000002</v>
      </c>
      <c r="DM86">
        <v>1.82348</v>
      </c>
      <c r="DN86">
        <v>7.39533E-2</v>
      </c>
      <c r="DO86">
        <v>3.9635500000000001</v>
      </c>
      <c r="DP86">
        <v>0.55840000000000001</v>
      </c>
      <c r="DQ86" t="s">
        <v>691</v>
      </c>
      <c r="DR86" t="s">
        <v>690</v>
      </c>
      <c r="DS86" t="s">
        <v>16</v>
      </c>
      <c r="DT86">
        <v>0.238092</v>
      </c>
      <c r="DU86">
        <v>0.23236000000000001</v>
      </c>
      <c r="DV86">
        <v>0.91342699999999999</v>
      </c>
      <c r="DW86">
        <v>3.30552</v>
      </c>
      <c r="EN86">
        <v>93.207599999999999</v>
      </c>
      <c r="EO86">
        <v>25.734300000000001</v>
      </c>
      <c r="EP86">
        <v>785.77200000000005</v>
      </c>
      <c r="EQ86">
        <v>0</v>
      </c>
      <c r="ER86">
        <v>584.83299999999997</v>
      </c>
      <c r="ES86">
        <v>0</v>
      </c>
      <c r="ET86">
        <v>0</v>
      </c>
      <c r="EU86">
        <v>2033.7</v>
      </c>
      <c r="EV86">
        <v>5348.84</v>
      </c>
      <c r="EW86">
        <v>12062</v>
      </c>
      <c r="EX86">
        <v>433.91399999999999</v>
      </c>
      <c r="EY86">
        <v>21368</v>
      </c>
      <c r="EZ86">
        <v>137.542</v>
      </c>
      <c r="FA86">
        <v>0</v>
      </c>
      <c r="FB86">
        <v>0</v>
      </c>
      <c r="FC86">
        <v>0</v>
      </c>
      <c r="FD86">
        <v>675.86</v>
      </c>
      <c r="FE86">
        <v>0</v>
      </c>
      <c r="FF86">
        <v>287.95400000000001</v>
      </c>
      <c r="FG86">
        <v>0</v>
      </c>
      <c r="FH86">
        <v>0</v>
      </c>
      <c r="FI86">
        <v>1101.3599999999999</v>
      </c>
      <c r="FJ86">
        <v>0</v>
      </c>
      <c r="FK86">
        <v>0</v>
      </c>
      <c r="FL86">
        <v>0</v>
      </c>
      <c r="FM86">
        <v>0</v>
      </c>
      <c r="FN86">
        <v>0</v>
      </c>
      <c r="FO86">
        <v>0</v>
      </c>
      <c r="FP86">
        <v>0</v>
      </c>
      <c r="FQ86">
        <v>0</v>
      </c>
      <c r="FR86">
        <v>0</v>
      </c>
      <c r="FS86">
        <v>0</v>
      </c>
      <c r="FT86">
        <v>4.7</v>
      </c>
      <c r="FU86">
        <v>0.6</v>
      </c>
      <c r="FV86">
        <v>3.15</v>
      </c>
      <c r="FW86">
        <v>0</v>
      </c>
      <c r="FX86">
        <v>21.68</v>
      </c>
      <c r="FY86">
        <v>0</v>
      </c>
      <c r="FZ86">
        <v>0</v>
      </c>
      <c r="GA86">
        <v>9.4</v>
      </c>
      <c r="GB86">
        <v>30.83</v>
      </c>
      <c r="GC86">
        <v>50.34</v>
      </c>
      <c r="GD86">
        <v>1.88</v>
      </c>
      <c r="GE86">
        <v>122.58</v>
      </c>
      <c r="GF86">
        <v>0</v>
      </c>
      <c r="GG86">
        <v>0.14934700000000001</v>
      </c>
      <c r="GH86">
        <v>8.9726299999999995E-2</v>
      </c>
      <c r="GI86">
        <v>0</v>
      </c>
      <c r="GJ86">
        <v>8.6966000000000002E-2</v>
      </c>
      <c r="GK86">
        <v>0</v>
      </c>
      <c r="GL86">
        <v>0</v>
      </c>
      <c r="GM86">
        <v>0.53989299999999996</v>
      </c>
      <c r="GN86">
        <v>0.96209599999999995</v>
      </c>
      <c r="GO86">
        <v>1.82348</v>
      </c>
      <c r="GP86">
        <v>7.39533E-2</v>
      </c>
      <c r="GQ86">
        <v>3.72546</v>
      </c>
      <c r="GR86">
        <v>842.37599999999998</v>
      </c>
      <c r="GS86">
        <v>75.379000000000005</v>
      </c>
      <c r="GT86">
        <v>785.77200000000005</v>
      </c>
      <c r="GU86">
        <v>0</v>
      </c>
      <c r="GV86">
        <v>0</v>
      </c>
      <c r="GW86">
        <v>5894.96</v>
      </c>
      <c r="GX86">
        <v>6547.68</v>
      </c>
      <c r="GY86">
        <v>10697.7</v>
      </c>
      <c r="GZ86">
        <v>540.49900000000002</v>
      </c>
      <c r="HA86">
        <v>25384.400000000001</v>
      </c>
      <c r="HB86">
        <v>701.02099999999996</v>
      </c>
      <c r="HC86">
        <v>0</v>
      </c>
      <c r="HD86">
        <v>0</v>
      </c>
      <c r="HE86">
        <v>0</v>
      </c>
      <c r="HF86">
        <v>1141.1099999999999</v>
      </c>
      <c r="HG86">
        <v>0</v>
      </c>
      <c r="HH86">
        <v>291.12400000000002</v>
      </c>
      <c r="HI86">
        <v>0</v>
      </c>
      <c r="HJ86">
        <v>0</v>
      </c>
      <c r="HK86">
        <v>2133.25</v>
      </c>
      <c r="HL86">
        <v>0</v>
      </c>
      <c r="HM86">
        <v>0</v>
      </c>
      <c r="HN86">
        <v>0</v>
      </c>
      <c r="HO86">
        <v>0</v>
      </c>
      <c r="HP86">
        <v>0</v>
      </c>
      <c r="HQ86">
        <v>0</v>
      </c>
      <c r="HR86">
        <v>0</v>
      </c>
      <c r="HS86">
        <v>0</v>
      </c>
      <c r="HT86">
        <v>0</v>
      </c>
      <c r="HU86">
        <v>0</v>
      </c>
      <c r="HV86">
        <v>25.24</v>
      </c>
      <c r="HW86">
        <v>1.98</v>
      </c>
      <c r="HX86">
        <v>3.15</v>
      </c>
      <c r="HY86">
        <v>0</v>
      </c>
      <c r="HZ86">
        <v>32.51</v>
      </c>
      <c r="IA86">
        <v>27.51</v>
      </c>
      <c r="IB86">
        <v>34.76</v>
      </c>
      <c r="IC86">
        <v>44.98</v>
      </c>
      <c r="ID86">
        <v>2.64</v>
      </c>
      <c r="IE86">
        <v>172.77</v>
      </c>
      <c r="IF86">
        <v>0</v>
      </c>
      <c r="IG86">
        <v>0.48875099999999999</v>
      </c>
      <c r="IH86">
        <v>8.9726299999999995E-2</v>
      </c>
      <c r="II86">
        <v>0</v>
      </c>
      <c r="IJ86">
        <v>0</v>
      </c>
      <c r="IK86">
        <v>1.7213499999999999</v>
      </c>
      <c r="IL86">
        <v>0.80892399999999998</v>
      </c>
      <c r="IM86">
        <v>1.7518499999999999</v>
      </c>
      <c r="IN86">
        <v>0.114331</v>
      </c>
      <c r="IO86">
        <v>4.9749299999999996</v>
      </c>
      <c r="IP86">
        <v>55.2</v>
      </c>
      <c r="IQ86">
        <v>0</v>
      </c>
      <c r="IR86">
        <v>24.4</v>
      </c>
      <c r="IS86">
        <v>55.7</v>
      </c>
      <c r="IT86">
        <v>31.3</v>
      </c>
      <c r="IU86">
        <v>6.53</v>
      </c>
      <c r="IV86">
        <v>23.6</v>
      </c>
      <c r="IW86">
        <v>7.5</v>
      </c>
      <c r="IX86">
        <v>23.66</v>
      </c>
      <c r="IY86">
        <v>6.53</v>
      </c>
      <c r="IZ86">
        <v>23.6</v>
      </c>
      <c r="JA86">
        <v>8.3000000000000007</v>
      </c>
      <c r="JB86">
        <v>54.58</v>
      </c>
    </row>
    <row r="87" spans="1:262" x14ac:dyDescent="0.25">
      <c r="A87" s="10">
        <v>42977.405925925923</v>
      </c>
      <c r="B87" t="s">
        <v>466</v>
      </c>
      <c r="C87" t="s">
        <v>602</v>
      </c>
      <c r="D87">
        <v>4</v>
      </c>
      <c r="E87">
        <v>8</v>
      </c>
      <c r="F87">
        <v>6960</v>
      </c>
      <c r="G87" t="s">
        <v>96</v>
      </c>
      <c r="H87" t="s">
        <v>125</v>
      </c>
      <c r="I87">
        <v>4.1100000000000003</v>
      </c>
      <c r="J87">
        <v>53.2</v>
      </c>
      <c r="K87">
        <v>117.983</v>
      </c>
      <c r="L87">
        <v>348.11700000000002</v>
      </c>
      <c r="M87">
        <v>785.77200000000005</v>
      </c>
      <c r="N87">
        <v>0</v>
      </c>
      <c r="O87">
        <v>584.83299999999997</v>
      </c>
      <c r="P87">
        <v>0</v>
      </c>
      <c r="Q87">
        <v>0</v>
      </c>
      <c r="R87">
        <v>2033.7</v>
      </c>
      <c r="S87">
        <v>5435.72</v>
      </c>
      <c r="T87">
        <v>12062</v>
      </c>
      <c r="U87">
        <v>433.91399999999999</v>
      </c>
      <c r="V87">
        <v>21802</v>
      </c>
      <c r="W87">
        <v>174.11199999999999</v>
      </c>
      <c r="X87">
        <v>0</v>
      </c>
      <c r="Y87">
        <v>0</v>
      </c>
      <c r="Z87">
        <v>0</v>
      </c>
      <c r="AA87">
        <v>646.79700000000003</v>
      </c>
      <c r="AB87">
        <v>0</v>
      </c>
      <c r="AC87">
        <v>287.95400000000001</v>
      </c>
      <c r="AD87">
        <v>0</v>
      </c>
      <c r="AE87">
        <v>0</v>
      </c>
      <c r="AF87">
        <v>1108.8599999999999</v>
      </c>
      <c r="AG87">
        <v>0</v>
      </c>
      <c r="AH87">
        <v>0</v>
      </c>
      <c r="AI87">
        <v>0</v>
      </c>
      <c r="AJ87">
        <v>0</v>
      </c>
      <c r="AK87">
        <v>0</v>
      </c>
      <c r="AL87">
        <v>0</v>
      </c>
      <c r="AM87">
        <v>0</v>
      </c>
      <c r="AN87">
        <v>0</v>
      </c>
      <c r="AO87">
        <v>0</v>
      </c>
      <c r="AP87">
        <v>0</v>
      </c>
      <c r="AQ87">
        <v>5.91</v>
      </c>
      <c r="AR87">
        <v>8.1300000000000008</v>
      </c>
      <c r="AS87">
        <v>3.13</v>
      </c>
      <c r="AT87">
        <v>0</v>
      </c>
      <c r="AU87">
        <v>20.89</v>
      </c>
      <c r="AV87">
        <v>0</v>
      </c>
      <c r="AW87">
        <v>0</v>
      </c>
      <c r="AX87">
        <v>9.15</v>
      </c>
      <c r="AY87">
        <v>31.08</v>
      </c>
      <c r="AZ87">
        <v>49.82</v>
      </c>
      <c r="BA87">
        <v>1.82</v>
      </c>
      <c r="BB87">
        <v>129.93</v>
      </c>
      <c r="BC87">
        <v>38.06</v>
      </c>
      <c r="BD87">
        <v>0</v>
      </c>
      <c r="BE87">
        <v>1.50579</v>
      </c>
      <c r="BF87">
        <v>8.9726299999999995E-2</v>
      </c>
      <c r="BG87">
        <v>0</v>
      </c>
      <c r="BH87">
        <v>8.6966000000000002E-2</v>
      </c>
      <c r="BI87">
        <v>0</v>
      </c>
      <c r="BJ87">
        <v>0</v>
      </c>
      <c r="BK87">
        <v>0.53989299999999996</v>
      </c>
      <c r="BL87">
        <v>0.991977</v>
      </c>
      <c r="BM87">
        <v>1.82348</v>
      </c>
      <c r="BN87">
        <v>7.39533E-2</v>
      </c>
      <c r="BO87">
        <v>5.1117800000000004</v>
      </c>
      <c r="BP87">
        <v>1.68248</v>
      </c>
      <c r="BQ87">
        <v>117.03100000000001</v>
      </c>
      <c r="BR87">
        <v>586.76300000000003</v>
      </c>
      <c r="BS87">
        <v>785.77200000000005</v>
      </c>
      <c r="BT87">
        <v>0</v>
      </c>
      <c r="BU87">
        <v>584.83299999999997</v>
      </c>
      <c r="BV87">
        <v>2033.7</v>
      </c>
      <c r="BW87">
        <v>5458.16</v>
      </c>
      <c r="BX87">
        <v>12062</v>
      </c>
      <c r="BY87">
        <v>433.91399999999999</v>
      </c>
      <c r="BZ87">
        <v>22062.1</v>
      </c>
      <c r="CA87">
        <v>172.708</v>
      </c>
      <c r="CB87">
        <v>0</v>
      </c>
      <c r="CC87">
        <v>0</v>
      </c>
      <c r="CD87">
        <v>0</v>
      </c>
      <c r="CE87">
        <v>646.79700000000003</v>
      </c>
      <c r="CF87">
        <v>0</v>
      </c>
      <c r="CG87">
        <v>287.95400000000001</v>
      </c>
      <c r="CH87">
        <v>0</v>
      </c>
      <c r="CI87">
        <v>0</v>
      </c>
      <c r="CJ87">
        <v>1107.46</v>
      </c>
      <c r="CK87">
        <v>0</v>
      </c>
      <c r="CL87">
        <v>0</v>
      </c>
      <c r="CM87">
        <v>0</v>
      </c>
      <c r="CN87">
        <v>0</v>
      </c>
      <c r="CO87">
        <v>0</v>
      </c>
      <c r="CP87">
        <v>0</v>
      </c>
      <c r="CQ87">
        <v>0</v>
      </c>
      <c r="CR87">
        <v>0</v>
      </c>
      <c r="CS87">
        <v>0</v>
      </c>
      <c r="CT87">
        <v>0</v>
      </c>
      <c r="CU87">
        <v>5.91</v>
      </c>
      <c r="CV87">
        <v>12.24</v>
      </c>
      <c r="CW87">
        <v>3.13</v>
      </c>
      <c r="CX87">
        <v>0</v>
      </c>
      <c r="CY87">
        <v>20.89</v>
      </c>
      <c r="CZ87">
        <v>9.15</v>
      </c>
      <c r="DA87">
        <v>31.17</v>
      </c>
      <c r="DB87">
        <v>49.82</v>
      </c>
      <c r="DC87">
        <v>1.82</v>
      </c>
      <c r="DD87">
        <v>134.13</v>
      </c>
      <c r="DE87">
        <v>42.17</v>
      </c>
      <c r="DF87">
        <v>0</v>
      </c>
      <c r="DG87">
        <v>2.3485200000000002</v>
      </c>
      <c r="DH87">
        <v>8.9726299999999995E-2</v>
      </c>
      <c r="DI87">
        <v>0</v>
      </c>
      <c r="DJ87">
        <v>8.6966000000000002E-2</v>
      </c>
      <c r="DK87">
        <v>0.53989299999999996</v>
      </c>
      <c r="DL87">
        <v>0.99521899999999996</v>
      </c>
      <c r="DM87">
        <v>1.82348</v>
      </c>
      <c r="DN87">
        <v>7.39533E-2</v>
      </c>
      <c r="DO87">
        <v>5.9577499999999999</v>
      </c>
      <c r="DP87">
        <v>2.52521</v>
      </c>
      <c r="DQ87" t="s">
        <v>691</v>
      </c>
      <c r="DR87" t="s">
        <v>690</v>
      </c>
      <c r="DS87" t="s">
        <v>16</v>
      </c>
      <c r="DT87">
        <v>0.84596800000000005</v>
      </c>
      <c r="DU87">
        <v>0.84272499999999995</v>
      </c>
      <c r="DV87">
        <v>3.1312899999999999</v>
      </c>
      <c r="DW87">
        <v>9.7462700000000009</v>
      </c>
      <c r="EN87">
        <v>117.983</v>
      </c>
      <c r="EO87">
        <v>348.11700000000002</v>
      </c>
      <c r="EP87">
        <v>785.77200000000005</v>
      </c>
      <c r="EQ87">
        <v>0</v>
      </c>
      <c r="ER87">
        <v>584.83299999999997</v>
      </c>
      <c r="ES87">
        <v>0</v>
      </c>
      <c r="ET87">
        <v>0</v>
      </c>
      <c r="EU87">
        <v>2033.7</v>
      </c>
      <c r="EV87">
        <v>5435.72</v>
      </c>
      <c r="EW87">
        <v>12062</v>
      </c>
      <c r="EX87">
        <v>433.91399999999999</v>
      </c>
      <c r="EY87">
        <v>21802</v>
      </c>
      <c r="EZ87">
        <v>174.11199999999999</v>
      </c>
      <c r="FA87">
        <v>0</v>
      </c>
      <c r="FB87">
        <v>0</v>
      </c>
      <c r="FC87">
        <v>0</v>
      </c>
      <c r="FD87">
        <v>646.79700000000003</v>
      </c>
      <c r="FE87">
        <v>0</v>
      </c>
      <c r="FF87">
        <v>287.95400000000001</v>
      </c>
      <c r="FG87">
        <v>0</v>
      </c>
      <c r="FH87">
        <v>0</v>
      </c>
      <c r="FI87">
        <v>1108.8599999999999</v>
      </c>
      <c r="FJ87">
        <v>0</v>
      </c>
      <c r="FK87">
        <v>0</v>
      </c>
      <c r="FL87">
        <v>0</v>
      </c>
      <c r="FM87">
        <v>0</v>
      </c>
      <c r="FN87">
        <v>0</v>
      </c>
      <c r="FO87">
        <v>0</v>
      </c>
      <c r="FP87">
        <v>0</v>
      </c>
      <c r="FQ87">
        <v>0</v>
      </c>
      <c r="FR87">
        <v>0</v>
      </c>
      <c r="FS87">
        <v>0</v>
      </c>
      <c r="FT87">
        <v>5.91</v>
      </c>
      <c r="FU87">
        <v>8.1300000000000008</v>
      </c>
      <c r="FV87">
        <v>3.13</v>
      </c>
      <c r="FW87">
        <v>0</v>
      </c>
      <c r="FX87">
        <v>20.89</v>
      </c>
      <c r="FY87">
        <v>0</v>
      </c>
      <c r="FZ87">
        <v>0</v>
      </c>
      <c r="GA87">
        <v>9.15</v>
      </c>
      <c r="GB87">
        <v>31.08</v>
      </c>
      <c r="GC87">
        <v>49.82</v>
      </c>
      <c r="GD87">
        <v>1.82</v>
      </c>
      <c r="GE87">
        <v>129.93</v>
      </c>
      <c r="GF87">
        <v>0</v>
      </c>
      <c r="GG87">
        <v>1.50579</v>
      </c>
      <c r="GH87">
        <v>8.9726299999999995E-2</v>
      </c>
      <c r="GI87">
        <v>0</v>
      </c>
      <c r="GJ87">
        <v>8.6966000000000002E-2</v>
      </c>
      <c r="GK87">
        <v>0</v>
      </c>
      <c r="GL87">
        <v>0</v>
      </c>
      <c r="GM87">
        <v>0.53989299999999996</v>
      </c>
      <c r="GN87">
        <v>0.991977</v>
      </c>
      <c r="GO87">
        <v>1.82348</v>
      </c>
      <c r="GP87">
        <v>7.39533E-2</v>
      </c>
      <c r="GQ87">
        <v>5.1117800000000004</v>
      </c>
      <c r="GR87">
        <v>803.60699999999997</v>
      </c>
      <c r="GS87">
        <v>1807.1</v>
      </c>
      <c r="GT87">
        <v>785.77200000000005</v>
      </c>
      <c r="GU87">
        <v>0</v>
      </c>
      <c r="GV87">
        <v>0</v>
      </c>
      <c r="GW87">
        <v>5894.96</v>
      </c>
      <c r="GX87">
        <v>6547.68</v>
      </c>
      <c r="GY87">
        <v>10697.7</v>
      </c>
      <c r="GZ87">
        <v>540.49900000000002</v>
      </c>
      <c r="HA87">
        <v>27077.4</v>
      </c>
      <c r="HB87">
        <v>668.798</v>
      </c>
      <c r="HC87">
        <v>0</v>
      </c>
      <c r="HD87">
        <v>0</v>
      </c>
      <c r="HE87">
        <v>0</v>
      </c>
      <c r="HF87">
        <v>1107.1300000000001</v>
      </c>
      <c r="HG87">
        <v>0</v>
      </c>
      <c r="HH87">
        <v>291.12400000000002</v>
      </c>
      <c r="HI87">
        <v>0</v>
      </c>
      <c r="HJ87">
        <v>0</v>
      </c>
      <c r="HK87">
        <v>2067.0500000000002</v>
      </c>
      <c r="HL87">
        <v>0</v>
      </c>
      <c r="HM87">
        <v>0</v>
      </c>
      <c r="HN87">
        <v>0</v>
      </c>
      <c r="HO87">
        <v>0</v>
      </c>
      <c r="HP87">
        <v>0</v>
      </c>
      <c r="HQ87">
        <v>0</v>
      </c>
      <c r="HR87">
        <v>0</v>
      </c>
      <c r="HS87">
        <v>0</v>
      </c>
      <c r="HT87">
        <v>0</v>
      </c>
      <c r="HU87">
        <v>0</v>
      </c>
      <c r="HV87">
        <v>24.05</v>
      </c>
      <c r="HW87">
        <v>29.63</v>
      </c>
      <c r="HX87">
        <v>3.13</v>
      </c>
      <c r="HY87">
        <v>0</v>
      </c>
      <c r="HZ87">
        <v>31.64</v>
      </c>
      <c r="IA87">
        <v>26.91</v>
      </c>
      <c r="IB87">
        <v>34.6</v>
      </c>
      <c r="IC87">
        <v>44.64</v>
      </c>
      <c r="ID87">
        <v>2.29</v>
      </c>
      <c r="IE87">
        <v>196.89</v>
      </c>
      <c r="IF87">
        <v>0</v>
      </c>
      <c r="IG87">
        <v>5.2022199999999996</v>
      </c>
      <c r="IH87">
        <v>8.9726299999999995E-2</v>
      </c>
      <c r="II87">
        <v>0</v>
      </c>
      <c r="IJ87">
        <v>0</v>
      </c>
      <c r="IK87">
        <v>1.7213499999999999</v>
      </c>
      <c r="IL87">
        <v>0.80892399999999998</v>
      </c>
      <c r="IM87">
        <v>1.7518499999999999</v>
      </c>
      <c r="IN87">
        <v>0.114331</v>
      </c>
      <c r="IO87">
        <v>9.6883999999999997</v>
      </c>
      <c r="IP87">
        <v>53.2</v>
      </c>
      <c r="IQ87">
        <v>0</v>
      </c>
      <c r="IR87">
        <v>25.5</v>
      </c>
      <c r="IS87">
        <v>54.9</v>
      </c>
      <c r="IT87">
        <v>29.4</v>
      </c>
      <c r="IU87">
        <v>14.11</v>
      </c>
      <c r="IV87">
        <v>23.95</v>
      </c>
      <c r="IW87">
        <v>18.22</v>
      </c>
      <c r="IX87">
        <v>23.95</v>
      </c>
      <c r="IY87">
        <v>14.11</v>
      </c>
      <c r="IZ87">
        <v>23.95</v>
      </c>
      <c r="JA87">
        <v>35.67</v>
      </c>
      <c r="JB87">
        <v>52.78</v>
      </c>
    </row>
    <row r="88" spans="1:262" x14ac:dyDescent="0.25">
      <c r="A88" s="10">
        <v>42977.405925925923</v>
      </c>
      <c r="B88" t="s">
        <v>467</v>
      </c>
      <c r="C88" t="s">
        <v>603</v>
      </c>
      <c r="D88">
        <v>5</v>
      </c>
      <c r="E88">
        <v>8</v>
      </c>
      <c r="F88">
        <v>6960</v>
      </c>
      <c r="G88" t="s">
        <v>96</v>
      </c>
      <c r="H88" t="s">
        <v>125</v>
      </c>
      <c r="I88">
        <v>0.85</v>
      </c>
      <c r="J88">
        <v>54.7</v>
      </c>
      <c r="K88">
        <v>81.709100000000007</v>
      </c>
      <c r="L88">
        <v>6.7755000000000001</v>
      </c>
      <c r="M88">
        <v>785.77200000000005</v>
      </c>
      <c r="N88">
        <v>0</v>
      </c>
      <c r="O88">
        <v>584.83299999999997</v>
      </c>
      <c r="P88">
        <v>0</v>
      </c>
      <c r="Q88">
        <v>0</v>
      </c>
      <c r="R88">
        <v>2033.7</v>
      </c>
      <c r="S88">
        <v>5374.22</v>
      </c>
      <c r="T88">
        <v>12062</v>
      </c>
      <c r="U88">
        <v>433.91399999999999</v>
      </c>
      <c r="V88">
        <v>21362.9</v>
      </c>
      <c r="W88">
        <v>120.58799999999999</v>
      </c>
      <c r="X88">
        <v>0</v>
      </c>
      <c r="Y88">
        <v>0</v>
      </c>
      <c r="Z88">
        <v>0</v>
      </c>
      <c r="AA88">
        <v>690.37599999999998</v>
      </c>
      <c r="AB88">
        <v>0</v>
      </c>
      <c r="AC88">
        <v>287.95400000000001</v>
      </c>
      <c r="AD88">
        <v>0</v>
      </c>
      <c r="AE88">
        <v>0</v>
      </c>
      <c r="AF88">
        <v>1098.92</v>
      </c>
      <c r="AG88">
        <v>0</v>
      </c>
      <c r="AH88">
        <v>0</v>
      </c>
      <c r="AI88">
        <v>0</v>
      </c>
      <c r="AJ88">
        <v>0</v>
      </c>
      <c r="AK88">
        <v>0</v>
      </c>
      <c r="AL88">
        <v>0</v>
      </c>
      <c r="AM88">
        <v>0</v>
      </c>
      <c r="AN88">
        <v>0</v>
      </c>
      <c r="AO88">
        <v>0</v>
      </c>
      <c r="AP88">
        <v>0</v>
      </c>
      <c r="AQ88">
        <v>3.99</v>
      </c>
      <c r="AR88">
        <v>0.25</v>
      </c>
      <c r="AS88">
        <v>3.15</v>
      </c>
      <c r="AT88">
        <v>0</v>
      </c>
      <c r="AU88">
        <v>22.06</v>
      </c>
      <c r="AV88">
        <v>0</v>
      </c>
      <c r="AW88">
        <v>0</v>
      </c>
      <c r="AX88">
        <v>9.41</v>
      </c>
      <c r="AY88">
        <v>30.84</v>
      </c>
      <c r="AZ88">
        <v>50.37</v>
      </c>
      <c r="BA88">
        <v>1.87</v>
      </c>
      <c r="BB88">
        <v>121.94</v>
      </c>
      <c r="BC88">
        <v>29.45</v>
      </c>
      <c r="BD88">
        <v>0</v>
      </c>
      <c r="BE88">
        <v>3.46179E-2</v>
      </c>
      <c r="BF88">
        <v>8.9726299999999995E-2</v>
      </c>
      <c r="BG88">
        <v>0</v>
      </c>
      <c r="BH88">
        <v>8.6966000000000002E-2</v>
      </c>
      <c r="BI88">
        <v>0</v>
      </c>
      <c r="BJ88">
        <v>0</v>
      </c>
      <c r="BK88">
        <v>0.53989299999999996</v>
      </c>
      <c r="BL88">
        <v>0.96664399999999995</v>
      </c>
      <c r="BM88">
        <v>1.82348</v>
      </c>
      <c r="BN88">
        <v>7.39533E-2</v>
      </c>
      <c r="BO88">
        <v>3.6152799999999998</v>
      </c>
      <c r="BP88">
        <v>0.21131</v>
      </c>
      <c r="BQ88">
        <v>75.767700000000005</v>
      </c>
      <c r="BR88">
        <v>51.197299999999998</v>
      </c>
      <c r="BS88">
        <v>785.77200000000005</v>
      </c>
      <c r="BT88">
        <v>0</v>
      </c>
      <c r="BU88">
        <v>584.83299999999997</v>
      </c>
      <c r="BV88">
        <v>2033.7</v>
      </c>
      <c r="BW88">
        <v>5409.78</v>
      </c>
      <c r="BX88">
        <v>12062</v>
      </c>
      <c r="BY88">
        <v>433.91399999999999</v>
      </c>
      <c r="BZ88">
        <v>21436.9</v>
      </c>
      <c r="CA88">
        <v>111.819</v>
      </c>
      <c r="CB88">
        <v>0</v>
      </c>
      <c r="CC88">
        <v>0</v>
      </c>
      <c r="CD88">
        <v>0</v>
      </c>
      <c r="CE88">
        <v>690.37599999999998</v>
      </c>
      <c r="CF88">
        <v>0</v>
      </c>
      <c r="CG88">
        <v>287.95400000000001</v>
      </c>
      <c r="CH88">
        <v>0</v>
      </c>
      <c r="CI88">
        <v>0</v>
      </c>
      <c r="CJ88">
        <v>1090.1500000000001</v>
      </c>
      <c r="CK88">
        <v>0</v>
      </c>
      <c r="CL88">
        <v>0</v>
      </c>
      <c r="CM88">
        <v>0</v>
      </c>
      <c r="CN88">
        <v>0</v>
      </c>
      <c r="CO88">
        <v>0</v>
      </c>
      <c r="CP88">
        <v>0</v>
      </c>
      <c r="CQ88">
        <v>0</v>
      </c>
      <c r="CR88">
        <v>0</v>
      </c>
      <c r="CS88">
        <v>0</v>
      </c>
      <c r="CT88">
        <v>0</v>
      </c>
      <c r="CU88">
        <v>3.78</v>
      </c>
      <c r="CV88">
        <v>1.31</v>
      </c>
      <c r="CW88">
        <v>3.15</v>
      </c>
      <c r="CX88">
        <v>0</v>
      </c>
      <c r="CY88">
        <v>22.06</v>
      </c>
      <c r="CZ88">
        <v>9.41</v>
      </c>
      <c r="DA88">
        <v>30.99</v>
      </c>
      <c r="DB88">
        <v>50.37</v>
      </c>
      <c r="DC88">
        <v>1.87</v>
      </c>
      <c r="DD88">
        <v>122.94</v>
      </c>
      <c r="DE88">
        <v>30.3</v>
      </c>
      <c r="DF88">
        <v>0</v>
      </c>
      <c r="DG88">
        <v>0.29655399999999998</v>
      </c>
      <c r="DH88">
        <v>8.9726299999999995E-2</v>
      </c>
      <c r="DI88">
        <v>0</v>
      </c>
      <c r="DJ88">
        <v>8.6966000000000002E-2</v>
      </c>
      <c r="DK88">
        <v>0.53989299999999996</v>
      </c>
      <c r="DL88">
        <v>0.97572599999999998</v>
      </c>
      <c r="DM88">
        <v>1.82348</v>
      </c>
      <c r="DN88">
        <v>7.39533E-2</v>
      </c>
      <c r="DO88">
        <v>3.8862999999999999</v>
      </c>
      <c r="DP88">
        <v>0.473246</v>
      </c>
      <c r="DQ88" t="s">
        <v>691</v>
      </c>
      <c r="DR88" t="s">
        <v>690</v>
      </c>
      <c r="DS88" t="s">
        <v>16</v>
      </c>
      <c r="DT88">
        <v>0.27101799999999998</v>
      </c>
      <c r="DU88">
        <v>0.261936</v>
      </c>
      <c r="DV88">
        <v>0.81340500000000004</v>
      </c>
      <c r="DW88">
        <v>2.8052800000000002</v>
      </c>
      <c r="EN88">
        <v>81.709100000000007</v>
      </c>
      <c r="EO88">
        <v>6.7755000000000001</v>
      </c>
      <c r="EP88">
        <v>785.77200000000005</v>
      </c>
      <c r="EQ88">
        <v>0</v>
      </c>
      <c r="ER88">
        <v>584.83299999999997</v>
      </c>
      <c r="ES88">
        <v>0</v>
      </c>
      <c r="ET88">
        <v>0</v>
      </c>
      <c r="EU88">
        <v>2033.7</v>
      </c>
      <c r="EV88">
        <v>5374.22</v>
      </c>
      <c r="EW88">
        <v>12062</v>
      </c>
      <c r="EX88">
        <v>433.91399999999999</v>
      </c>
      <c r="EY88">
        <v>21362.9</v>
      </c>
      <c r="EZ88">
        <v>120.58799999999999</v>
      </c>
      <c r="FA88">
        <v>0</v>
      </c>
      <c r="FB88">
        <v>0</v>
      </c>
      <c r="FC88">
        <v>0</v>
      </c>
      <c r="FD88">
        <v>690.37599999999998</v>
      </c>
      <c r="FE88">
        <v>0</v>
      </c>
      <c r="FF88">
        <v>287.95400000000001</v>
      </c>
      <c r="FG88">
        <v>0</v>
      </c>
      <c r="FH88">
        <v>0</v>
      </c>
      <c r="FI88">
        <v>1098.92</v>
      </c>
      <c r="FJ88">
        <v>0</v>
      </c>
      <c r="FK88">
        <v>0</v>
      </c>
      <c r="FL88">
        <v>0</v>
      </c>
      <c r="FM88">
        <v>0</v>
      </c>
      <c r="FN88">
        <v>0</v>
      </c>
      <c r="FO88">
        <v>0</v>
      </c>
      <c r="FP88">
        <v>0</v>
      </c>
      <c r="FQ88">
        <v>0</v>
      </c>
      <c r="FR88">
        <v>0</v>
      </c>
      <c r="FS88">
        <v>0</v>
      </c>
      <c r="FT88">
        <v>3.99</v>
      </c>
      <c r="FU88">
        <v>0.25</v>
      </c>
      <c r="FV88">
        <v>3.15</v>
      </c>
      <c r="FW88">
        <v>0</v>
      </c>
      <c r="FX88">
        <v>22.06</v>
      </c>
      <c r="FY88">
        <v>0</v>
      </c>
      <c r="FZ88">
        <v>0</v>
      </c>
      <c r="GA88">
        <v>9.41</v>
      </c>
      <c r="GB88">
        <v>30.84</v>
      </c>
      <c r="GC88">
        <v>50.37</v>
      </c>
      <c r="GD88">
        <v>1.87</v>
      </c>
      <c r="GE88">
        <v>121.94</v>
      </c>
      <c r="GF88">
        <v>0</v>
      </c>
      <c r="GG88">
        <v>3.46179E-2</v>
      </c>
      <c r="GH88">
        <v>8.9726299999999995E-2</v>
      </c>
      <c r="GI88">
        <v>0</v>
      </c>
      <c r="GJ88">
        <v>8.6966000000000002E-2</v>
      </c>
      <c r="GK88">
        <v>0</v>
      </c>
      <c r="GL88">
        <v>0</v>
      </c>
      <c r="GM88">
        <v>0.53989299999999996</v>
      </c>
      <c r="GN88">
        <v>0.96664399999999995</v>
      </c>
      <c r="GO88">
        <v>1.82348</v>
      </c>
      <c r="GP88">
        <v>7.39533E-2</v>
      </c>
      <c r="GQ88">
        <v>3.6152799999999998</v>
      </c>
      <c r="GR88">
        <v>838.24300000000005</v>
      </c>
      <c r="GS88">
        <v>6.2669600000000001</v>
      </c>
      <c r="GT88">
        <v>785.77200000000005</v>
      </c>
      <c r="GU88">
        <v>0</v>
      </c>
      <c r="GV88">
        <v>0</v>
      </c>
      <c r="GW88">
        <v>5894.96</v>
      </c>
      <c r="GX88">
        <v>6547.68</v>
      </c>
      <c r="GY88">
        <v>10697.7</v>
      </c>
      <c r="GZ88">
        <v>540.49900000000002</v>
      </c>
      <c r="HA88">
        <v>25311.200000000001</v>
      </c>
      <c r="HB88">
        <v>697.66200000000003</v>
      </c>
      <c r="HC88">
        <v>0</v>
      </c>
      <c r="HD88">
        <v>0</v>
      </c>
      <c r="HE88">
        <v>0</v>
      </c>
      <c r="HF88">
        <v>1157.68</v>
      </c>
      <c r="HG88">
        <v>0</v>
      </c>
      <c r="HH88">
        <v>291.12400000000002</v>
      </c>
      <c r="HI88">
        <v>0</v>
      </c>
      <c r="HJ88">
        <v>0</v>
      </c>
      <c r="HK88">
        <v>2146.46</v>
      </c>
      <c r="HL88">
        <v>0</v>
      </c>
      <c r="HM88">
        <v>0</v>
      </c>
      <c r="HN88">
        <v>0</v>
      </c>
      <c r="HO88">
        <v>0</v>
      </c>
      <c r="HP88">
        <v>0</v>
      </c>
      <c r="HQ88">
        <v>0</v>
      </c>
      <c r="HR88">
        <v>0</v>
      </c>
      <c r="HS88">
        <v>0</v>
      </c>
      <c r="HT88">
        <v>0</v>
      </c>
      <c r="HU88">
        <v>0</v>
      </c>
      <c r="HV88">
        <v>24.71</v>
      </c>
      <c r="HW88">
        <v>0.18</v>
      </c>
      <c r="HX88">
        <v>3.15</v>
      </c>
      <c r="HY88">
        <v>0</v>
      </c>
      <c r="HZ88">
        <v>32.950000000000003</v>
      </c>
      <c r="IA88">
        <v>27.38</v>
      </c>
      <c r="IB88">
        <v>34.74</v>
      </c>
      <c r="IC88">
        <v>44.93</v>
      </c>
      <c r="ID88">
        <v>2.4900000000000002</v>
      </c>
      <c r="IE88">
        <v>170.53</v>
      </c>
      <c r="IF88">
        <v>0</v>
      </c>
      <c r="IG88">
        <v>2.76368E-2</v>
      </c>
      <c r="IH88">
        <v>8.9726299999999995E-2</v>
      </c>
      <c r="II88">
        <v>0</v>
      </c>
      <c r="IJ88">
        <v>0</v>
      </c>
      <c r="IK88">
        <v>1.7213499999999999</v>
      </c>
      <c r="IL88">
        <v>0.80892399999999998</v>
      </c>
      <c r="IM88">
        <v>1.7518499999999999</v>
      </c>
      <c r="IN88">
        <v>0.114331</v>
      </c>
      <c r="IO88">
        <v>4.5138199999999999</v>
      </c>
      <c r="IP88">
        <v>54.7</v>
      </c>
      <c r="IQ88">
        <v>0</v>
      </c>
      <c r="IR88">
        <v>23.9</v>
      </c>
      <c r="IS88">
        <v>55.2</v>
      </c>
      <c r="IT88">
        <v>31.3</v>
      </c>
      <c r="IU88">
        <v>6.12</v>
      </c>
      <c r="IV88">
        <v>23.33</v>
      </c>
      <c r="IW88">
        <v>7.16</v>
      </c>
      <c r="IX88">
        <v>23.14</v>
      </c>
      <c r="IY88">
        <v>6.12</v>
      </c>
      <c r="IZ88">
        <v>23.33</v>
      </c>
      <c r="JA88">
        <v>6.42</v>
      </c>
      <c r="JB88">
        <v>54.57</v>
      </c>
    </row>
    <row r="89" spans="1:262" x14ac:dyDescent="0.25">
      <c r="A89" s="10">
        <v>42977.406446759262</v>
      </c>
      <c r="B89" t="s">
        <v>468</v>
      </c>
      <c r="C89" t="s">
        <v>604</v>
      </c>
      <c r="D89">
        <v>6</v>
      </c>
      <c r="E89">
        <v>8</v>
      </c>
      <c r="F89">
        <v>6960</v>
      </c>
      <c r="G89" t="s">
        <v>96</v>
      </c>
      <c r="H89" t="s">
        <v>125</v>
      </c>
      <c r="I89">
        <v>2.44</v>
      </c>
      <c r="J89">
        <v>60</v>
      </c>
      <c r="K89">
        <v>19.600100000000001</v>
      </c>
      <c r="L89">
        <v>416.83199999999999</v>
      </c>
      <c r="M89">
        <v>785.77200000000005</v>
      </c>
      <c r="N89">
        <v>0</v>
      </c>
      <c r="O89">
        <v>584.83299999999997</v>
      </c>
      <c r="P89">
        <v>0</v>
      </c>
      <c r="Q89">
        <v>0</v>
      </c>
      <c r="R89">
        <v>2033.7</v>
      </c>
      <c r="S89">
        <v>5522.49</v>
      </c>
      <c r="T89">
        <v>12062</v>
      </c>
      <c r="U89">
        <v>433.91399999999999</v>
      </c>
      <c r="V89">
        <v>21859.1</v>
      </c>
      <c r="W89">
        <v>28.923999999999999</v>
      </c>
      <c r="X89">
        <v>0</v>
      </c>
      <c r="Y89">
        <v>0</v>
      </c>
      <c r="Z89">
        <v>0</v>
      </c>
      <c r="AA89">
        <v>620.77499999999998</v>
      </c>
      <c r="AB89">
        <v>0</v>
      </c>
      <c r="AC89">
        <v>287.95400000000001</v>
      </c>
      <c r="AD89">
        <v>0</v>
      </c>
      <c r="AE89">
        <v>0</v>
      </c>
      <c r="AF89">
        <v>937.65300000000002</v>
      </c>
      <c r="AG89">
        <v>0</v>
      </c>
      <c r="AH89">
        <v>0</v>
      </c>
      <c r="AI89">
        <v>0</v>
      </c>
      <c r="AJ89">
        <v>0</v>
      </c>
      <c r="AK89">
        <v>0</v>
      </c>
      <c r="AL89">
        <v>0</v>
      </c>
      <c r="AM89">
        <v>0</v>
      </c>
      <c r="AN89">
        <v>0</v>
      </c>
      <c r="AO89">
        <v>0</v>
      </c>
      <c r="AP89">
        <v>0</v>
      </c>
      <c r="AQ89">
        <v>0.99</v>
      </c>
      <c r="AR89">
        <v>7.44</v>
      </c>
      <c r="AS89">
        <v>3.05</v>
      </c>
      <c r="AT89">
        <v>0</v>
      </c>
      <c r="AU89">
        <v>20.11</v>
      </c>
      <c r="AV89">
        <v>0</v>
      </c>
      <c r="AW89">
        <v>0</v>
      </c>
      <c r="AX89">
        <v>8.8699999999999992</v>
      </c>
      <c r="AY89">
        <v>30.58</v>
      </c>
      <c r="AZ89">
        <v>48.62</v>
      </c>
      <c r="BA89">
        <v>1.79</v>
      </c>
      <c r="BB89">
        <v>121.45</v>
      </c>
      <c r="BC89">
        <v>31.59</v>
      </c>
      <c r="BD89">
        <v>0</v>
      </c>
      <c r="BE89">
        <v>1.32938</v>
      </c>
      <c r="BF89">
        <v>8.9726299999999995E-2</v>
      </c>
      <c r="BG89">
        <v>0</v>
      </c>
      <c r="BH89">
        <v>8.6966000000000002E-2</v>
      </c>
      <c r="BI89">
        <v>0</v>
      </c>
      <c r="BJ89">
        <v>0</v>
      </c>
      <c r="BK89">
        <v>0.53989299999999996</v>
      </c>
      <c r="BL89">
        <v>0.98997100000000005</v>
      </c>
      <c r="BM89">
        <v>1.82348</v>
      </c>
      <c r="BN89">
        <v>7.39533E-2</v>
      </c>
      <c r="BO89">
        <v>4.93337</v>
      </c>
      <c r="BP89">
        <v>1.50607</v>
      </c>
      <c r="BQ89">
        <v>19.588999999999999</v>
      </c>
      <c r="BR89">
        <v>616.53599999999994</v>
      </c>
      <c r="BS89">
        <v>785.77200000000005</v>
      </c>
      <c r="BT89">
        <v>0</v>
      </c>
      <c r="BU89">
        <v>584.83299999999997</v>
      </c>
      <c r="BV89">
        <v>2033.7</v>
      </c>
      <c r="BW89">
        <v>5540.56</v>
      </c>
      <c r="BX89">
        <v>12062</v>
      </c>
      <c r="BY89">
        <v>433.91399999999999</v>
      </c>
      <c r="BZ89">
        <v>22076.9</v>
      </c>
      <c r="CA89">
        <v>28.907599999999999</v>
      </c>
      <c r="CB89">
        <v>0</v>
      </c>
      <c r="CC89">
        <v>0</v>
      </c>
      <c r="CD89">
        <v>0</v>
      </c>
      <c r="CE89">
        <v>620.77499999999998</v>
      </c>
      <c r="CF89">
        <v>0</v>
      </c>
      <c r="CG89">
        <v>287.95400000000001</v>
      </c>
      <c r="CH89">
        <v>0</v>
      </c>
      <c r="CI89">
        <v>0</v>
      </c>
      <c r="CJ89">
        <v>937.63599999999997</v>
      </c>
      <c r="CK89">
        <v>0</v>
      </c>
      <c r="CL89">
        <v>0</v>
      </c>
      <c r="CM89">
        <v>0</v>
      </c>
      <c r="CN89">
        <v>0</v>
      </c>
      <c r="CO89">
        <v>0</v>
      </c>
      <c r="CP89">
        <v>0</v>
      </c>
      <c r="CQ89">
        <v>0</v>
      </c>
      <c r="CR89">
        <v>0</v>
      </c>
      <c r="CS89">
        <v>0</v>
      </c>
      <c r="CT89">
        <v>0</v>
      </c>
      <c r="CU89">
        <v>1.01</v>
      </c>
      <c r="CV89">
        <v>9.86</v>
      </c>
      <c r="CW89">
        <v>3.05</v>
      </c>
      <c r="CX89">
        <v>0</v>
      </c>
      <c r="CY89">
        <v>20.11</v>
      </c>
      <c r="CZ89">
        <v>8.8699999999999992</v>
      </c>
      <c r="DA89">
        <v>30.66</v>
      </c>
      <c r="DB89">
        <v>48.62</v>
      </c>
      <c r="DC89">
        <v>1.79</v>
      </c>
      <c r="DD89">
        <v>123.97</v>
      </c>
      <c r="DE89">
        <v>34.03</v>
      </c>
      <c r="DF89">
        <v>0</v>
      </c>
      <c r="DG89">
        <v>1.7504299999999999</v>
      </c>
      <c r="DH89">
        <v>8.9726299999999995E-2</v>
      </c>
      <c r="DI89">
        <v>0</v>
      </c>
      <c r="DJ89">
        <v>8.6966000000000002E-2</v>
      </c>
      <c r="DK89">
        <v>0.53989299999999996</v>
      </c>
      <c r="DL89">
        <v>0.99294400000000005</v>
      </c>
      <c r="DM89">
        <v>1.82348</v>
      </c>
      <c r="DN89">
        <v>7.39533E-2</v>
      </c>
      <c r="DO89">
        <v>5.3573899999999997</v>
      </c>
      <c r="DP89">
        <v>1.9271199999999999</v>
      </c>
      <c r="DQ89" t="s">
        <v>691</v>
      </c>
      <c r="DR89" t="s">
        <v>690</v>
      </c>
      <c r="DS89" t="s">
        <v>16</v>
      </c>
      <c r="DT89">
        <v>0.42402099999999998</v>
      </c>
      <c r="DU89">
        <v>0.42104799999999998</v>
      </c>
      <c r="DV89">
        <v>2.0327500000000001</v>
      </c>
      <c r="DW89">
        <v>7.17014</v>
      </c>
      <c r="EN89">
        <v>19.600100000000001</v>
      </c>
      <c r="EO89">
        <v>416.83199999999999</v>
      </c>
      <c r="EP89">
        <v>785.77200000000005</v>
      </c>
      <c r="EQ89">
        <v>0</v>
      </c>
      <c r="ER89">
        <v>584.83299999999997</v>
      </c>
      <c r="ES89">
        <v>0</v>
      </c>
      <c r="ET89">
        <v>0</v>
      </c>
      <c r="EU89">
        <v>2033.7</v>
      </c>
      <c r="EV89">
        <v>5522.49</v>
      </c>
      <c r="EW89">
        <v>12062</v>
      </c>
      <c r="EX89">
        <v>433.91399999999999</v>
      </c>
      <c r="EY89">
        <v>21859.1</v>
      </c>
      <c r="EZ89">
        <v>28.923999999999999</v>
      </c>
      <c r="FA89">
        <v>0</v>
      </c>
      <c r="FB89">
        <v>0</v>
      </c>
      <c r="FC89">
        <v>0</v>
      </c>
      <c r="FD89">
        <v>620.77499999999998</v>
      </c>
      <c r="FE89">
        <v>0</v>
      </c>
      <c r="FF89">
        <v>287.95400000000001</v>
      </c>
      <c r="FG89">
        <v>0</v>
      </c>
      <c r="FH89">
        <v>0</v>
      </c>
      <c r="FI89">
        <v>937.65300000000002</v>
      </c>
      <c r="FJ89">
        <v>0</v>
      </c>
      <c r="FK89">
        <v>0</v>
      </c>
      <c r="FL89">
        <v>0</v>
      </c>
      <c r="FM89">
        <v>0</v>
      </c>
      <c r="FN89">
        <v>0</v>
      </c>
      <c r="FO89">
        <v>0</v>
      </c>
      <c r="FP89">
        <v>0</v>
      </c>
      <c r="FQ89">
        <v>0</v>
      </c>
      <c r="FR89">
        <v>0</v>
      </c>
      <c r="FS89">
        <v>0</v>
      </c>
      <c r="FT89">
        <v>0.99</v>
      </c>
      <c r="FU89">
        <v>7.44</v>
      </c>
      <c r="FV89">
        <v>3.05</v>
      </c>
      <c r="FW89">
        <v>0</v>
      </c>
      <c r="FX89">
        <v>20.11</v>
      </c>
      <c r="FY89">
        <v>0</v>
      </c>
      <c r="FZ89">
        <v>0</v>
      </c>
      <c r="GA89">
        <v>8.8699999999999992</v>
      </c>
      <c r="GB89">
        <v>30.58</v>
      </c>
      <c r="GC89">
        <v>48.62</v>
      </c>
      <c r="GD89">
        <v>1.79</v>
      </c>
      <c r="GE89">
        <v>121.45</v>
      </c>
      <c r="GF89">
        <v>0</v>
      </c>
      <c r="GG89">
        <v>1.32938</v>
      </c>
      <c r="GH89">
        <v>8.9726299999999995E-2</v>
      </c>
      <c r="GI89">
        <v>0</v>
      </c>
      <c r="GJ89">
        <v>8.6966000000000002E-2</v>
      </c>
      <c r="GK89">
        <v>0</v>
      </c>
      <c r="GL89">
        <v>0</v>
      </c>
      <c r="GM89">
        <v>0.53989299999999996</v>
      </c>
      <c r="GN89">
        <v>0.98997100000000005</v>
      </c>
      <c r="GO89">
        <v>1.82348</v>
      </c>
      <c r="GP89">
        <v>7.39533E-2</v>
      </c>
      <c r="GQ89">
        <v>4.93337</v>
      </c>
      <c r="GR89">
        <v>277.28100000000001</v>
      </c>
      <c r="GS89">
        <v>1263.05</v>
      </c>
      <c r="GT89">
        <v>785.77200000000005</v>
      </c>
      <c r="GU89">
        <v>0</v>
      </c>
      <c r="GV89">
        <v>0</v>
      </c>
      <c r="GW89">
        <v>5894.96</v>
      </c>
      <c r="GX89">
        <v>6547.68</v>
      </c>
      <c r="GY89">
        <v>10697.7</v>
      </c>
      <c r="GZ89">
        <v>540.49900000000002</v>
      </c>
      <c r="HA89">
        <v>26007</v>
      </c>
      <c r="HB89">
        <v>230.761</v>
      </c>
      <c r="HC89">
        <v>0</v>
      </c>
      <c r="HD89">
        <v>0</v>
      </c>
      <c r="HE89">
        <v>0</v>
      </c>
      <c r="HF89">
        <v>1078.18</v>
      </c>
      <c r="HG89">
        <v>0</v>
      </c>
      <c r="HH89">
        <v>291.12400000000002</v>
      </c>
      <c r="HI89">
        <v>0</v>
      </c>
      <c r="HJ89">
        <v>0</v>
      </c>
      <c r="HK89">
        <v>1600.06</v>
      </c>
      <c r="HL89">
        <v>0</v>
      </c>
      <c r="HM89">
        <v>0</v>
      </c>
      <c r="HN89">
        <v>0</v>
      </c>
      <c r="HO89">
        <v>0</v>
      </c>
      <c r="HP89">
        <v>0</v>
      </c>
      <c r="HQ89">
        <v>0</v>
      </c>
      <c r="HR89">
        <v>0</v>
      </c>
      <c r="HS89">
        <v>0</v>
      </c>
      <c r="HT89">
        <v>0</v>
      </c>
      <c r="HU89">
        <v>0</v>
      </c>
      <c r="HV89">
        <v>8.3800000000000008</v>
      </c>
      <c r="HW89">
        <v>15.62</v>
      </c>
      <c r="HX89">
        <v>3.05</v>
      </c>
      <c r="HY89">
        <v>0</v>
      </c>
      <c r="HZ89">
        <v>30.91</v>
      </c>
      <c r="IA89">
        <v>25.99</v>
      </c>
      <c r="IB89">
        <v>33.97</v>
      </c>
      <c r="IC89">
        <v>43.47</v>
      </c>
      <c r="ID89">
        <v>2.37</v>
      </c>
      <c r="IE89">
        <v>163.76</v>
      </c>
      <c r="IF89">
        <v>0</v>
      </c>
      <c r="IG89">
        <v>2.2283599999999999</v>
      </c>
      <c r="IH89">
        <v>8.9726299999999995E-2</v>
      </c>
      <c r="II89">
        <v>0</v>
      </c>
      <c r="IJ89">
        <v>0</v>
      </c>
      <c r="IK89">
        <v>1.7213499999999999</v>
      </c>
      <c r="IL89">
        <v>0.80892399999999998</v>
      </c>
      <c r="IM89">
        <v>1.7518499999999999</v>
      </c>
      <c r="IN89">
        <v>0.114331</v>
      </c>
      <c r="IO89">
        <v>6.7145400000000004</v>
      </c>
      <c r="IP89">
        <v>60</v>
      </c>
      <c r="IQ89">
        <v>0</v>
      </c>
      <c r="IR89">
        <v>26.7</v>
      </c>
      <c r="IS89">
        <v>61.2</v>
      </c>
      <c r="IT89">
        <v>34.5</v>
      </c>
      <c r="IU89">
        <v>12.88</v>
      </c>
      <c r="IV89">
        <v>18.71</v>
      </c>
      <c r="IW89">
        <v>15.3</v>
      </c>
      <c r="IX89">
        <v>18.73</v>
      </c>
      <c r="IY89">
        <v>12.88</v>
      </c>
      <c r="IZ89">
        <v>18.71</v>
      </c>
      <c r="JA89">
        <v>19.649999999999999</v>
      </c>
      <c r="JB89">
        <v>38.31</v>
      </c>
    </row>
    <row r="90" spans="1:262" x14ac:dyDescent="0.25">
      <c r="A90" s="10">
        <v>42977.405925925923</v>
      </c>
      <c r="B90" t="s">
        <v>469</v>
      </c>
      <c r="C90" t="s">
        <v>605</v>
      </c>
      <c r="D90">
        <v>7</v>
      </c>
      <c r="E90">
        <v>8</v>
      </c>
      <c r="F90">
        <v>6960</v>
      </c>
      <c r="G90" t="s">
        <v>96</v>
      </c>
      <c r="H90" t="s">
        <v>125</v>
      </c>
      <c r="I90">
        <v>2.37</v>
      </c>
      <c r="J90">
        <v>61.7</v>
      </c>
      <c r="K90">
        <v>2.4473699999999998</v>
      </c>
      <c r="L90">
        <v>223.59100000000001</v>
      </c>
      <c r="M90">
        <v>785.77200000000005</v>
      </c>
      <c r="N90">
        <v>0</v>
      </c>
      <c r="O90">
        <v>584.83299999999997</v>
      </c>
      <c r="P90">
        <v>0</v>
      </c>
      <c r="Q90">
        <v>0</v>
      </c>
      <c r="R90">
        <v>2033.7</v>
      </c>
      <c r="S90">
        <v>5513.2</v>
      </c>
      <c r="T90">
        <v>12062</v>
      </c>
      <c r="U90">
        <v>433.91399999999999</v>
      </c>
      <c r="V90">
        <v>21639.4</v>
      </c>
      <c r="W90">
        <v>3.6114799999999998</v>
      </c>
      <c r="X90">
        <v>0</v>
      </c>
      <c r="Y90">
        <v>0</v>
      </c>
      <c r="Z90">
        <v>0</v>
      </c>
      <c r="AA90">
        <v>612.02099999999996</v>
      </c>
      <c r="AB90">
        <v>0</v>
      </c>
      <c r="AC90">
        <v>287.95400000000001</v>
      </c>
      <c r="AD90">
        <v>0</v>
      </c>
      <c r="AE90">
        <v>0</v>
      </c>
      <c r="AF90">
        <v>903.58699999999999</v>
      </c>
      <c r="AG90">
        <v>0</v>
      </c>
      <c r="AH90">
        <v>0</v>
      </c>
      <c r="AI90">
        <v>0</v>
      </c>
      <c r="AJ90">
        <v>0</v>
      </c>
      <c r="AK90">
        <v>0</v>
      </c>
      <c r="AL90">
        <v>0</v>
      </c>
      <c r="AM90">
        <v>0</v>
      </c>
      <c r="AN90">
        <v>0</v>
      </c>
      <c r="AO90">
        <v>0</v>
      </c>
      <c r="AP90">
        <v>0</v>
      </c>
      <c r="AQ90">
        <v>0.12</v>
      </c>
      <c r="AR90">
        <v>5.2</v>
      </c>
      <c r="AS90">
        <v>3.11</v>
      </c>
      <c r="AT90">
        <v>0</v>
      </c>
      <c r="AU90">
        <v>19.61</v>
      </c>
      <c r="AV90">
        <v>0</v>
      </c>
      <c r="AW90">
        <v>0</v>
      </c>
      <c r="AX90">
        <v>9.0399999999999991</v>
      </c>
      <c r="AY90">
        <v>30.88</v>
      </c>
      <c r="AZ90">
        <v>49.53</v>
      </c>
      <c r="BA90">
        <v>1.82</v>
      </c>
      <c r="BB90">
        <v>119.31</v>
      </c>
      <c r="BC90">
        <v>28.04</v>
      </c>
      <c r="BD90">
        <v>0</v>
      </c>
      <c r="BE90">
        <v>1.2246600000000001</v>
      </c>
      <c r="BF90">
        <v>8.9726299999999995E-2</v>
      </c>
      <c r="BG90">
        <v>0</v>
      </c>
      <c r="BH90">
        <v>8.6966000000000002E-2</v>
      </c>
      <c r="BI90">
        <v>0</v>
      </c>
      <c r="BJ90">
        <v>0</v>
      </c>
      <c r="BK90">
        <v>0.53989299999999996</v>
      </c>
      <c r="BL90">
        <v>0.98571399999999998</v>
      </c>
      <c r="BM90">
        <v>1.82348</v>
      </c>
      <c r="BN90">
        <v>7.39533E-2</v>
      </c>
      <c r="BO90">
        <v>4.8243900000000002</v>
      </c>
      <c r="BP90">
        <v>1.4013500000000001</v>
      </c>
      <c r="BQ90">
        <v>1.5785400000000001</v>
      </c>
      <c r="BR90">
        <v>360.32600000000002</v>
      </c>
      <c r="BS90">
        <v>785.77200000000005</v>
      </c>
      <c r="BT90">
        <v>0</v>
      </c>
      <c r="BU90">
        <v>584.83299999999997</v>
      </c>
      <c r="BV90">
        <v>2033.7</v>
      </c>
      <c r="BW90">
        <v>5535.19</v>
      </c>
      <c r="BX90">
        <v>12062</v>
      </c>
      <c r="BY90">
        <v>433.91399999999999</v>
      </c>
      <c r="BZ90">
        <v>21797.3</v>
      </c>
      <c r="CA90">
        <v>2.3293900000000001</v>
      </c>
      <c r="CB90">
        <v>0</v>
      </c>
      <c r="CC90">
        <v>0</v>
      </c>
      <c r="CD90">
        <v>0</v>
      </c>
      <c r="CE90">
        <v>612.02099999999996</v>
      </c>
      <c r="CF90">
        <v>0</v>
      </c>
      <c r="CG90">
        <v>287.95400000000001</v>
      </c>
      <c r="CH90">
        <v>0</v>
      </c>
      <c r="CI90">
        <v>0</v>
      </c>
      <c r="CJ90">
        <v>902.30499999999995</v>
      </c>
      <c r="CK90">
        <v>0</v>
      </c>
      <c r="CL90">
        <v>0</v>
      </c>
      <c r="CM90">
        <v>0</v>
      </c>
      <c r="CN90">
        <v>0</v>
      </c>
      <c r="CO90">
        <v>0</v>
      </c>
      <c r="CP90">
        <v>0</v>
      </c>
      <c r="CQ90">
        <v>0</v>
      </c>
      <c r="CR90">
        <v>0</v>
      </c>
      <c r="CS90">
        <v>0</v>
      </c>
      <c r="CT90">
        <v>0</v>
      </c>
      <c r="CU90">
        <v>0.08</v>
      </c>
      <c r="CV90">
        <v>7.61</v>
      </c>
      <c r="CW90">
        <v>3.11</v>
      </c>
      <c r="CX90">
        <v>0</v>
      </c>
      <c r="CY90">
        <v>19.61</v>
      </c>
      <c r="CZ90">
        <v>9.0399999999999991</v>
      </c>
      <c r="DA90">
        <v>30.96</v>
      </c>
      <c r="DB90">
        <v>49.53</v>
      </c>
      <c r="DC90">
        <v>1.82</v>
      </c>
      <c r="DD90">
        <v>121.76</v>
      </c>
      <c r="DE90">
        <v>30.41</v>
      </c>
      <c r="DF90">
        <v>0</v>
      </c>
      <c r="DG90">
        <v>1.7450000000000001</v>
      </c>
      <c r="DH90">
        <v>8.9726299999999995E-2</v>
      </c>
      <c r="DI90">
        <v>0</v>
      </c>
      <c r="DJ90">
        <v>8.6966000000000002E-2</v>
      </c>
      <c r="DK90">
        <v>0.53989299999999996</v>
      </c>
      <c r="DL90">
        <v>0.98909499999999995</v>
      </c>
      <c r="DM90">
        <v>1.82348</v>
      </c>
      <c r="DN90">
        <v>7.39533E-2</v>
      </c>
      <c r="DO90">
        <v>5.3481100000000001</v>
      </c>
      <c r="DP90">
        <v>1.9216899999999999</v>
      </c>
      <c r="DQ90" t="s">
        <v>691</v>
      </c>
      <c r="DR90" t="s">
        <v>690</v>
      </c>
      <c r="DS90" t="s">
        <v>16</v>
      </c>
      <c r="DT90">
        <v>0.52372200000000002</v>
      </c>
      <c r="DU90">
        <v>0.52034199999999997</v>
      </c>
      <c r="DV90">
        <v>2.0121600000000002</v>
      </c>
      <c r="DW90">
        <v>7.7934900000000003</v>
      </c>
      <c r="EN90">
        <v>2.4473699999999998</v>
      </c>
      <c r="EO90">
        <v>223.59100000000001</v>
      </c>
      <c r="EP90">
        <v>785.77200000000005</v>
      </c>
      <c r="EQ90">
        <v>0</v>
      </c>
      <c r="ER90">
        <v>584.83299999999997</v>
      </c>
      <c r="ES90">
        <v>0</v>
      </c>
      <c r="ET90">
        <v>0</v>
      </c>
      <c r="EU90">
        <v>2033.7</v>
      </c>
      <c r="EV90">
        <v>5513.2</v>
      </c>
      <c r="EW90">
        <v>12062</v>
      </c>
      <c r="EX90">
        <v>433.91399999999999</v>
      </c>
      <c r="EY90">
        <v>21639.4</v>
      </c>
      <c r="EZ90">
        <v>3.6114799999999998</v>
      </c>
      <c r="FA90">
        <v>0</v>
      </c>
      <c r="FB90">
        <v>0</v>
      </c>
      <c r="FC90">
        <v>0</v>
      </c>
      <c r="FD90">
        <v>612.02099999999996</v>
      </c>
      <c r="FE90">
        <v>0</v>
      </c>
      <c r="FF90">
        <v>287.95400000000001</v>
      </c>
      <c r="FG90">
        <v>0</v>
      </c>
      <c r="FH90">
        <v>0</v>
      </c>
      <c r="FI90">
        <v>903.58699999999999</v>
      </c>
      <c r="FJ90">
        <v>0</v>
      </c>
      <c r="FK90">
        <v>0</v>
      </c>
      <c r="FL90">
        <v>0</v>
      </c>
      <c r="FM90">
        <v>0</v>
      </c>
      <c r="FN90">
        <v>0</v>
      </c>
      <c r="FO90">
        <v>0</v>
      </c>
      <c r="FP90">
        <v>0</v>
      </c>
      <c r="FQ90">
        <v>0</v>
      </c>
      <c r="FR90">
        <v>0</v>
      </c>
      <c r="FS90">
        <v>0</v>
      </c>
      <c r="FT90">
        <v>0.12</v>
      </c>
      <c r="FU90">
        <v>5.2</v>
      </c>
      <c r="FV90">
        <v>3.11</v>
      </c>
      <c r="FW90">
        <v>0</v>
      </c>
      <c r="FX90">
        <v>19.61</v>
      </c>
      <c r="FY90">
        <v>0</v>
      </c>
      <c r="FZ90">
        <v>0</v>
      </c>
      <c r="GA90">
        <v>9.0399999999999991</v>
      </c>
      <c r="GB90">
        <v>30.88</v>
      </c>
      <c r="GC90">
        <v>49.53</v>
      </c>
      <c r="GD90">
        <v>1.82</v>
      </c>
      <c r="GE90">
        <v>119.31</v>
      </c>
      <c r="GF90">
        <v>0</v>
      </c>
      <c r="GG90">
        <v>1.2246600000000001</v>
      </c>
      <c r="GH90">
        <v>8.9726299999999995E-2</v>
      </c>
      <c r="GI90">
        <v>0</v>
      </c>
      <c r="GJ90">
        <v>8.6966000000000002E-2</v>
      </c>
      <c r="GK90">
        <v>0</v>
      </c>
      <c r="GL90">
        <v>0</v>
      </c>
      <c r="GM90">
        <v>0.53989299999999996</v>
      </c>
      <c r="GN90">
        <v>0.98571399999999998</v>
      </c>
      <c r="GO90">
        <v>1.82348</v>
      </c>
      <c r="GP90">
        <v>7.39533E-2</v>
      </c>
      <c r="GQ90">
        <v>4.8243900000000002</v>
      </c>
      <c r="GR90">
        <v>74.553899999999999</v>
      </c>
      <c r="GS90">
        <v>764.57</v>
      </c>
      <c r="GT90">
        <v>785.77200000000005</v>
      </c>
      <c r="GU90">
        <v>0</v>
      </c>
      <c r="GV90">
        <v>0</v>
      </c>
      <c r="GW90">
        <v>5894.96</v>
      </c>
      <c r="GX90">
        <v>6547.68</v>
      </c>
      <c r="GY90">
        <v>10697.7</v>
      </c>
      <c r="GZ90">
        <v>540.49900000000002</v>
      </c>
      <c r="HA90">
        <v>25305.8</v>
      </c>
      <c r="HB90">
        <v>62.043599999999998</v>
      </c>
      <c r="HC90">
        <v>0</v>
      </c>
      <c r="HD90">
        <v>0</v>
      </c>
      <c r="HE90">
        <v>0</v>
      </c>
      <c r="HF90">
        <v>1068.97</v>
      </c>
      <c r="HG90">
        <v>0</v>
      </c>
      <c r="HH90">
        <v>291.12400000000002</v>
      </c>
      <c r="HI90">
        <v>0</v>
      </c>
      <c r="HJ90">
        <v>0</v>
      </c>
      <c r="HK90">
        <v>1422.14</v>
      </c>
      <c r="HL90">
        <v>0</v>
      </c>
      <c r="HM90">
        <v>0</v>
      </c>
      <c r="HN90">
        <v>0</v>
      </c>
      <c r="HO90">
        <v>0</v>
      </c>
      <c r="HP90">
        <v>0</v>
      </c>
      <c r="HQ90">
        <v>0</v>
      </c>
      <c r="HR90">
        <v>0</v>
      </c>
      <c r="HS90">
        <v>0</v>
      </c>
      <c r="HT90">
        <v>0</v>
      </c>
      <c r="HU90">
        <v>0</v>
      </c>
      <c r="HV90">
        <v>2.19</v>
      </c>
      <c r="HW90">
        <v>11.75</v>
      </c>
      <c r="HX90">
        <v>3.11</v>
      </c>
      <c r="HY90">
        <v>0</v>
      </c>
      <c r="HZ90">
        <v>30.14</v>
      </c>
      <c r="IA90">
        <v>26.49</v>
      </c>
      <c r="IB90">
        <v>34.31</v>
      </c>
      <c r="IC90">
        <v>44.28</v>
      </c>
      <c r="ID90">
        <v>2.42</v>
      </c>
      <c r="IE90">
        <v>154.69</v>
      </c>
      <c r="IF90">
        <v>0</v>
      </c>
      <c r="IG90">
        <v>2.18614</v>
      </c>
      <c r="IH90">
        <v>8.9726299999999995E-2</v>
      </c>
      <c r="II90">
        <v>0</v>
      </c>
      <c r="IJ90">
        <v>0</v>
      </c>
      <c r="IK90">
        <v>1.7213499999999999</v>
      </c>
      <c r="IL90">
        <v>0.80892399999999998</v>
      </c>
      <c r="IM90">
        <v>1.7518499999999999</v>
      </c>
      <c r="IN90">
        <v>0.114331</v>
      </c>
      <c r="IO90">
        <v>6.6723100000000004</v>
      </c>
      <c r="IP90">
        <v>61.7</v>
      </c>
      <c r="IQ90">
        <v>0</v>
      </c>
      <c r="IR90">
        <v>26.9</v>
      </c>
      <c r="IS90">
        <v>63</v>
      </c>
      <c r="IT90">
        <v>36.1</v>
      </c>
      <c r="IU90">
        <v>10.68</v>
      </c>
      <c r="IV90">
        <v>17.36</v>
      </c>
      <c r="IW90">
        <v>13.09</v>
      </c>
      <c r="IX90">
        <v>17.32</v>
      </c>
      <c r="IY90">
        <v>10.68</v>
      </c>
      <c r="IZ90">
        <v>17.36</v>
      </c>
      <c r="JA90">
        <v>15.13</v>
      </c>
      <c r="JB90">
        <v>32.06</v>
      </c>
    </row>
    <row r="91" spans="1:262" x14ac:dyDescent="0.25">
      <c r="A91" s="10">
        <v>42977.405925925923</v>
      </c>
      <c r="B91" t="s">
        <v>470</v>
      </c>
      <c r="C91" t="s">
        <v>606</v>
      </c>
      <c r="D91">
        <v>8</v>
      </c>
      <c r="E91">
        <v>8</v>
      </c>
      <c r="F91">
        <v>6960</v>
      </c>
      <c r="G91" t="s">
        <v>96</v>
      </c>
      <c r="H91" t="s">
        <v>125</v>
      </c>
      <c r="I91">
        <v>2.91</v>
      </c>
      <c r="J91">
        <v>58.7</v>
      </c>
      <c r="K91">
        <v>7.4118399999999998</v>
      </c>
      <c r="L91">
        <v>1398.41</v>
      </c>
      <c r="M91">
        <v>785.77200000000005</v>
      </c>
      <c r="N91">
        <v>0</v>
      </c>
      <c r="O91">
        <v>584.83299999999997</v>
      </c>
      <c r="P91">
        <v>0</v>
      </c>
      <c r="Q91">
        <v>0</v>
      </c>
      <c r="R91">
        <v>2033.7</v>
      </c>
      <c r="S91">
        <v>5606.63</v>
      </c>
      <c r="T91">
        <v>12062</v>
      </c>
      <c r="U91">
        <v>433.91399999999999</v>
      </c>
      <c r="V91">
        <v>22912.6</v>
      </c>
      <c r="W91">
        <v>10.9377</v>
      </c>
      <c r="X91">
        <v>0</v>
      </c>
      <c r="Y91">
        <v>0</v>
      </c>
      <c r="Z91">
        <v>0</v>
      </c>
      <c r="AA91">
        <v>597.71199999999999</v>
      </c>
      <c r="AB91">
        <v>0</v>
      </c>
      <c r="AC91">
        <v>287.95400000000001</v>
      </c>
      <c r="AD91">
        <v>0</v>
      </c>
      <c r="AE91">
        <v>0</v>
      </c>
      <c r="AF91">
        <v>896.60400000000004</v>
      </c>
      <c r="AG91">
        <v>0</v>
      </c>
      <c r="AH91">
        <v>0</v>
      </c>
      <c r="AI91">
        <v>0</v>
      </c>
      <c r="AJ91">
        <v>0</v>
      </c>
      <c r="AK91">
        <v>0</v>
      </c>
      <c r="AL91">
        <v>0</v>
      </c>
      <c r="AM91">
        <v>0</v>
      </c>
      <c r="AN91">
        <v>0</v>
      </c>
      <c r="AO91">
        <v>0</v>
      </c>
      <c r="AP91">
        <v>0</v>
      </c>
      <c r="AQ91">
        <v>0.38</v>
      </c>
      <c r="AR91">
        <v>16.91</v>
      </c>
      <c r="AS91">
        <v>3.02</v>
      </c>
      <c r="AT91">
        <v>0</v>
      </c>
      <c r="AU91">
        <v>19.43</v>
      </c>
      <c r="AV91">
        <v>0</v>
      </c>
      <c r="AW91">
        <v>0</v>
      </c>
      <c r="AX91">
        <v>8.5500000000000007</v>
      </c>
      <c r="AY91">
        <v>30.6</v>
      </c>
      <c r="AZ91">
        <v>47.83</v>
      </c>
      <c r="BA91">
        <v>1.72</v>
      </c>
      <c r="BB91">
        <v>128.44</v>
      </c>
      <c r="BC91">
        <v>39.74</v>
      </c>
      <c r="BD91">
        <v>0</v>
      </c>
      <c r="BE91">
        <v>3.0990199999999999</v>
      </c>
      <c r="BF91">
        <v>8.9726299999999995E-2</v>
      </c>
      <c r="BG91">
        <v>0</v>
      </c>
      <c r="BH91">
        <v>8.6966000000000002E-2</v>
      </c>
      <c r="BI91">
        <v>0</v>
      </c>
      <c r="BJ91">
        <v>0</v>
      </c>
      <c r="BK91">
        <v>0.53989299999999996</v>
      </c>
      <c r="BL91">
        <v>0.998363</v>
      </c>
      <c r="BM91">
        <v>1.82348</v>
      </c>
      <c r="BN91">
        <v>7.39533E-2</v>
      </c>
      <c r="BO91">
        <v>6.7114000000000003</v>
      </c>
      <c r="BP91">
        <v>3.2757100000000001</v>
      </c>
      <c r="BQ91">
        <v>7.3692799999999998</v>
      </c>
      <c r="BR91">
        <v>1803.01</v>
      </c>
      <c r="BS91">
        <v>785.77200000000005</v>
      </c>
      <c r="BT91">
        <v>0</v>
      </c>
      <c r="BU91">
        <v>584.83299999999997</v>
      </c>
      <c r="BV91">
        <v>2033.7</v>
      </c>
      <c r="BW91">
        <v>5620.66</v>
      </c>
      <c r="BX91">
        <v>12062</v>
      </c>
      <c r="BY91">
        <v>433.91399999999999</v>
      </c>
      <c r="BZ91">
        <v>23331.200000000001</v>
      </c>
      <c r="CA91">
        <v>10.8749</v>
      </c>
      <c r="CB91">
        <v>0</v>
      </c>
      <c r="CC91">
        <v>0</v>
      </c>
      <c r="CD91">
        <v>0</v>
      </c>
      <c r="CE91">
        <v>597.71199999999999</v>
      </c>
      <c r="CF91">
        <v>0</v>
      </c>
      <c r="CG91">
        <v>287.95400000000001</v>
      </c>
      <c r="CH91">
        <v>0</v>
      </c>
      <c r="CI91">
        <v>0</v>
      </c>
      <c r="CJ91">
        <v>896.54100000000005</v>
      </c>
      <c r="CK91">
        <v>0</v>
      </c>
      <c r="CL91">
        <v>0</v>
      </c>
      <c r="CM91">
        <v>0</v>
      </c>
      <c r="CN91">
        <v>0</v>
      </c>
      <c r="CO91">
        <v>0</v>
      </c>
      <c r="CP91">
        <v>0</v>
      </c>
      <c r="CQ91">
        <v>0</v>
      </c>
      <c r="CR91">
        <v>0</v>
      </c>
      <c r="CS91">
        <v>0</v>
      </c>
      <c r="CT91">
        <v>0</v>
      </c>
      <c r="CU91">
        <v>0.38</v>
      </c>
      <c r="CV91">
        <v>19.82</v>
      </c>
      <c r="CW91">
        <v>3.02</v>
      </c>
      <c r="CX91">
        <v>0</v>
      </c>
      <c r="CY91">
        <v>19.43</v>
      </c>
      <c r="CZ91">
        <v>8.5500000000000007</v>
      </c>
      <c r="DA91">
        <v>30.65</v>
      </c>
      <c r="DB91">
        <v>47.83</v>
      </c>
      <c r="DC91">
        <v>1.72</v>
      </c>
      <c r="DD91">
        <v>131.4</v>
      </c>
      <c r="DE91">
        <v>42.65</v>
      </c>
      <c r="DF91">
        <v>0</v>
      </c>
      <c r="DG91">
        <v>3.5290499999999998</v>
      </c>
      <c r="DH91">
        <v>8.9726299999999995E-2</v>
      </c>
      <c r="DI91">
        <v>0</v>
      </c>
      <c r="DJ91">
        <v>8.6966000000000002E-2</v>
      </c>
      <c r="DK91">
        <v>0.53989299999999996</v>
      </c>
      <c r="DL91">
        <v>0.99958899999999995</v>
      </c>
      <c r="DM91">
        <v>1.82348</v>
      </c>
      <c r="DN91">
        <v>7.39533E-2</v>
      </c>
      <c r="DO91">
        <v>7.1426600000000002</v>
      </c>
      <c r="DP91">
        <v>3.70574</v>
      </c>
      <c r="DQ91" t="s">
        <v>691</v>
      </c>
      <c r="DR91" t="s">
        <v>690</v>
      </c>
      <c r="DS91" t="s">
        <v>16</v>
      </c>
      <c r="DT91">
        <v>0.431257</v>
      </c>
      <c r="DU91">
        <v>0.430031</v>
      </c>
      <c r="DV91">
        <v>2.2526600000000001</v>
      </c>
      <c r="DW91">
        <v>6.8229800000000003</v>
      </c>
      <c r="EN91">
        <v>7.4118399999999998</v>
      </c>
      <c r="EO91">
        <v>1398.41</v>
      </c>
      <c r="EP91">
        <v>785.77200000000005</v>
      </c>
      <c r="EQ91">
        <v>0</v>
      </c>
      <c r="ER91">
        <v>584.83299999999997</v>
      </c>
      <c r="ES91">
        <v>0</v>
      </c>
      <c r="ET91">
        <v>0</v>
      </c>
      <c r="EU91">
        <v>2033.7</v>
      </c>
      <c r="EV91">
        <v>5606.63</v>
      </c>
      <c r="EW91">
        <v>12062</v>
      </c>
      <c r="EX91">
        <v>433.91399999999999</v>
      </c>
      <c r="EY91">
        <v>22912.6</v>
      </c>
      <c r="EZ91">
        <v>10.9377</v>
      </c>
      <c r="FA91">
        <v>0</v>
      </c>
      <c r="FB91">
        <v>0</v>
      </c>
      <c r="FC91">
        <v>0</v>
      </c>
      <c r="FD91">
        <v>597.71199999999999</v>
      </c>
      <c r="FE91">
        <v>0</v>
      </c>
      <c r="FF91">
        <v>287.95400000000001</v>
      </c>
      <c r="FG91">
        <v>0</v>
      </c>
      <c r="FH91">
        <v>0</v>
      </c>
      <c r="FI91">
        <v>896.60400000000004</v>
      </c>
      <c r="FJ91">
        <v>0</v>
      </c>
      <c r="FK91">
        <v>0</v>
      </c>
      <c r="FL91">
        <v>0</v>
      </c>
      <c r="FM91">
        <v>0</v>
      </c>
      <c r="FN91">
        <v>0</v>
      </c>
      <c r="FO91">
        <v>0</v>
      </c>
      <c r="FP91">
        <v>0</v>
      </c>
      <c r="FQ91">
        <v>0</v>
      </c>
      <c r="FR91">
        <v>0</v>
      </c>
      <c r="FS91">
        <v>0</v>
      </c>
      <c r="FT91">
        <v>0.38</v>
      </c>
      <c r="FU91">
        <v>16.91</v>
      </c>
      <c r="FV91">
        <v>3.02</v>
      </c>
      <c r="FW91">
        <v>0</v>
      </c>
      <c r="FX91">
        <v>19.43</v>
      </c>
      <c r="FY91">
        <v>0</v>
      </c>
      <c r="FZ91">
        <v>0</v>
      </c>
      <c r="GA91">
        <v>8.5500000000000007</v>
      </c>
      <c r="GB91">
        <v>30.6</v>
      </c>
      <c r="GC91">
        <v>47.83</v>
      </c>
      <c r="GD91">
        <v>1.72</v>
      </c>
      <c r="GE91">
        <v>128.44</v>
      </c>
      <c r="GF91">
        <v>0</v>
      </c>
      <c r="GG91">
        <v>3.0990199999999999</v>
      </c>
      <c r="GH91">
        <v>8.9726299999999995E-2</v>
      </c>
      <c r="GI91">
        <v>0</v>
      </c>
      <c r="GJ91">
        <v>8.6966000000000002E-2</v>
      </c>
      <c r="GK91">
        <v>0</v>
      </c>
      <c r="GL91">
        <v>0</v>
      </c>
      <c r="GM91">
        <v>0.53989299999999996</v>
      </c>
      <c r="GN91">
        <v>0.998363</v>
      </c>
      <c r="GO91">
        <v>1.82348</v>
      </c>
      <c r="GP91">
        <v>7.39533E-2</v>
      </c>
      <c r="GQ91">
        <v>6.7114000000000003</v>
      </c>
      <c r="GR91">
        <v>200.44399999999999</v>
      </c>
      <c r="GS91">
        <v>4237.88</v>
      </c>
      <c r="GT91">
        <v>785.77200000000005</v>
      </c>
      <c r="GU91">
        <v>0</v>
      </c>
      <c r="GV91">
        <v>0</v>
      </c>
      <c r="GW91">
        <v>5894.96</v>
      </c>
      <c r="GX91">
        <v>6547.68</v>
      </c>
      <c r="GY91">
        <v>10697.7</v>
      </c>
      <c r="GZ91">
        <v>540.49900000000002</v>
      </c>
      <c r="HA91">
        <v>28905</v>
      </c>
      <c r="HB91">
        <v>166.816</v>
      </c>
      <c r="HC91">
        <v>0</v>
      </c>
      <c r="HD91">
        <v>0</v>
      </c>
      <c r="HE91">
        <v>0</v>
      </c>
      <c r="HF91">
        <v>1051.57</v>
      </c>
      <c r="HG91">
        <v>0</v>
      </c>
      <c r="HH91">
        <v>291.12400000000002</v>
      </c>
      <c r="HI91">
        <v>0</v>
      </c>
      <c r="HJ91">
        <v>0</v>
      </c>
      <c r="HK91">
        <v>1509.51</v>
      </c>
      <c r="HL91">
        <v>0</v>
      </c>
      <c r="HM91">
        <v>0</v>
      </c>
      <c r="HN91">
        <v>0</v>
      </c>
      <c r="HO91">
        <v>0</v>
      </c>
      <c r="HP91">
        <v>0</v>
      </c>
      <c r="HQ91">
        <v>0</v>
      </c>
      <c r="HR91">
        <v>0</v>
      </c>
      <c r="HS91">
        <v>0</v>
      </c>
      <c r="HT91">
        <v>0</v>
      </c>
      <c r="HU91">
        <v>0</v>
      </c>
      <c r="HV91">
        <v>6.06</v>
      </c>
      <c r="HW91">
        <v>41.11</v>
      </c>
      <c r="HX91">
        <v>3.02</v>
      </c>
      <c r="HY91">
        <v>0</v>
      </c>
      <c r="HZ91">
        <v>30.17</v>
      </c>
      <c r="IA91">
        <v>25.02</v>
      </c>
      <c r="IB91">
        <v>33.64</v>
      </c>
      <c r="IC91">
        <v>42.75</v>
      </c>
      <c r="ID91">
        <v>2.19</v>
      </c>
      <c r="IE91">
        <v>183.96</v>
      </c>
      <c r="IF91">
        <v>0</v>
      </c>
      <c r="IG91">
        <v>5.18506</v>
      </c>
      <c r="IH91">
        <v>8.9726299999999995E-2</v>
      </c>
      <c r="II91">
        <v>0</v>
      </c>
      <c r="IJ91">
        <v>0</v>
      </c>
      <c r="IK91">
        <v>1.7213499999999999</v>
      </c>
      <c r="IL91">
        <v>0.80892399999999998</v>
      </c>
      <c r="IM91">
        <v>1.7518499999999999</v>
      </c>
      <c r="IN91">
        <v>0.114331</v>
      </c>
      <c r="IO91">
        <v>9.6712399999999992</v>
      </c>
      <c r="IP91">
        <v>58.7</v>
      </c>
      <c r="IQ91">
        <v>0</v>
      </c>
      <c r="IR91">
        <v>26</v>
      </c>
      <c r="IS91">
        <v>60</v>
      </c>
      <c r="IT91">
        <v>34</v>
      </c>
      <c r="IU91">
        <v>22.25</v>
      </c>
      <c r="IV91">
        <v>17.489999999999998</v>
      </c>
      <c r="IW91">
        <v>25.16</v>
      </c>
      <c r="IX91">
        <v>17.489999999999998</v>
      </c>
      <c r="IY91">
        <v>22.25</v>
      </c>
      <c r="IZ91">
        <v>17.489999999999998</v>
      </c>
      <c r="JA91">
        <v>44.83</v>
      </c>
      <c r="JB91">
        <v>35.53</v>
      </c>
    </row>
    <row r="92" spans="1:262" x14ac:dyDescent="0.25">
      <c r="A92" s="10">
        <v>42977.405914351853</v>
      </c>
      <c r="B92" t="s">
        <v>471</v>
      </c>
      <c r="C92" t="s">
        <v>607</v>
      </c>
      <c r="D92">
        <v>9</v>
      </c>
      <c r="E92">
        <v>8</v>
      </c>
      <c r="F92">
        <v>6960</v>
      </c>
      <c r="G92" t="s">
        <v>96</v>
      </c>
      <c r="H92" t="s">
        <v>125</v>
      </c>
      <c r="I92">
        <v>4.46</v>
      </c>
      <c r="J92">
        <v>56.7</v>
      </c>
      <c r="K92">
        <v>20.567799999999998</v>
      </c>
      <c r="L92">
        <v>2097.98</v>
      </c>
      <c r="M92">
        <v>785.77200000000005</v>
      </c>
      <c r="N92">
        <v>0</v>
      </c>
      <c r="O92">
        <v>584.83299999999997</v>
      </c>
      <c r="P92">
        <v>0</v>
      </c>
      <c r="Q92">
        <v>0</v>
      </c>
      <c r="R92">
        <v>2033.7</v>
      </c>
      <c r="S92">
        <v>5582.69</v>
      </c>
      <c r="T92">
        <v>12062</v>
      </c>
      <c r="U92">
        <v>433.91399999999999</v>
      </c>
      <c r="V92">
        <v>23601.4</v>
      </c>
      <c r="W92">
        <v>30.3612</v>
      </c>
      <c r="X92">
        <v>0</v>
      </c>
      <c r="Y92">
        <v>0</v>
      </c>
      <c r="Z92">
        <v>0</v>
      </c>
      <c r="AA92">
        <v>596.62400000000002</v>
      </c>
      <c r="AB92">
        <v>0</v>
      </c>
      <c r="AC92">
        <v>287.95400000000001</v>
      </c>
      <c r="AD92">
        <v>0</v>
      </c>
      <c r="AE92">
        <v>0</v>
      </c>
      <c r="AF92">
        <v>914.94</v>
      </c>
      <c r="AG92">
        <v>0</v>
      </c>
      <c r="AH92">
        <v>0</v>
      </c>
      <c r="AI92">
        <v>0</v>
      </c>
      <c r="AJ92">
        <v>0</v>
      </c>
      <c r="AK92">
        <v>0</v>
      </c>
      <c r="AL92">
        <v>0</v>
      </c>
      <c r="AM92">
        <v>0</v>
      </c>
      <c r="AN92">
        <v>0</v>
      </c>
      <c r="AO92">
        <v>0</v>
      </c>
      <c r="AP92">
        <v>0</v>
      </c>
      <c r="AQ92">
        <v>1.03</v>
      </c>
      <c r="AR92">
        <v>23.67</v>
      </c>
      <c r="AS92">
        <v>3.01</v>
      </c>
      <c r="AT92">
        <v>0</v>
      </c>
      <c r="AU92">
        <v>19.420000000000002</v>
      </c>
      <c r="AV92">
        <v>0</v>
      </c>
      <c r="AW92">
        <v>0</v>
      </c>
      <c r="AX92">
        <v>8.56</v>
      </c>
      <c r="AY92">
        <v>30.33</v>
      </c>
      <c r="AZ92">
        <v>47.68</v>
      </c>
      <c r="BA92">
        <v>1.72</v>
      </c>
      <c r="BB92">
        <v>135.41999999999999</v>
      </c>
      <c r="BC92">
        <v>47.13</v>
      </c>
      <c r="BD92">
        <v>0</v>
      </c>
      <c r="BE92">
        <v>4.3205799999999996</v>
      </c>
      <c r="BF92">
        <v>8.9726299999999995E-2</v>
      </c>
      <c r="BG92">
        <v>0</v>
      </c>
      <c r="BH92">
        <v>8.6966000000000002E-2</v>
      </c>
      <c r="BI92">
        <v>0</v>
      </c>
      <c r="BJ92">
        <v>0</v>
      </c>
      <c r="BK92">
        <v>0.53989299999999996</v>
      </c>
      <c r="BL92">
        <v>1.0021100000000001</v>
      </c>
      <c r="BM92">
        <v>1.82348</v>
      </c>
      <c r="BN92">
        <v>7.39533E-2</v>
      </c>
      <c r="BO92">
        <v>7.9367000000000001</v>
      </c>
      <c r="BP92">
        <v>4.4972700000000003</v>
      </c>
      <c r="BQ92">
        <v>19.261199999999999</v>
      </c>
      <c r="BR92">
        <v>2633.82</v>
      </c>
      <c r="BS92">
        <v>785.77200000000005</v>
      </c>
      <c r="BT92">
        <v>0</v>
      </c>
      <c r="BU92">
        <v>584.83299999999997</v>
      </c>
      <c r="BV92">
        <v>2033.7</v>
      </c>
      <c r="BW92">
        <v>5596.28</v>
      </c>
      <c r="BX92">
        <v>12062</v>
      </c>
      <c r="BY92">
        <v>433.91399999999999</v>
      </c>
      <c r="BZ92">
        <v>24149.5</v>
      </c>
      <c r="CA92">
        <v>28.432600000000001</v>
      </c>
      <c r="CB92">
        <v>0</v>
      </c>
      <c r="CC92">
        <v>0</v>
      </c>
      <c r="CD92">
        <v>0</v>
      </c>
      <c r="CE92">
        <v>596.62400000000002</v>
      </c>
      <c r="CF92">
        <v>0</v>
      </c>
      <c r="CG92">
        <v>287.95400000000001</v>
      </c>
      <c r="CH92">
        <v>0</v>
      </c>
      <c r="CI92">
        <v>0</v>
      </c>
      <c r="CJ92">
        <v>913.01099999999997</v>
      </c>
      <c r="CK92">
        <v>0</v>
      </c>
      <c r="CL92">
        <v>0</v>
      </c>
      <c r="CM92">
        <v>0</v>
      </c>
      <c r="CN92">
        <v>0</v>
      </c>
      <c r="CO92">
        <v>0</v>
      </c>
      <c r="CP92">
        <v>0</v>
      </c>
      <c r="CQ92">
        <v>0</v>
      </c>
      <c r="CR92">
        <v>0</v>
      </c>
      <c r="CS92">
        <v>0</v>
      </c>
      <c r="CT92">
        <v>0</v>
      </c>
      <c r="CU92">
        <v>0.98</v>
      </c>
      <c r="CV92">
        <v>28.18</v>
      </c>
      <c r="CW92">
        <v>3.01</v>
      </c>
      <c r="CX92">
        <v>0</v>
      </c>
      <c r="CY92">
        <v>19.420000000000002</v>
      </c>
      <c r="CZ92">
        <v>8.56</v>
      </c>
      <c r="DA92">
        <v>30.38</v>
      </c>
      <c r="DB92">
        <v>47.68</v>
      </c>
      <c r="DC92">
        <v>1.72</v>
      </c>
      <c r="DD92">
        <v>139.93</v>
      </c>
      <c r="DE92">
        <v>51.59</v>
      </c>
      <c r="DF92">
        <v>0</v>
      </c>
      <c r="DG92">
        <v>5.0082199999999997</v>
      </c>
      <c r="DH92">
        <v>8.9726299999999995E-2</v>
      </c>
      <c r="DI92">
        <v>0</v>
      </c>
      <c r="DJ92">
        <v>8.6966000000000002E-2</v>
      </c>
      <c r="DK92">
        <v>0.53989299999999996</v>
      </c>
      <c r="DL92">
        <v>1.0025200000000001</v>
      </c>
      <c r="DM92">
        <v>1.82348</v>
      </c>
      <c r="DN92">
        <v>7.39533E-2</v>
      </c>
      <c r="DO92">
        <v>8.6247600000000002</v>
      </c>
      <c r="DP92">
        <v>5.1849100000000004</v>
      </c>
      <c r="DQ92" t="s">
        <v>691</v>
      </c>
      <c r="DR92" t="s">
        <v>690</v>
      </c>
      <c r="DS92" t="s">
        <v>16</v>
      </c>
      <c r="DT92">
        <v>0.68805400000000005</v>
      </c>
      <c r="DU92">
        <v>0.68763700000000005</v>
      </c>
      <c r="DV92">
        <v>3.2230400000000001</v>
      </c>
      <c r="DW92">
        <v>8.6450899999999997</v>
      </c>
      <c r="EN92">
        <v>20.567799999999998</v>
      </c>
      <c r="EO92">
        <v>2097.98</v>
      </c>
      <c r="EP92">
        <v>785.77200000000005</v>
      </c>
      <c r="EQ92">
        <v>0</v>
      </c>
      <c r="ER92">
        <v>584.83299999999997</v>
      </c>
      <c r="ES92">
        <v>0</v>
      </c>
      <c r="ET92">
        <v>0</v>
      </c>
      <c r="EU92">
        <v>2033.7</v>
      </c>
      <c r="EV92">
        <v>5582.69</v>
      </c>
      <c r="EW92">
        <v>12062</v>
      </c>
      <c r="EX92">
        <v>433.91399999999999</v>
      </c>
      <c r="EY92">
        <v>23601.4</v>
      </c>
      <c r="EZ92">
        <v>30.3612</v>
      </c>
      <c r="FA92">
        <v>0</v>
      </c>
      <c r="FB92">
        <v>0</v>
      </c>
      <c r="FC92">
        <v>0</v>
      </c>
      <c r="FD92">
        <v>596.62400000000002</v>
      </c>
      <c r="FE92">
        <v>0</v>
      </c>
      <c r="FF92">
        <v>287.95400000000001</v>
      </c>
      <c r="FG92">
        <v>0</v>
      </c>
      <c r="FH92">
        <v>0</v>
      </c>
      <c r="FI92">
        <v>914.94</v>
      </c>
      <c r="FJ92">
        <v>0</v>
      </c>
      <c r="FK92">
        <v>0</v>
      </c>
      <c r="FL92">
        <v>0</v>
      </c>
      <c r="FM92">
        <v>0</v>
      </c>
      <c r="FN92">
        <v>0</v>
      </c>
      <c r="FO92">
        <v>0</v>
      </c>
      <c r="FP92">
        <v>0</v>
      </c>
      <c r="FQ92">
        <v>0</v>
      </c>
      <c r="FR92">
        <v>0</v>
      </c>
      <c r="FS92">
        <v>0</v>
      </c>
      <c r="FT92">
        <v>1.03</v>
      </c>
      <c r="FU92">
        <v>23.67</v>
      </c>
      <c r="FV92">
        <v>3.01</v>
      </c>
      <c r="FW92">
        <v>0</v>
      </c>
      <c r="FX92">
        <v>19.420000000000002</v>
      </c>
      <c r="FY92">
        <v>0</v>
      </c>
      <c r="FZ92">
        <v>0</v>
      </c>
      <c r="GA92">
        <v>8.56</v>
      </c>
      <c r="GB92">
        <v>30.33</v>
      </c>
      <c r="GC92">
        <v>47.68</v>
      </c>
      <c r="GD92">
        <v>1.72</v>
      </c>
      <c r="GE92">
        <v>135.41999999999999</v>
      </c>
      <c r="GF92">
        <v>0</v>
      </c>
      <c r="GG92">
        <v>4.3205799999999996</v>
      </c>
      <c r="GH92">
        <v>8.9726299999999995E-2</v>
      </c>
      <c r="GI92">
        <v>0</v>
      </c>
      <c r="GJ92">
        <v>8.6966000000000002E-2</v>
      </c>
      <c r="GK92">
        <v>0</v>
      </c>
      <c r="GL92">
        <v>0</v>
      </c>
      <c r="GM92">
        <v>0.53989299999999996</v>
      </c>
      <c r="GN92">
        <v>1.0021100000000001</v>
      </c>
      <c r="GO92">
        <v>1.82348</v>
      </c>
      <c r="GP92">
        <v>7.39533E-2</v>
      </c>
      <c r="GQ92">
        <v>7.9367000000000001</v>
      </c>
      <c r="GR92">
        <v>325.19200000000001</v>
      </c>
      <c r="GS92">
        <v>6261.61</v>
      </c>
      <c r="GT92">
        <v>785.77200000000005</v>
      </c>
      <c r="GU92">
        <v>0</v>
      </c>
      <c r="GV92">
        <v>0</v>
      </c>
      <c r="GW92">
        <v>5894.96</v>
      </c>
      <c r="GX92">
        <v>6547.68</v>
      </c>
      <c r="GY92">
        <v>10697.7</v>
      </c>
      <c r="GZ92">
        <v>540.49900000000002</v>
      </c>
      <c r="HA92">
        <v>31053.5</v>
      </c>
      <c r="HB92">
        <v>270.71699999999998</v>
      </c>
      <c r="HC92">
        <v>0</v>
      </c>
      <c r="HD92">
        <v>0</v>
      </c>
      <c r="HE92">
        <v>0</v>
      </c>
      <c r="HF92">
        <v>1050.01</v>
      </c>
      <c r="HG92">
        <v>0</v>
      </c>
      <c r="HH92">
        <v>291.12400000000002</v>
      </c>
      <c r="HI92">
        <v>0</v>
      </c>
      <c r="HJ92">
        <v>0</v>
      </c>
      <c r="HK92">
        <v>1611.85</v>
      </c>
      <c r="HL92">
        <v>0</v>
      </c>
      <c r="HM92">
        <v>0</v>
      </c>
      <c r="HN92">
        <v>0</v>
      </c>
      <c r="HO92">
        <v>0</v>
      </c>
      <c r="HP92">
        <v>0</v>
      </c>
      <c r="HQ92">
        <v>0</v>
      </c>
      <c r="HR92">
        <v>0</v>
      </c>
      <c r="HS92">
        <v>0</v>
      </c>
      <c r="HT92">
        <v>0</v>
      </c>
      <c r="HU92">
        <v>0</v>
      </c>
      <c r="HV92">
        <v>9.75</v>
      </c>
      <c r="HW92">
        <v>59.69</v>
      </c>
      <c r="HX92">
        <v>3.01</v>
      </c>
      <c r="HY92">
        <v>0</v>
      </c>
      <c r="HZ92">
        <v>30.18</v>
      </c>
      <c r="IA92">
        <v>25.08</v>
      </c>
      <c r="IB92">
        <v>33.549999999999997</v>
      </c>
      <c r="IC92">
        <v>42.65</v>
      </c>
      <c r="ID92">
        <v>2.1800000000000002</v>
      </c>
      <c r="IE92">
        <v>206.09</v>
      </c>
      <c r="IF92">
        <v>0</v>
      </c>
      <c r="IG92">
        <v>7.9770099999999999</v>
      </c>
      <c r="IH92">
        <v>8.9726299999999995E-2</v>
      </c>
      <c r="II92">
        <v>0</v>
      </c>
      <c r="IJ92">
        <v>0</v>
      </c>
      <c r="IK92">
        <v>1.7213499999999999</v>
      </c>
      <c r="IL92">
        <v>0.80892399999999998</v>
      </c>
      <c r="IM92">
        <v>1.7518499999999999</v>
      </c>
      <c r="IN92">
        <v>0.114331</v>
      </c>
      <c r="IO92">
        <v>12.463200000000001</v>
      </c>
      <c r="IP92">
        <v>56.7</v>
      </c>
      <c r="IQ92">
        <v>0</v>
      </c>
      <c r="IR92">
        <v>26.9</v>
      </c>
      <c r="IS92">
        <v>58.6</v>
      </c>
      <c r="IT92">
        <v>31.7</v>
      </c>
      <c r="IU92">
        <v>29.04</v>
      </c>
      <c r="IV92">
        <v>18.09</v>
      </c>
      <c r="IW92">
        <v>33.549999999999997</v>
      </c>
      <c r="IX92">
        <v>18.04</v>
      </c>
      <c r="IY92">
        <v>29.04</v>
      </c>
      <c r="IZ92">
        <v>18.09</v>
      </c>
      <c r="JA92">
        <v>63.82</v>
      </c>
      <c r="JB92">
        <v>38.81</v>
      </c>
    </row>
    <row r="93" spans="1:262" x14ac:dyDescent="0.25">
      <c r="A93" s="10">
        <v>42977.406446759262</v>
      </c>
      <c r="B93" t="s">
        <v>472</v>
      </c>
      <c r="C93" t="s">
        <v>608</v>
      </c>
      <c r="D93">
        <v>10</v>
      </c>
      <c r="E93">
        <v>8</v>
      </c>
      <c r="F93">
        <v>6960</v>
      </c>
      <c r="G93" t="s">
        <v>96</v>
      </c>
      <c r="H93" t="s">
        <v>125</v>
      </c>
      <c r="I93">
        <v>4.29</v>
      </c>
      <c r="J93">
        <v>55.3</v>
      </c>
      <c r="K93">
        <v>27.566800000000001</v>
      </c>
      <c r="L93">
        <v>2684.77</v>
      </c>
      <c r="M93">
        <v>785.77200000000005</v>
      </c>
      <c r="N93">
        <v>0</v>
      </c>
      <c r="O93">
        <v>584.83299999999997</v>
      </c>
      <c r="P93">
        <v>0</v>
      </c>
      <c r="Q93">
        <v>0</v>
      </c>
      <c r="R93">
        <v>2033.7</v>
      </c>
      <c r="S93">
        <v>5592.28</v>
      </c>
      <c r="T93">
        <v>12062</v>
      </c>
      <c r="U93">
        <v>433.91399999999999</v>
      </c>
      <c r="V93">
        <v>24204.799999999999</v>
      </c>
      <c r="W93">
        <v>40.694699999999997</v>
      </c>
      <c r="X93">
        <v>0</v>
      </c>
      <c r="Y93">
        <v>0</v>
      </c>
      <c r="Z93">
        <v>0</v>
      </c>
      <c r="AA93">
        <v>592.50199999999995</v>
      </c>
      <c r="AB93">
        <v>0</v>
      </c>
      <c r="AC93">
        <v>287.95400000000001</v>
      </c>
      <c r="AD93">
        <v>0</v>
      </c>
      <c r="AE93">
        <v>0</v>
      </c>
      <c r="AF93">
        <v>921.15099999999995</v>
      </c>
      <c r="AG93">
        <v>0</v>
      </c>
      <c r="AH93">
        <v>0</v>
      </c>
      <c r="AI93">
        <v>0</v>
      </c>
      <c r="AJ93">
        <v>0</v>
      </c>
      <c r="AK93">
        <v>0</v>
      </c>
      <c r="AL93">
        <v>0</v>
      </c>
      <c r="AM93">
        <v>0</v>
      </c>
      <c r="AN93">
        <v>0</v>
      </c>
      <c r="AO93">
        <v>0</v>
      </c>
      <c r="AP93">
        <v>0</v>
      </c>
      <c r="AQ93">
        <v>1.36</v>
      </c>
      <c r="AR93">
        <v>25.86</v>
      </c>
      <c r="AS93">
        <v>3.01</v>
      </c>
      <c r="AT93">
        <v>0</v>
      </c>
      <c r="AU93">
        <v>19.329999999999998</v>
      </c>
      <c r="AV93">
        <v>0</v>
      </c>
      <c r="AW93">
        <v>0</v>
      </c>
      <c r="AX93">
        <v>8.69</v>
      </c>
      <c r="AY93">
        <v>30.44</v>
      </c>
      <c r="AZ93">
        <v>47.86</v>
      </c>
      <c r="BA93">
        <v>1.74</v>
      </c>
      <c r="BB93">
        <v>138.29</v>
      </c>
      <c r="BC93">
        <v>49.56</v>
      </c>
      <c r="BD93">
        <v>0</v>
      </c>
      <c r="BE93">
        <v>4.4215499999999999</v>
      </c>
      <c r="BF93">
        <v>8.9726299999999995E-2</v>
      </c>
      <c r="BG93">
        <v>0</v>
      </c>
      <c r="BH93">
        <v>8.6966000000000002E-2</v>
      </c>
      <c r="BI93">
        <v>0</v>
      </c>
      <c r="BJ93">
        <v>0</v>
      </c>
      <c r="BK93">
        <v>0.53989299999999996</v>
      </c>
      <c r="BL93">
        <v>1.0031600000000001</v>
      </c>
      <c r="BM93">
        <v>1.82348</v>
      </c>
      <c r="BN93">
        <v>7.39533E-2</v>
      </c>
      <c r="BO93">
        <v>8.0387199999999996</v>
      </c>
      <c r="BP93">
        <v>4.5982399999999997</v>
      </c>
      <c r="BQ93">
        <v>25.943999999999999</v>
      </c>
      <c r="BR93">
        <v>3264.03</v>
      </c>
      <c r="BS93">
        <v>785.77200000000005</v>
      </c>
      <c r="BT93">
        <v>0</v>
      </c>
      <c r="BU93">
        <v>584.83299999999997</v>
      </c>
      <c r="BV93">
        <v>2033.7</v>
      </c>
      <c r="BW93">
        <v>5603.25</v>
      </c>
      <c r="BX93">
        <v>12062</v>
      </c>
      <c r="BY93">
        <v>433.91399999999999</v>
      </c>
      <c r="BZ93">
        <v>24793.4</v>
      </c>
      <c r="CA93">
        <v>38.299100000000003</v>
      </c>
      <c r="CB93">
        <v>0</v>
      </c>
      <c r="CC93">
        <v>0</v>
      </c>
      <c r="CD93">
        <v>0</v>
      </c>
      <c r="CE93">
        <v>592.50199999999995</v>
      </c>
      <c r="CF93">
        <v>0</v>
      </c>
      <c r="CG93">
        <v>287.95400000000001</v>
      </c>
      <c r="CH93">
        <v>0</v>
      </c>
      <c r="CI93">
        <v>0</v>
      </c>
      <c r="CJ93">
        <v>918.755</v>
      </c>
      <c r="CK93">
        <v>0</v>
      </c>
      <c r="CL93">
        <v>0</v>
      </c>
      <c r="CM93">
        <v>0</v>
      </c>
      <c r="CN93">
        <v>0</v>
      </c>
      <c r="CO93">
        <v>0</v>
      </c>
      <c r="CP93">
        <v>0</v>
      </c>
      <c r="CQ93">
        <v>0</v>
      </c>
      <c r="CR93">
        <v>0</v>
      </c>
      <c r="CS93">
        <v>0</v>
      </c>
      <c r="CT93">
        <v>0</v>
      </c>
      <c r="CU93">
        <v>1.31</v>
      </c>
      <c r="CV93">
        <v>30.2</v>
      </c>
      <c r="CW93">
        <v>3.01</v>
      </c>
      <c r="CX93">
        <v>0</v>
      </c>
      <c r="CY93">
        <v>19.329999999999998</v>
      </c>
      <c r="CZ93">
        <v>8.69</v>
      </c>
      <c r="DA93">
        <v>30.48</v>
      </c>
      <c r="DB93">
        <v>47.86</v>
      </c>
      <c r="DC93">
        <v>1.74</v>
      </c>
      <c r="DD93">
        <v>142.62</v>
      </c>
      <c r="DE93">
        <v>53.85</v>
      </c>
      <c r="DF93">
        <v>0</v>
      </c>
      <c r="DG93">
        <v>5.0404099999999996</v>
      </c>
      <c r="DH93">
        <v>8.9726299999999995E-2</v>
      </c>
      <c r="DI93">
        <v>0</v>
      </c>
      <c r="DJ93">
        <v>8.6966000000000002E-2</v>
      </c>
      <c r="DK93">
        <v>0.53989299999999996</v>
      </c>
      <c r="DL93">
        <v>1.0036799999999999</v>
      </c>
      <c r="DM93">
        <v>1.82348</v>
      </c>
      <c r="DN93">
        <v>7.39533E-2</v>
      </c>
      <c r="DO93">
        <v>8.6580999999999992</v>
      </c>
      <c r="DP93">
        <v>5.2171000000000003</v>
      </c>
      <c r="DQ93" t="s">
        <v>691</v>
      </c>
      <c r="DR93" t="s">
        <v>690</v>
      </c>
      <c r="DS93" t="s">
        <v>16</v>
      </c>
      <c r="DT93">
        <v>0.61937900000000001</v>
      </c>
      <c r="DU93">
        <v>0.61885900000000005</v>
      </c>
      <c r="DV93">
        <v>3.0360399999999998</v>
      </c>
      <c r="DW93">
        <v>7.9665699999999999</v>
      </c>
      <c r="EN93">
        <v>27.566800000000001</v>
      </c>
      <c r="EO93">
        <v>2684.77</v>
      </c>
      <c r="EP93">
        <v>785.77200000000005</v>
      </c>
      <c r="EQ93">
        <v>0</v>
      </c>
      <c r="ER93">
        <v>584.83299999999997</v>
      </c>
      <c r="ES93">
        <v>0</v>
      </c>
      <c r="ET93">
        <v>0</v>
      </c>
      <c r="EU93">
        <v>2033.7</v>
      </c>
      <c r="EV93">
        <v>5592.28</v>
      </c>
      <c r="EW93">
        <v>12062</v>
      </c>
      <c r="EX93">
        <v>433.91399999999999</v>
      </c>
      <c r="EY93">
        <v>24204.799999999999</v>
      </c>
      <c r="EZ93">
        <v>40.694699999999997</v>
      </c>
      <c r="FA93">
        <v>0</v>
      </c>
      <c r="FB93">
        <v>0</v>
      </c>
      <c r="FC93">
        <v>0</v>
      </c>
      <c r="FD93">
        <v>592.50199999999995</v>
      </c>
      <c r="FE93">
        <v>0</v>
      </c>
      <c r="FF93">
        <v>287.95400000000001</v>
      </c>
      <c r="FG93">
        <v>0</v>
      </c>
      <c r="FH93">
        <v>0</v>
      </c>
      <c r="FI93">
        <v>921.15099999999995</v>
      </c>
      <c r="FJ93">
        <v>0</v>
      </c>
      <c r="FK93">
        <v>0</v>
      </c>
      <c r="FL93">
        <v>0</v>
      </c>
      <c r="FM93">
        <v>0</v>
      </c>
      <c r="FN93">
        <v>0</v>
      </c>
      <c r="FO93">
        <v>0</v>
      </c>
      <c r="FP93">
        <v>0</v>
      </c>
      <c r="FQ93">
        <v>0</v>
      </c>
      <c r="FR93">
        <v>0</v>
      </c>
      <c r="FS93">
        <v>0</v>
      </c>
      <c r="FT93">
        <v>1.36</v>
      </c>
      <c r="FU93">
        <v>25.86</v>
      </c>
      <c r="FV93">
        <v>3.01</v>
      </c>
      <c r="FW93">
        <v>0</v>
      </c>
      <c r="FX93">
        <v>19.329999999999998</v>
      </c>
      <c r="FY93">
        <v>0</v>
      </c>
      <c r="FZ93">
        <v>0</v>
      </c>
      <c r="GA93">
        <v>8.69</v>
      </c>
      <c r="GB93">
        <v>30.44</v>
      </c>
      <c r="GC93">
        <v>47.86</v>
      </c>
      <c r="GD93">
        <v>1.74</v>
      </c>
      <c r="GE93">
        <v>138.29</v>
      </c>
      <c r="GF93">
        <v>0</v>
      </c>
      <c r="GG93">
        <v>4.4215499999999999</v>
      </c>
      <c r="GH93">
        <v>8.9726299999999995E-2</v>
      </c>
      <c r="GI93">
        <v>0</v>
      </c>
      <c r="GJ93">
        <v>8.6966000000000002E-2</v>
      </c>
      <c r="GK93">
        <v>0</v>
      </c>
      <c r="GL93">
        <v>0</v>
      </c>
      <c r="GM93">
        <v>0.53989299999999996</v>
      </c>
      <c r="GN93">
        <v>1.0031600000000001</v>
      </c>
      <c r="GO93">
        <v>1.82348</v>
      </c>
      <c r="GP93">
        <v>7.39533E-2</v>
      </c>
      <c r="GQ93">
        <v>8.0387199999999996</v>
      </c>
      <c r="GR93">
        <v>370.09</v>
      </c>
      <c r="GS93">
        <v>7899.69</v>
      </c>
      <c r="GT93">
        <v>785.77200000000005</v>
      </c>
      <c r="GU93">
        <v>0</v>
      </c>
      <c r="GV93">
        <v>0</v>
      </c>
      <c r="GW93">
        <v>5894.96</v>
      </c>
      <c r="GX93">
        <v>6547.68</v>
      </c>
      <c r="GY93">
        <v>10697.7</v>
      </c>
      <c r="GZ93">
        <v>540.49900000000002</v>
      </c>
      <c r="HA93">
        <v>32736.400000000001</v>
      </c>
      <c r="HB93">
        <v>308.108</v>
      </c>
      <c r="HC93">
        <v>0</v>
      </c>
      <c r="HD93">
        <v>0</v>
      </c>
      <c r="HE93">
        <v>0</v>
      </c>
      <c r="HF93">
        <v>1044.67</v>
      </c>
      <c r="HG93">
        <v>0</v>
      </c>
      <c r="HH93">
        <v>291.12400000000002</v>
      </c>
      <c r="HI93">
        <v>0</v>
      </c>
      <c r="HJ93">
        <v>0</v>
      </c>
      <c r="HK93">
        <v>1643.9</v>
      </c>
      <c r="HL93">
        <v>0</v>
      </c>
      <c r="HM93">
        <v>0</v>
      </c>
      <c r="HN93">
        <v>0</v>
      </c>
      <c r="HO93">
        <v>0</v>
      </c>
      <c r="HP93">
        <v>0</v>
      </c>
      <c r="HQ93">
        <v>0</v>
      </c>
      <c r="HR93">
        <v>0</v>
      </c>
      <c r="HS93">
        <v>0</v>
      </c>
      <c r="HT93">
        <v>0</v>
      </c>
      <c r="HU93">
        <v>0</v>
      </c>
      <c r="HV93">
        <v>11.09</v>
      </c>
      <c r="HW93">
        <v>65.73</v>
      </c>
      <c r="HX93">
        <v>3.01</v>
      </c>
      <c r="HY93">
        <v>0</v>
      </c>
      <c r="HZ93">
        <v>30.07</v>
      </c>
      <c r="IA93">
        <v>25.45</v>
      </c>
      <c r="IB93">
        <v>33.58</v>
      </c>
      <c r="IC93">
        <v>42.85</v>
      </c>
      <c r="ID93">
        <v>2.2000000000000002</v>
      </c>
      <c r="IE93">
        <v>213.98</v>
      </c>
      <c r="IF93">
        <v>0</v>
      </c>
      <c r="IG93">
        <v>8.6149500000000003</v>
      </c>
      <c r="IH93">
        <v>8.9726299999999995E-2</v>
      </c>
      <c r="II93">
        <v>0</v>
      </c>
      <c r="IJ93">
        <v>0</v>
      </c>
      <c r="IK93">
        <v>1.7213499999999999</v>
      </c>
      <c r="IL93">
        <v>0.80892399999999998</v>
      </c>
      <c r="IM93">
        <v>1.7518499999999999</v>
      </c>
      <c r="IN93">
        <v>0.114331</v>
      </c>
      <c r="IO93">
        <v>13.101100000000001</v>
      </c>
      <c r="IP93">
        <v>55.3</v>
      </c>
      <c r="IQ93">
        <v>0</v>
      </c>
      <c r="IR93">
        <v>27.1</v>
      </c>
      <c r="IS93">
        <v>57.1</v>
      </c>
      <c r="IT93">
        <v>30</v>
      </c>
      <c r="IU93">
        <v>31.25</v>
      </c>
      <c r="IV93">
        <v>18.309999999999999</v>
      </c>
      <c r="IW93">
        <v>35.590000000000003</v>
      </c>
      <c r="IX93">
        <v>18.260000000000002</v>
      </c>
      <c r="IY93">
        <v>31.25</v>
      </c>
      <c r="IZ93">
        <v>18.309999999999999</v>
      </c>
      <c r="JA93">
        <v>70.02</v>
      </c>
      <c r="JB93">
        <v>39.880000000000003</v>
      </c>
    </row>
    <row r="94" spans="1:262" x14ac:dyDescent="0.25">
      <c r="A94" s="10">
        <v>42977.405787037038</v>
      </c>
      <c r="B94" t="s">
        <v>473</v>
      </c>
      <c r="C94" t="s">
        <v>609</v>
      </c>
      <c r="D94">
        <v>11</v>
      </c>
      <c r="E94">
        <v>8</v>
      </c>
      <c r="F94">
        <v>6960</v>
      </c>
      <c r="G94" t="s">
        <v>96</v>
      </c>
      <c r="H94" t="s">
        <v>125</v>
      </c>
      <c r="I94">
        <v>5.0199999999999996</v>
      </c>
      <c r="J94">
        <v>51.3</v>
      </c>
      <c r="K94">
        <v>170.25299999999999</v>
      </c>
      <c r="L94">
        <v>4412.53</v>
      </c>
      <c r="M94">
        <v>785.77200000000005</v>
      </c>
      <c r="N94">
        <v>0</v>
      </c>
      <c r="O94">
        <v>584.83299999999997</v>
      </c>
      <c r="P94">
        <v>0</v>
      </c>
      <c r="Q94">
        <v>0</v>
      </c>
      <c r="R94">
        <v>2033.7</v>
      </c>
      <c r="S94">
        <v>5547.6</v>
      </c>
      <c r="T94">
        <v>12062</v>
      </c>
      <c r="U94">
        <v>433.91399999999999</v>
      </c>
      <c r="V94">
        <v>26030.6</v>
      </c>
      <c r="W94">
        <v>251.273</v>
      </c>
      <c r="X94">
        <v>0</v>
      </c>
      <c r="Y94">
        <v>0</v>
      </c>
      <c r="Z94">
        <v>0</v>
      </c>
      <c r="AA94">
        <v>602.59500000000003</v>
      </c>
      <c r="AB94">
        <v>0</v>
      </c>
      <c r="AC94">
        <v>287.95400000000001</v>
      </c>
      <c r="AD94">
        <v>0</v>
      </c>
      <c r="AE94">
        <v>0</v>
      </c>
      <c r="AF94">
        <v>1141.82</v>
      </c>
      <c r="AG94">
        <v>0</v>
      </c>
      <c r="AH94">
        <v>0</v>
      </c>
      <c r="AI94">
        <v>0</v>
      </c>
      <c r="AJ94">
        <v>0</v>
      </c>
      <c r="AK94">
        <v>0</v>
      </c>
      <c r="AL94">
        <v>0</v>
      </c>
      <c r="AM94">
        <v>0</v>
      </c>
      <c r="AN94">
        <v>0</v>
      </c>
      <c r="AO94">
        <v>0</v>
      </c>
      <c r="AP94">
        <v>0</v>
      </c>
      <c r="AQ94">
        <v>8.57</v>
      </c>
      <c r="AR94">
        <v>37.71</v>
      </c>
      <c r="AS94">
        <v>3.13</v>
      </c>
      <c r="AT94">
        <v>0</v>
      </c>
      <c r="AU94">
        <v>19.78</v>
      </c>
      <c r="AV94">
        <v>0</v>
      </c>
      <c r="AW94">
        <v>0</v>
      </c>
      <c r="AX94">
        <v>8.92</v>
      </c>
      <c r="AY94">
        <v>31.66</v>
      </c>
      <c r="AZ94">
        <v>49.4</v>
      </c>
      <c r="BA94">
        <v>1.78</v>
      </c>
      <c r="BB94">
        <v>160.94999999999999</v>
      </c>
      <c r="BC94">
        <v>69.19</v>
      </c>
      <c r="BD94">
        <v>0</v>
      </c>
      <c r="BE94">
        <v>5.60175</v>
      </c>
      <c r="BF94">
        <v>8.9726299999999995E-2</v>
      </c>
      <c r="BG94">
        <v>0</v>
      </c>
      <c r="BH94">
        <v>8.6966000000000002E-2</v>
      </c>
      <c r="BI94">
        <v>0</v>
      </c>
      <c r="BJ94">
        <v>0</v>
      </c>
      <c r="BK94">
        <v>0.53989299999999996</v>
      </c>
      <c r="BL94">
        <v>1.00031</v>
      </c>
      <c r="BM94">
        <v>1.82348</v>
      </c>
      <c r="BN94">
        <v>7.39533E-2</v>
      </c>
      <c r="BO94">
        <v>9.2160700000000002</v>
      </c>
      <c r="BP94">
        <v>5.7784399999999998</v>
      </c>
      <c r="BQ94">
        <v>170.12299999999999</v>
      </c>
      <c r="BR94">
        <v>5098.1400000000003</v>
      </c>
      <c r="BS94">
        <v>785.77200000000005</v>
      </c>
      <c r="BT94">
        <v>0</v>
      </c>
      <c r="BU94">
        <v>584.83299999999997</v>
      </c>
      <c r="BV94">
        <v>2033.7</v>
      </c>
      <c r="BW94">
        <v>5557.07</v>
      </c>
      <c r="BX94">
        <v>12062</v>
      </c>
      <c r="BY94">
        <v>433.91399999999999</v>
      </c>
      <c r="BZ94">
        <v>26725.5</v>
      </c>
      <c r="CA94">
        <v>251.08199999999999</v>
      </c>
      <c r="CB94">
        <v>0</v>
      </c>
      <c r="CC94">
        <v>0</v>
      </c>
      <c r="CD94">
        <v>0</v>
      </c>
      <c r="CE94">
        <v>602.59500000000003</v>
      </c>
      <c r="CF94">
        <v>0</v>
      </c>
      <c r="CG94">
        <v>287.95400000000001</v>
      </c>
      <c r="CH94">
        <v>0</v>
      </c>
      <c r="CI94">
        <v>0</v>
      </c>
      <c r="CJ94">
        <v>1141.6300000000001</v>
      </c>
      <c r="CK94">
        <v>0</v>
      </c>
      <c r="CL94">
        <v>0</v>
      </c>
      <c r="CM94">
        <v>0</v>
      </c>
      <c r="CN94">
        <v>0</v>
      </c>
      <c r="CO94">
        <v>0</v>
      </c>
      <c r="CP94">
        <v>0</v>
      </c>
      <c r="CQ94">
        <v>0</v>
      </c>
      <c r="CR94">
        <v>0</v>
      </c>
      <c r="CS94">
        <v>0</v>
      </c>
      <c r="CT94">
        <v>0</v>
      </c>
      <c r="CU94">
        <v>8.61</v>
      </c>
      <c r="CV94">
        <v>42.69</v>
      </c>
      <c r="CW94">
        <v>3.13</v>
      </c>
      <c r="CX94">
        <v>0</v>
      </c>
      <c r="CY94">
        <v>19.78</v>
      </c>
      <c r="CZ94">
        <v>8.92</v>
      </c>
      <c r="DA94">
        <v>31.69</v>
      </c>
      <c r="DB94">
        <v>49.4</v>
      </c>
      <c r="DC94">
        <v>1.78</v>
      </c>
      <c r="DD94">
        <v>166</v>
      </c>
      <c r="DE94">
        <v>74.209999999999994</v>
      </c>
      <c r="DF94">
        <v>0</v>
      </c>
      <c r="DG94">
        <v>6.2147800000000002</v>
      </c>
      <c r="DH94">
        <v>8.9726299999999995E-2</v>
      </c>
      <c r="DI94">
        <v>0</v>
      </c>
      <c r="DJ94">
        <v>8.6966000000000002E-2</v>
      </c>
      <c r="DK94">
        <v>0.53989299999999996</v>
      </c>
      <c r="DL94">
        <v>1.00085</v>
      </c>
      <c r="DM94">
        <v>1.82348</v>
      </c>
      <c r="DN94">
        <v>7.39533E-2</v>
      </c>
      <c r="DO94">
        <v>9.8296500000000009</v>
      </c>
      <c r="DP94">
        <v>6.3914799999999996</v>
      </c>
      <c r="DQ94" t="s">
        <v>691</v>
      </c>
      <c r="DR94" t="s">
        <v>690</v>
      </c>
      <c r="DS94" t="s">
        <v>16</v>
      </c>
      <c r="DT94">
        <v>0.61357700000000004</v>
      </c>
      <c r="DU94">
        <v>0.61303700000000005</v>
      </c>
      <c r="DV94">
        <v>3.04217</v>
      </c>
      <c r="DW94">
        <v>6.7645900000000001</v>
      </c>
      <c r="EN94">
        <v>170.25299999999999</v>
      </c>
      <c r="EO94">
        <v>4412.53</v>
      </c>
      <c r="EP94">
        <v>785.77200000000005</v>
      </c>
      <c r="EQ94">
        <v>0</v>
      </c>
      <c r="ER94">
        <v>584.83299999999997</v>
      </c>
      <c r="ES94">
        <v>0</v>
      </c>
      <c r="ET94">
        <v>0</v>
      </c>
      <c r="EU94">
        <v>2033.7</v>
      </c>
      <c r="EV94">
        <v>5547.6</v>
      </c>
      <c r="EW94">
        <v>12062</v>
      </c>
      <c r="EX94">
        <v>433.91399999999999</v>
      </c>
      <c r="EY94">
        <v>26030.6</v>
      </c>
      <c r="EZ94">
        <v>251.273</v>
      </c>
      <c r="FA94">
        <v>0</v>
      </c>
      <c r="FB94">
        <v>0</v>
      </c>
      <c r="FC94">
        <v>0</v>
      </c>
      <c r="FD94">
        <v>602.59500000000003</v>
      </c>
      <c r="FE94">
        <v>0</v>
      </c>
      <c r="FF94">
        <v>287.95400000000001</v>
      </c>
      <c r="FG94">
        <v>0</v>
      </c>
      <c r="FH94">
        <v>0</v>
      </c>
      <c r="FI94">
        <v>1141.82</v>
      </c>
      <c r="FJ94">
        <v>0</v>
      </c>
      <c r="FK94">
        <v>0</v>
      </c>
      <c r="FL94">
        <v>0</v>
      </c>
      <c r="FM94">
        <v>0</v>
      </c>
      <c r="FN94">
        <v>0</v>
      </c>
      <c r="FO94">
        <v>0</v>
      </c>
      <c r="FP94">
        <v>0</v>
      </c>
      <c r="FQ94">
        <v>0</v>
      </c>
      <c r="FR94">
        <v>0</v>
      </c>
      <c r="FS94">
        <v>0</v>
      </c>
      <c r="FT94">
        <v>8.57</v>
      </c>
      <c r="FU94">
        <v>37.71</v>
      </c>
      <c r="FV94">
        <v>3.13</v>
      </c>
      <c r="FW94">
        <v>0</v>
      </c>
      <c r="FX94">
        <v>19.78</v>
      </c>
      <c r="FY94">
        <v>0</v>
      </c>
      <c r="FZ94">
        <v>0</v>
      </c>
      <c r="GA94">
        <v>8.92</v>
      </c>
      <c r="GB94">
        <v>31.66</v>
      </c>
      <c r="GC94">
        <v>49.4</v>
      </c>
      <c r="GD94">
        <v>1.78</v>
      </c>
      <c r="GE94">
        <v>160.94999999999999</v>
      </c>
      <c r="GF94">
        <v>0</v>
      </c>
      <c r="GG94">
        <v>5.60175</v>
      </c>
      <c r="GH94">
        <v>8.9726299999999995E-2</v>
      </c>
      <c r="GI94">
        <v>0</v>
      </c>
      <c r="GJ94">
        <v>8.6966000000000002E-2</v>
      </c>
      <c r="GK94">
        <v>0</v>
      </c>
      <c r="GL94">
        <v>0</v>
      </c>
      <c r="GM94">
        <v>0.53989299999999996</v>
      </c>
      <c r="GN94">
        <v>1.00031</v>
      </c>
      <c r="GO94">
        <v>1.82348</v>
      </c>
      <c r="GP94">
        <v>7.39533E-2</v>
      </c>
      <c r="GQ94">
        <v>9.2160700000000002</v>
      </c>
      <c r="GR94">
        <v>1038.6600000000001</v>
      </c>
      <c r="GS94">
        <v>12457</v>
      </c>
      <c r="GT94">
        <v>785.77200000000005</v>
      </c>
      <c r="GU94">
        <v>0</v>
      </c>
      <c r="GV94">
        <v>0</v>
      </c>
      <c r="GW94">
        <v>5894.96</v>
      </c>
      <c r="GX94">
        <v>6547.68</v>
      </c>
      <c r="GY94">
        <v>10697.7</v>
      </c>
      <c r="GZ94">
        <v>540.49900000000002</v>
      </c>
      <c r="HA94">
        <v>37962.300000000003</v>
      </c>
      <c r="HB94">
        <v>864.50900000000001</v>
      </c>
      <c r="HC94">
        <v>0</v>
      </c>
      <c r="HD94">
        <v>0</v>
      </c>
      <c r="HE94">
        <v>0</v>
      </c>
      <c r="HF94">
        <v>1054.8</v>
      </c>
      <c r="HG94">
        <v>0</v>
      </c>
      <c r="HH94">
        <v>291.12400000000002</v>
      </c>
      <c r="HI94">
        <v>0</v>
      </c>
      <c r="HJ94">
        <v>0</v>
      </c>
      <c r="HK94">
        <v>2210.44</v>
      </c>
      <c r="HL94">
        <v>0</v>
      </c>
      <c r="HM94">
        <v>0</v>
      </c>
      <c r="HN94">
        <v>0</v>
      </c>
      <c r="HO94">
        <v>0</v>
      </c>
      <c r="HP94">
        <v>0</v>
      </c>
      <c r="HQ94">
        <v>0</v>
      </c>
      <c r="HR94">
        <v>0</v>
      </c>
      <c r="HS94">
        <v>0</v>
      </c>
      <c r="HT94">
        <v>0</v>
      </c>
      <c r="HU94">
        <v>0</v>
      </c>
      <c r="HV94">
        <v>31.14</v>
      </c>
      <c r="HW94">
        <v>97.74</v>
      </c>
      <c r="HX94">
        <v>3.13</v>
      </c>
      <c r="HY94">
        <v>0</v>
      </c>
      <c r="HZ94">
        <v>30.4</v>
      </c>
      <c r="IA94">
        <v>26.5</v>
      </c>
      <c r="IB94">
        <v>34.53</v>
      </c>
      <c r="IC94">
        <v>44.48</v>
      </c>
      <c r="ID94">
        <v>2.21</v>
      </c>
      <c r="IE94">
        <v>270.13</v>
      </c>
      <c r="IF94">
        <v>0</v>
      </c>
      <c r="IG94">
        <v>11.243600000000001</v>
      </c>
      <c r="IH94">
        <v>8.9726299999999995E-2</v>
      </c>
      <c r="II94">
        <v>0</v>
      </c>
      <c r="IJ94">
        <v>0</v>
      </c>
      <c r="IK94">
        <v>1.7213499999999999</v>
      </c>
      <c r="IL94">
        <v>0.80892399999999998</v>
      </c>
      <c r="IM94">
        <v>1.7518499999999999</v>
      </c>
      <c r="IN94">
        <v>0.114331</v>
      </c>
      <c r="IO94">
        <v>15.729799999999999</v>
      </c>
      <c r="IP94">
        <v>51.3</v>
      </c>
      <c r="IQ94">
        <v>0</v>
      </c>
      <c r="IR94">
        <v>24.9</v>
      </c>
      <c r="IS94">
        <v>52.9</v>
      </c>
      <c r="IT94">
        <v>28</v>
      </c>
      <c r="IU94">
        <v>43.91</v>
      </c>
      <c r="IV94">
        <v>25.28</v>
      </c>
      <c r="IW94">
        <v>48.89</v>
      </c>
      <c r="IX94">
        <v>25.32</v>
      </c>
      <c r="IY94">
        <v>43.91</v>
      </c>
      <c r="IZ94">
        <v>25.28</v>
      </c>
      <c r="JA94">
        <v>104.63</v>
      </c>
      <c r="JB94">
        <v>57.78</v>
      </c>
    </row>
    <row r="95" spans="1:262" x14ac:dyDescent="0.25">
      <c r="A95" s="10">
        <v>42977.405613425923</v>
      </c>
      <c r="B95" t="s">
        <v>474</v>
      </c>
      <c r="C95" t="s">
        <v>610</v>
      </c>
      <c r="D95">
        <v>12</v>
      </c>
      <c r="E95">
        <v>8</v>
      </c>
      <c r="F95">
        <v>6960</v>
      </c>
      <c r="G95" t="s">
        <v>96</v>
      </c>
      <c r="H95" t="s">
        <v>125</v>
      </c>
      <c r="I95">
        <v>4.34</v>
      </c>
      <c r="J95">
        <v>52.7</v>
      </c>
      <c r="K95">
        <v>182.107</v>
      </c>
      <c r="L95">
        <v>1576.93</v>
      </c>
      <c r="M95">
        <v>785.77200000000005</v>
      </c>
      <c r="N95">
        <v>0</v>
      </c>
      <c r="O95">
        <v>584.83299999999997</v>
      </c>
      <c r="P95">
        <v>0</v>
      </c>
      <c r="Q95">
        <v>0</v>
      </c>
      <c r="R95">
        <v>2033.7</v>
      </c>
      <c r="S95">
        <v>5493.13</v>
      </c>
      <c r="T95">
        <v>12062</v>
      </c>
      <c r="U95">
        <v>433.91399999999999</v>
      </c>
      <c r="V95">
        <v>23152.400000000001</v>
      </c>
      <c r="W95">
        <v>268.72899999999998</v>
      </c>
      <c r="X95">
        <v>0</v>
      </c>
      <c r="Y95">
        <v>0</v>
      </c>
      <c r="Z95">
        <v>0</v>
      </c>
      <c r="AA95">
        <v>630.45000000000005</v>
      </c>
      <c r="AB95">
        <v>0</v>
      </c>
      <c r="AC95">
        <v>287.95400000000001</v>
      </c>
      <c r="AD95">
        <v>0</v>
      </c>
      <c r="AE95">
        <v>0</v>
      </c>
      <c r="AF95">
        <v>1187.1300000000001</v>
      </c>
      <c r="AG95">
        <v>0</v>
      </c>
      <c r="AH95">
        <v>0</v>
      </c>
      <c r="AI95">
        <v>0</v>
      </c>
      <c r="AJ95">
        <v>0</v>
      </c>
      <c r="AK95">
        <v>0</v>
      </c>
      <c r="AL95">
        <v>0</v>
      </c>
      <c r="AM95">
        <v>0</v>
      </c>
      <c r="AN95">
        <v>0</v>
      </c>
      <c r="AO95">
        <v>0</v>
      </c>
      <c r="AP95">
        <v>0</v>
      </c>
      <c r="AQ95">
        <v>9.19</v>
      </c>
      <c r="AR95">
        <v>24.78</v>
      </c>
      <c r="AS95">
        <v>3.13</v>
      </c>
      <c r="AT95">
        <v>0</v>
      </c>
      <c r="AU95">
        <v>20.53</v>
      </c>
      <c r="AV95">
        <v>0</v>
      </c>
      <c r="AW95">
        <v>0</v>
      </c>
      <c r="AX95">
        <v>8.9499999999999993</v>
      </c>
      <c r="AY95">
        <v>31.71</v>
      </c>
      <c r="AZ95">
        <v>49.46</v>
      </c>
      <c r="BA95">
        <v>1.79</v>
      </c>
      <c r="BB95">
        <v>149.54</v>
      </c>
      <c r="BC95">
        <v>57.63</v>
      </c>
      <c r="BD95">
        <v>0</v>
      </c>
      <c r="BE95">
        <v>4.4514399999999998</v>
      </c>
      <c r="BF95">
        <v>8.9726299999999995E-2</v>
      </c>
      <c r="BG95">
        <v>0</v>
      </c>
      <c r="BH95">
        <v>8.6966000000000002E-2</v>
      </c>
      <c r="BI95">
        <v>0</v>
      </c>
      <c r="BJ95">
        <v>0</v>
      </c>
      <c r="BK95">
        <v>0.53989299999999996</v>
      </c>
      <c r="BL95">
        <v>0.99666100000000002</v>
      </c>
      <c r="BM95">
        <v>1.82348</v>
      </c>
      <c r="BN95">
        <v>7.39533E-2</v>
      </c>
      <c r="BO95">
        <v>8.0621200000000002</v>
      </c>
      <c r="BP95">
        <v>4.6281299999999996</v>
      </c>
      <c r="BQ95">
        <v>180.74100000000001</v>
      </c>
      <c r="BR95">
        <v>2117.7600000000002</v>
      </c>
      <c r="BS95">
        <v>785.77200000000005</v>
      </c>
      <c r="BT95">
        <v>0</v>
      </c>
      <c r="BU95">
        <v>584.83299999999997</v>
      </c>
      <c r="BV95">
        <v>2033.7</v>
      </c>
      <c r="BW95">
        <v>5509.85</v>
      </c>
      <c r="BX95">
        <v>12062</v>
      </c>
      <c r="BY95">
        <v>433.91399999999999</v>
      </c>
      <c r="BZ95">
        <v>23708.5</v>
      </c>
      <c r="CA95">
        <v>266.71300000000002</v>
      </c>
      <c r="CB95">
        <v>0</v>
      </c>
      <c r="CC95">
        <v>0</v>
      </c>
      <c r="CD95">
        <v>0</v>
      </c>
      <c r="CE95">
        <v>630.45000000000005</v>
      </c>
      <c r="CF95">
        <v>0</v>
      </c>
      <c r="CG95">
        <v>287.95400000000001</v>
      </c>
      <c r="CH95">
        <v>0</v>
      </c>
      <c r="CI95">
        <v>0</v>
      </c>
      <c r="CJ95">
        <v>1185.1199999999999</v>
      </c>
      <c r="CK95">
        <v>0</v>
      </c>
      <c r="CL95">
        <v>0</v>
      </c>
      <c r="CM95">
        <v>0</v>
      </c>
      <c r="CN95">
        <v>0</v>
      </c>
      <c r="CO95">
        <v>0</v>
      </c>
      <c r="CP95">
        <v>0</v>
      </c>
      <c r="CQ95">
        <v>0</v>
      </c>
      <c r="CR95">
        <v>0</v>
      </c>
      <c r="CS95">
        <v>0</v>
      </c>
      <c r="CT95">
        <v>0</v>
      </c>
      <c r="CU95">
        <v>9.17</v>
      </c>
      <c r="CV95">
        <v>29.14</v>
      </c>
      <c r="CW95">
        <v>3.13</v>
      </c>
      <c r="CX95">
        <v>0</v>
      </c>
      <c r="CY95">
        <v>20.53</v>
      </c>
      <c r="CZ95">
        <v>8.9499999999999993</v>
      </c>
      <c r="DA95">
        <v>31.78</v>
      </c>
      <c r="DB95">
        <v>49.46</v>
      </c>
      <c r="DC95">
        <v>1.79</v>
      </c>
      <c r="DD95">
        <v>153.94999999999999</v>
      </c>
      <c r="DE95">
        <v>61.97</v>
      </c>
      <c r="DF95">
        <v>0</v>
      </c>
      <c r="DG95">
        <v>5.1017599999999996</v>
      </c>
      <c r="DH95">
        <v>8.9726299999999995E-2</v>
      </c>
      <c r="DI95">
        <v>0</v>
      </c>
      <c r="DJ95">
        <v>8.6966000000000002E-2</v>
      </c>
      <c r="DK95">
        <v>0.53989299999999996</v>
      </c>
      <c r="DL95">
        <v>0.99752799999999997</v>
      </c>
      <c r="DM95">
        <v>1.82348</v>
      </c>
      <c r="DN95">
        <v>7.39533E-2</v>
      </c>
      <c r="DO95">
        <v>8.7133000000000003</v>
      </c>
      <c r="DP95">
        <v>5.2784500000000003</v>
      </c>
      <c r="DQ95" t="s">
        <v>691</v>
      </c>
      <c r="DR95" t="s">
        <v>690</v>
      </c>
      <c r="DS95" t="s">
        <v>16</v>
      </c>
      <c r="DT95">
        <v>0.65118600000000004</v>
      </c>
      <c r="DU95">
        <v>0.65031899999999998</v>
      </c>
      <c r="DV95">
        <v>2.8645700000000001</v>
      </c>
      <c r="DW95">
        <v>7.0033899999999996</v>
      </c>
      <c r="EN95">
        <v>182.107</v>
      </c>
      <c r="EO95">
        <v>1576.93</v>
      </c>
      <c r="EP95">
        <v>785.77200000000005</v>
      </c>
      <c r="EQ95">
        <v>0</v>
      </c>
      <c r="ER95">
        <v>584.83299999999997</v>
      </c>
      <c r="ES95">
        <v>0</v>
      </c>
      <c r="ET95">
        <v>0</v>
      </c>
      <c r="EU95">
        <v>2033.7</v>
      </c>
      <c r="EV95">
        <v>5493.13</v>
      </c>
      <c r="EW95">
        <v>12062</v>
      </c>
      <c r="EX95">
        <v>433.91399999999999</v>
      </c>
      <c r="EY95">
        <v>23152.400000000001</v>
      </c>
      <c r="EZ95">
        <v>268.72899999999998</v>
      </c>
      <c r="FA95">
        <v>0</v>
      </c>
      <c r="FB95">
        <v>0</v>
      </c>
      <c r="FC95">
        <v>0</v>
      </c>
      <c r="FD95">
        <v>630.45000000000005</v>
      </c>
      <c r="FE95">
        <v>0</v>
      </c>
      <c r="FF95">
        <v>287.95400000000001</v>
      </c>
      <c r="FG95">
        <v>0</v>
      </c>
      <c r="FH95">
        <v>0</v>
      </c>
      <c r="FI95">
        <v>1187.1300000000001</v>
      </c>
      <c r="FJ95">
        <v>0</v>
      </c>
      <c r="FK95">
        <v>0</v>
      </c>
      <c r="FL95">
        <v>0</v>
      </c>
      <c r="FM95">
        <v>0</v>
      </c>
      <c r="FN95">
        <v>0</v>
      </c>
      <c r="FO95">
        <v>0</v>
      </c>
      <c r="FP95">
        <v>0</v>
      </c>
      <c r="FQ95">
        <v>0</v>
      </c>
      <c r="FR95">
        <v>0</v>
      </c>
      <c r="FS95">
        <v>0</v>
      </c>
      <c r="FT95">
        <v>9.19</v>
      </c>
      <c r="FU95">
        <v>24.78</v>
      </c>
      <c r="FV95">
        <v>3.13</v>
      </c>
      <c r="FW95">
        <v>0</v>
      </c>
      <c r="FX95">
        <v>20.53</v>
      </c>
      <c r="FY95">
        <v>0</v>
      </c>
      <c r="FZ95">
        <v>0</v>
      </c>
      <c r="GA95">
        <v>8.9499999999999993</v>
      </c>
      <c r="GB95">
        <v>31.71</v>
      </c>
      <c r="GC95">
        <v>49.46</v>
      </c>
      <c r="GD95">
        <v>1.79</v>
      </c>
      <c r="GE95">
        <v>149.54</v>
      </c>
      <c r="GF95">
        <v>0</v>
      </c>
      <c r="GG95">
        <v>4.4514399999999998</v>
      </c>
      <c r="GH95">
        <v>8.9726299999999995E-2</v>
      </c>
      <c r="GI95">
        <v>0</v>
      </c>
      <c r="GJ95">
        <v>8.6966000000000002E-2</v>
      </c>
      <c r="GK95">
        <v>0</v>
      </c>
      <c r="GL95">
        <v>0</v>
      </c>
      <c r="GM95">
        <v>0.53989299999999996</v>
      </c>
      <c r="GN95">
        <v>0.99666100000000002</v>
      </c>
      <c r="GO95">
        <v>1.82348</v>
      </c>
      <c r="GP95">
        <v>7.39533E-2</v>
      </c>
      <c r="GQ95">
        <v>8.0621200000000002</v>
      </c>
      <c r="GR95">
        <v>1029.98</v>
      </c>
      <c r="GS95">
        <v>5830.83</v>
      </c>
      <c r="GT95">
        <v>785.77200000000005</v>
      </c>
      <c r="GU95">
        <v>0</v>
      </c>
      <c r="GV95">
        <v>0</v>
      </c>
      <c r="GW95">
        <v>5894.96</v>
      </c>
      <c r="GX95">
        <v>6547.68</v>
      </c>
      <c r="GY95">
        <v>10697.7</v>
      </c>
      <c r="GZ95">
        <v>540.49900000000002</v>
      </c>
      <c r="HA95">
        <v>31327.5</v>
      </c>
      <c r="HB95">
        <v>857.14400000000001</v>
      </c>
      <c r="HC95">
        <v>0</v>
      </c>
      <c r="HD95">
        <v>0</v>
      </c>
      <c r="HE95">
        <v>0</v>
      </c>
      <c r="HF95">
        <v>1087.46</v>
      </c>
      <c r="HG95">
        <v>0</v>
      </c>
      <c r="HH95">
        <v>291.12400000000002</v>
      </c>
      <c r="HI95">
        <v>0</v>
      </c>
      <c r="HJ95">
        <v>0</v>
      </c>
      <c r="HK95">
        <v>2235.73</v>
      </c>
      <c r="HL95">
        <v>0</v>
      </c>
      <c r="HM95">
        <v>0</v>
      </c>
      <c r="HN95">
        <v>0</v>
      </c>
      <c r="HO95">
        <v>0</v>
      </c>
      <c r="HP95">
        <v>0</v>
      </c>
      <c r="HQ95">
        <v>0</v>
      </c>
      <c r="HR95">
        <v>0</v>
      </c>
      <c r="HS95">
        <v>0</v>
      </c>
      <c r="HT95">
        <v>0</v>
      </c>
      <c r="HU95">
        <v>0</v>
      </c>
      <c r="HV95">
        <v>30.96</v>
      </c>
      <c r="HW95">
        <v>64.849999999999994</v>
      </c>
      <c r="HX95">
        <v>3.13</v>
      </c>
      <c r="HY95">
        <v>0</v>
      </c>
      <c r="HZ95">
        <v>31.19</v>
      </c>
      <c r="IA95">
        <v>26.6</v>
      </c>
      <c r="IB95">
        <v>34.56</v>
      </c>
      <c r="IC95">
        <v>44.53</v>
      </c>
      <c r="ID95">
        <v>2.2599999999999998</v>
      </c>
      <c r="IE95">
        <v>238.08</v>
      </c>
      <c r="IF95">
        <v>0</v>
      </c>
      <c r="IG95">
        <v>9.3642800000000008</v>
      </c>
      <c r="IH95">
        <v>8.9726299999999995E-2</v>
      </c>
      <c r="II95">
        <v>0</v>
      </c>
      <c r="IJ95">
        <v>0</v>
      </c>
      <c r="IK95">
        <v>1.7213499999999999</v>
      </c>
      <c r="IL95">
        <v>0.80892399999999998</v>
      </c>
      <c r="IM95">
        <v>1.7518499999999999</v>
      </c>
      <c r="IN95">
        <v>0.114331</v>
      </c>
      <c r="IO95">
        <v>13.8505</v>
      </c>
      <c r="IP95">
        <v>52.7</v>
      </c>
      <c r="IQ95">
        <v>0</v>
      </c>
      <c r="IR95">
        <v>26.8</v>
      </c>
      <c r="IS95">
        <v>54.3</v>
      </c>
      <c r="IT95">
        <v>27.5</v>
      </c>
      <c r="IU95">
        <v>31.04</v>
      </c>
      <c r="IV95">
        <v>26.59</v>
      </c>
      <c r="IW95">
        <v>35.4</v>
      </c>
      <c r="IX95">
        <v>26.57</v>
      </c>
      <c r="IY95">
        <v>31.04</v>
      </c>
      <c r="IZ95">
        <v>26.59</v>
      </c>
      <c r="JA95">
        <v>71.709999999999994</v>
      </c>
      <c r="JB95">
        <v>58.42</v>
      </c>
    </row>
    <row r="96" spans="1:262" x14ac:dyDescent="0.25">
      <c r="A96" s="10">
        <v>42977.406307870369</v>
      </c>
      <c r="B96" t="s">
        <v>475</v>
      </c>
      <c r="C96" t="s">
        <v>611</v>
      </c>
      <c r="D96">
        <v>13</v>
      </c>
      <c r="E96">
        <v>8</v>
      </c>
      <c r="F96">
        <v>6960</v>
      </c>
      <c r="G96" t="s">
        <v>96</v>
      </c>
      <c r="H96" t="s">
        <v>125</v>
      </c>
      <c r="I96">
        <v>5.79</v>
      </c>
      <c r="J96">
        <v>52</v>
      </c>
      <c r="K96">
        <v>157.953</v>
      </c>
      <c r="L96">
        <v>4940.71</v>
      </c>
      <c r="M96">
        <v>785.77200000000005</v>
      </c>
      <c r="N96">
        <v>0</v>
      </c>
      <c r="O96">
        <v>584.83299999999997</v>
      </c>
      <c r="P96">
        <v>0</v>
      </c>
      <c r="Q96">
        <v>0</v>
      </c>
      <c r="R96">
        <v>2033.7</v>
      </c>
      <c r="S96">
        <v>5568.31</v>
      </c>
      <c r="T96">
        <v>12062</v>
      </c>
      <c r="U96">
        <v>433.91399999999999</v>
      </c>
      <c r="V96">
        <v>26567.200000000001</v>
      </c>
      <c r="W96">
        <v>233.119</v>
      </c>
      <c r="X96">
        <v>0</v>
      </c>
      <c r="Y96">
        <v>0</v>
      </c>
      <c r="Z96">
        <v>0</v>
      </c>
      <c r="AA96">
        <v>592.43100000000004</v>
      </c>
      <c r="AB96">
        <v>0</v>
      </c>
      <c r="AC96">
        <v>287.95400000000001</v>
      </c>
      <c r="AD96">
        <v>0</v>
      </c>
      <c r="AE96">
        <v>0</v>
      </c>
      <c r="AF96">
        <v>1113.5</v>
      </c>
      <c r="AG96">
        <v>0</v>
      </c>
      <c r="AH96">
        <v>0</v>
      </c>
      <c r="AI96">
        <v>0</v>
      </c>
      <c r="AJ96">
        <v>0</v>
      </c>
      <c r="AK96">
        <v>0</v>
      </c>
      <c r="AL96">
        <v>0</v>
      </c>
      <c r="AM96">
        <v>0</v>
      </c>
      <c r="AN96">
        <v>0</v>
      </c>
      <c r="AO96">
        <v>0</v>
      </c>
      <c r="AP96">
        <v>0</v>
      </c>
      <c r="AQ96">
        <v>8.01</v>
      </c>
      <c r="AR96">
        <v>40.9</v>
      </c>
      <c r="AS96">
        <v>3.15</v>
      </c>
      <c r="AT96">
        <v>0</v>
      </c>
      <c r="AU96">
        <v>19.52</v>
      </c>
      <c r="AV96">
        <v>0</v>
      </c>
      <c r="AW96">
        <v>0</v>
      </c>
      <c r="AX96">
        <v>9.1300000000000008</v>
      </c>
      <c r="AY96">
        <v>32</v>
      </c>
      <c r="AZ96">
        <v>49.76</v>
      </c>
      <c r="BA96">
        <v>1.81</v>
      </c>
      <c r="BB96">
        <v>164.28</v>
      </c>
      <c r="BC96">
        <v>71.58</v>
      </c>
      <c r="BD96">
        <v>0</v>
      </c>
      <c r="BE96">
        <v>6.1284200000000002</v>
      </c>
      <c r="BF96">
        <v>8.9726299999999995E-2</v>
      </c>
      <c r="BG96">
        <v>0</v>
      </c>
      <c r="BH96">
        <v>8.6966000000000002E-2</v>
      </c>
      <c r="BI96">
        <v>0</v>
      </c>
      <c r="BJ96">
        <v>0</v>
      </c>
      <c r="BK96">
        <v>0.53989299999999996</v>
      </c>
      <c r="BL96">
        <v>1.00238</v>
      </c>
      <c r="BM96">
        <v>1.82348</v>
      </c>
      <c r="BN96">
        <v>7.39533E-2</v>
      </c>
      <c r="BO96">
        <v>9.7448300000000003</v>
      </c>
      <c r="BP96">
        <v>6.3051199999999996</v>
      </c>
      <c r="BQ96">
        <v>157.37200000000001</v>
      </c>
      <c r="BR96">
        <v>5700.35</v>
      </c>
      <c r="BS96">
        <v>785.77200000000005</v>
      </c>
      <c r="BT96">
        <v>0</v>
      </c>
      <c r="BU96">
        <v>584.83299999999997</v>
      </c>
      <c r="BV96">
        <v>2033.7</v>
      </c>
      <c r="BW96">
        <v>5579.29</v>
      </c>
      <c r="BX96">
        <v>12062</v>
      </c>
      <c r="BY96">
        <v>433.91399999999999</v>
      </c>
      <c r="BZ96">
        <v>27337.200000000001</v>
      </c>
      <c r="CA96">
        <v>232.261</v>
      </c>
      <c r="CB96">
        <v>0</v>
      </c>
      <c r="CC96">
        <v>0</v>
      </c>
      <c r="CD96">
        <v>0</v>
      </c>
      <c r="CE96">
        <v>592.43100000000004</v>
      </c>
      <c r="CF96">
        <v>0</v>
      </c>
      <c r="CG96">
        <v>287.95400000000001</v>
      </c>
      <c r="CH96">
        <v>0</v>
      </c>
      <c r="CI96">
        <v>0</v>
      </c>
      <c r="CJ96">
        <v>1112.6500000000001</v>
      </c>
      <c r="CK96">
        <v>0</v>
      </c>
      <c r="CL96">
        <v>0</v>
      </c>
      <c r="CM96">
        <v>0</v>
      </c>
      <c r="CN96">
        <v>0</v>
      </c>
      <c r="CO96">
        <v>0</v>
      </c>
      <c r="CP96">
        <v>0</v>
      </c>
      <c r="CQ96">
        <v>0</v>
      </c>
      <c r="CR96">
        <v>0</v>
      </c>
      <c r="CS96">
        <v>0</v>
      </c>
      <c r="CT96">
        <v>0</v>
      </c>
      <c r="CU96">
        <v>8.01</v>
      </c>
      <c r="CV96">
        <v>46.69</v>
      </c>
      <c r="CW96">
        <v>3.15</v>
      </c>
      <c r="CX96">
        <v>0</v>
      </c>
      <c r="CY96">
        <v>19.52</v>
      </c>
      <c r="CZ96">
        <v>9.1300000000000008</v>
      </c>
      <c r="DA96">
        <v>32.04</v>
      </c>
      <c r="DB96">
        <v>49.76</v>
      </c>
      <c r="DC96">
        <v>1.81</v>
      </c>
      <c r="DD96">
        <v>170.11</v>
      </c>
      <c r="DE96">
        <v>77.37</v>
      </c>
      <c r="DF96">
        <v>0</v>
      </c>
      <c r="DG96">
        <v>6.9079899999999999</v>
      </c>
      <c r="DH96">
        <v>8.9726299999999995E-2</v>
      </c>
      <c r="DI96">
        <v>0</v>
      </c>
      <c r="DJ96">
        <v>8.6966000000000002E-2</v>
      </c>
      <c r="DK96">
        <v>0.53989299999999996</v>
      </c>
      <c r="DL96">
        <v>1.0023899999999999</v>
      </c>
      <c r="DM96">
        <v>1.82348</v>
      </c>
      <c r="DN96">
        <v>7.39533E-2</v>
      </c>
      <c r="DO96">
        <v>10.5244</v>
      </c>
      <c r="DP96">
        <v>7.0846799999999996</v>
      </c>
      <c r="DQ96" t="s">
        <v>691</v>
      </c>
      <c r="DR96" t="s">
        <v>690</v>
      </c>
      <c r="DS96" t="s">
        <v>16</v>
      </c>
      <c r="DT96">
        <v>0.77956899999999996</v>
      </c>
      <c r="DU96">
        <v>0.77956400000000003</v>
      </c>
      <c r="DV96">
        <v>3.42719</v>
      </c>
      <c r="DW96">
        <v>7.4835200000000004</v>
      </c>
      <c r="EN96">
        <v>157.953</v>
      </c>
      <c r="EO96">
        <v>4940.71</v>
      </c>
      <c r="EP96">
        <v>785.77200000000005</v>
      </c>
      <c r="EQ96">
        <v>0</v>
      </c>
      <c r="ER96">
        <v>584.83299999999997</v>
      </c>
      <c r="ES96">
        <v>0</v>
      </c>
      <c r="ET96">
        <v>0</v>
      </c>
      <c r="EU96">
        <v>2033.7</v>
      </c>
      <c r="EV96">
        <v>5568.31</v>
      </c>
      <c r="EW96">
        <v>12062</v>
      </c>
      <c r="EX96">
        <v>433.91399999999999</v>
      </c>
      <c r="EY96">
        <v>26567.200000000001</v>
      </c>
      <c r="EZ96">
        <v>233.119</v>
      </c>
      <c r="FA96">
        <v>0</v>
      </c>
      <c r="FB96">
        <v>0</v>
      </c>
      <c r="FC96">
        <v>0</v>
      </c>
      <c r="FD96">
        <v>592.43100000000004</v>
      </c>
      <c r="FE96">
        <v>0</v>
      </c>
      <c r="FF96">
        <v>287.95400000000001</v>
      </c>
      <c r="FG96">
        <v>0</v>
      </c>
      <c r="FH96">
        <v>0</v>
      </c>
      <c r="FI96">
        <v>1113.5</v>
      </c>
      <c r="FJ96">
        <v>0</v>
      </c>
      <c r="FK96">
        <v>0</v>
      </c>
      <c r="FL96">
        <v>0</v>
      </c>
      <c r="FM96">
        <v>0</v>
      </c>
      <c r="FN96">
        <v>0</v>
      </c>
      <c r="FO96">
        <v>0</v>
      </c>
      <c r="FP96">
        <v>0</v>
      </c>
      <c r="FQ96">
        <v>0</v>
      </c>
      <c r="FR96">
        <v>0</v>
      </c>
      <c r="FS96">
        <v>0</v>
      </c>
      <c r="FT96">
        <v>8.01</v>
      </c>
      <c r="FU96">
        <v>40.9</v>
      </c>
      <c r="FV96">
        <v>3.15</v>
      </c>
      <c r="FW96">
        <v>0</v>
      </c>
      <c r="FX96">
        <v>19.52</v>
      </c>
      <c r="FY96">
        <v>0</v>
      </c>
      <c r="FZ96">
        <v>0</v>
      </c>
      <c r="GA96">
        <v>9.1300000000000008</v>
      </c>
      <c r="GB96">
        <v>32</v>
      </c>
      <c r="GC96">
        <v>49.76</v>
      </c>
      <c r="GD96">
        <v>1.81</v>
      </c>
      <c r="GE96">
        <v>164.28</v>
      </c>
      <c r="GF96">
        <v>0</v>
      </c>
      <c r="GG96">
        <v>6.1284200000000002</v>
      </c>
      <c r="GH96">
        <v>8.9726299999999995E-2</v>
      </c>
      <c r="GI96">
        <v>0</v>
      </c>
      <c r="GJ96">
        <v>8.6966000000000002E-2</v>
      </c>
      <c r="GK96">
        <v>0</v>
      </c>
      <c r="GL96">
        <v>0</v>
      </c>
      <c r="GM96">
        <v>0.53989299999999996</v>
      </c>
      <c r="GN96">
        <v>1.00238</v>
      </c>
      <c r="GO96">
        <v>1.82348</v>
      </c>
      <c r="GP96">
        <v>7.39533E-2</v>
      </c>
      <c r="GQ96">
        <v>9.7448300000000003</v>
      </c>
      <c r="GR96">
        <v>927.53499999999997</v>
      </c>
      <c r="GS96">
        <v>13616.3</v>
      </c>
      <c r="GT96">
        <v>785.77200000000005</v>
      </c>
      <c r="GU96">
        <v>0</v>
      </c>
      <c r="GV96">
        <v>0</v>
      </c>
      <c r="GW96">
        <v>5894.96</v>
      </c>
      <c r="GX96">
        <v>6547.68</v>
      </c>
      <c r="GY96">
        <v>10697.7</v>
      </c>
      <c r="GZ96">
        <v>540.49900000000002</v>
      </c>
      <c r="HA96">
        <v>39010.400000000001</v>
      </c>
      <c r="HB96">
        <v>772.00900000000001</v>
      </c>
      <c r="HC96">
        <v>0</v>
      </c>
      <c r="HD96">
        <v>0</v>
      </c>
      <c r="HE96">
        <v>0</v>
      </c>
      <c r="HF96">
        <v>1042.5</v>
      </c>
      <c r="HG96">
        <v>0</v>
      </c>
      <c r="HH96">
        <v>291.12400000000002</v>
      </c>
      <c r="HI96">
        <v>0</v>
      </c>
      <c r="HJ96">
        <v>0</v>
      </c>
      <c r="HK96">
        <v>2105.64</v>
      </c>
      <c r="HL96">
        <v>0</v>
      </c>
      <c r="HM96">
        <v>0</v>
      </c>
      <c r="HN96">
        <v>0</v>
      </c>
      <c r="HO96">
        <v>0</v>
      </c>
      <c r="HP96">
        <v>0</v>
      </c>
      <c r="HQ96">
        <v>0</v>
      </c>
      <c r="HR96">
        <v>0</v>
      </c>
      <c r="HS96">
        <v>0</v>
      </c>
      <c r="HT96">
        <v>0</v>
      </c>
      <c r="HU96">
        <v>0</v>
      </c>
      <c r="HV96">
        <v>27.98</v>
      </c>
      <c r="HW96">
        <v>99.13</v>
      </c>
      <c r="HX96">
        <v>3.15</v>
      </c>
      <c r="HY96">
        <v>0</v>
      </c>
      <c r="HZ96">
        <v>30.05</v>
      </c>
      <c r="IA96">
        <v>27.27</v>
      </c>
      <c r="IB96">
        <v>34.700000000000003</v>
      </c>
      <c r="IC96">
        <v>44.84</v>
      </c>
      <c r="ID96">
        <v>2.31</v>
      </c>
      <c r="IE96">
        <v>269.43</v>
      </c>
      <c r="IF96">
        <v>0</v>
      </c>
      <c r="IG96">
        <v>11.495799999999999</v>
      </c>
      <c r="IH96">
        <v>8.9726299999999995E-2</v>
      </c>
      <c r="II96">
        <v>0</v>
      </c>
      <c r="IJ96">
        <v>0</v>
      </c>
      <c r="IK96">
        <v>1.7213499999999999</v>
      </c>
      <c r="IL96">
        <v>0.80892399999999998</v>
      </c>
      <c r="IM96">
        <v>1.7518499999999999</v>
      </c>
      <c r="IN96">
        <v>0.114331</v>
      </c>
      <c r="IO96">
        <v>15.981999999999999</v>
      </c>
      <c r="IP96">
        <v>52</v>
      </c>
      <c r="IQ96">
        <v>0</v>
      </c>
      <c r="IR96">
        <v>26.2</v>
      </c>
      <c r="IS96">
        <v>53.9</v>
      </c>
      <c r="IT96">
        <v>27.7</v>
      </c>
      <c r="IU96">
        <v>47.1</v>
      </c>
      <c r="IV96">
        <v>24.48</v>
      </c>
      <c r="IW96">
        <v>52.89</v>
      </c>
      <c r="IX96">
        <v>24.48</v>
      </c>
      <c r="IY96">
        <v>47.1</v>
      </c>
      <c r="IZ96">
        <v>24.48</v>
      </c>
      <c r="JA96">
        <v>105.66</v>
      </c>
      <c r="JB96">
        <v>54.65</v>
      </c>
    </row>
    <row r="97" spans="1:262" x14ac:dyDescent="0.25">
      <c r="A97" s="10">
        <v>42977.405613425923</v>
      </c>
      <c r="B97" t="s">
        <v>476</v>
      </c>
      <c r="C97" t="s">
        <v>612</v>
      </c>
      <c r="D97">
        <v>14</v>
      </c>
      <c r="E97">
        <v>8</v>
      </c>
      <c r="F97">
        <v>6960</v>
      </c>
      <c r="G97" t="s">
        <v>96</v>
      </c>
      <c r="H97" t="s">
        <v>125</v>
      </c>
      <c r="I97">
        <v>5.51</v>
      </c>
      <c r="J97">
        <v>52.9</v>
      </c>
      <c r="K97">
        <v>180.61500000000001</v>
      </c>
      <c r="L97">
        <v>4163.01</v>
      </c>
      <c r="M97">
        <v>785.77200000000005</v>
      </c>
      <c r="N97">
        <v>0</v>
      </c>
      <c r="O97">
        <v>584.83299999999997</v>
      </c>
      <c r="P97">
        <v>0</v>
      </c>
      <c r="Q97">
        <v>0</v>
      </c>
      <c r="R97">
        <v>2033.7</v>
      </c>
      <c r="S97">
        <v>5534.95</v>
      </c>
      <c r="T97">
        <v>12062</v>
      </c>
      <c r="U97">
        <v>433.91399999999999</v>
      </c>
      <c r="V97">
        <v>25778.799999999999</v>
      </c>
      <c r="W97">
        <v>266.846</v>
      </c>
      <c r="X97">
        <v>0</v>
      </c>
      <c r="Y97">
        <v>0</v>
      </c>
      <c r="Z97">
        <v>0</v>
      </c>
      <c r="AA97">
        <v>608.99199999999996</v>
      </c>
      <c r="AB97">
        <v>0</v>
      </c>
      <c r="AC97">
        <v>287.95400000000001</v>
      </c>
      <c r="AD97">
        <v>0</v>
      </c>
      <c r="AE97">
        <v>0</v>
      </c>
      <c r="AF97">
        <v>1163.79</v>
      </c>
      <c r="AG97">
        <v>0</v>
      </c>
      <c r="AH97">
        <v>0</v>
      </c>
      <c r="AI97">
        <v>0</v>
      </c>
      <c r="AJ97">
        <v>0</v>
      </c>
      <c r="AK97">
        <v>0</v>
      </c>
      <c r="AL97">
        <v>0</v>
      </c>
      <c r="AM97">
        <v>0</v>
      </c>
      <c r="AN97">
        <v>0</v>
      </c>
      <c r="AO97">
        <v>0</v>
      </c>
      <c r="AP97">
        <v>0</v>
      </c>
      <c r="AQ97">
        <v>9.1300000000000008</v>
      </c>
      <c r="AR97">
        <v>34.44</v>
      </c>
      <c r="AS97">
        <v>3.02</v>
      </c>
      <c r="AT97">
        <v>0</v>
      </c>
      <c r="AU97">
        <v>19.93</v>
      </c>
      <c r="AV97">
        <v>0</v>
      </c>
      <c r="AW97">
        <v>0</v>
      </c>
      <c r="AX97">
        <v>8.5299999999999994</v>
      </c>
      <c r="AY97">
        <v>30.37</v>
      </c>
      <c r="AZ97">
        <v>47.74</v>
      </c>
      <c r="BA97">
        <v>1.72</v>
      </c>
      <c r="BB97">
        <v>154.88</v>
      </c>
      <c r="BC97">
        <v>66.52</v>
      </c>
      <c r="BD97">
        <v>0</v>
      </c>
      <c r="BE97">
        <v>5.4130900000000004</v>
      </c>
      <c r="BF97">
        <v>8.9726299999999995E-2</v>
      </c>
      <c r="BG97">
        <v>0</v>
      </c>
      <c r="BH97">
        <v>8.6966000000000002E-2</v>
      </c>
      <c r="BI97">
        <v>0</v>
      </c>
      <c r="BJ97">
        <v>0</v>
      </c>
      <c r="BK97">
        <v>0.53989299999999996</v>
      </c>
      <c r="BL97">
        <v>1.00132</v>
      </c>
      <c r="BM97">
        <v>1.82348</v>
      </c>
      <c r="BN97">
        <v>7.39533E-2</v>
      </c>
      <c r="BO97">
        <v>9.0284399999999998</v>
      </c>
      <c r="BP97">
        <v>5.5897899999999998</v>
      </c>
      <c r="BQ97">
        <v>177.78</v>
      </c>
      <c r="BR97">
        <v>4920.0600000000004</v>
      </c>
      <c r="BS97">
        <v>785.77200000000005</v>
      </c>
      <c r="BT97">
        <v>0</v>
      </c>
      <c r="BU97">
        <v>584.83299999999997</v>
      </c>
      <c r="BV97">
        <v>2033.7</v>
      </c>
      <c r="BW97">
        <v>5549.14</v>
      </c>
      <c r="BX97">
        <v>12062</v>
      </c>
      <c r="BY97">
        <v>433.91399999999999</v>
      </c>
      <c r="BZ97">
        <v>26547.200000000001</v>
      </c>
      <c r="CA97">
        <v>262.65699999999998</v>
      </c>
      <c r="CB97">
        <v>0</v>
      </c>
      <c r="CC97">
        <v>0</v>
      </c>
      <c r="CD97">
        <v>0</v>
      </c>
      <c r="CE97">
        <v>608.99199999999996</v>
      </c>
      <c r="CF97">
        <v>0</v>
      </c>
      <c r="CG97">
        <v>287.95400000000001</v>
      </c>
      <c r="CH97">
        <v>0</v>
      </c>
      <c r="CI97">
        <v>0</v>
      </c>
      <c r="CJ97">
        <v>1159.5999999999999</v>
      </c>
      <c r="CK97">
        <v>0</v>
      </c>
      <c r="CL97">
        <v>0</v>
      </c>
      <c r="CM97">
        <v>0</v>
      </c>
      <c r="CN97">
        <v>0</v>
      </c>
      <c r="CO97">
        <v>0</v>
      </c>
      <c r="CP97">
        <v>0</v>
      </c>
      <c r="CQ97">
        <v>0</v>
      </c>
      <c r="CR97">
        <v>0</v>
      </c>
      <c r="CS97">
        <v>0</v>
      </c>
      <c r="CT97">
        <v>0</v>
      </c>
      <c r="CU97">
        <v>9.0399999999999991</v>
      </c>
      <c r="CV97">
        <v>40.04</v>
      </c>
      <c r="CW97">
        <v>3.02</v>
      </c>
      <c r="CX97">
        <v>0</v>
      </c>
      <c r="CY97">
        <v>19.93</v>
      </c>
      <c r="CZ97">
        <v>8.5299999999999994</v>
      </c>
      <c r="DA97">
        <v>30.42</v>
      </c>
      <c r="DB97">
        <v>47.74</v>
      </c>
      <c r="DC97">
        <v>1.72</v>
      </c>
      <c r="DD97">
        <v>160.44</v>
      </c>
      <c r="DE97">
        <v>72.03</v>
      </c>
      <c r="DF97">
        <v>0</v>
      </c>
      <c r="DG97">
        <v>6.1281299999999996</v>
      </c>
      <c r="DH97">
        <v>8.9726299999999995E-2</v>
      </c>
      <c r="DI97">
        <v>0</v>
      </c>
      <c r="DJ97">
        <v>8.6966000000000002E-2</v>
      </c>
      <c r="DK97">
        <v>0.53989299999999996</v>
      </c>
      <c r="DL97">
        <v>1.00156</v>
      </c>
      <c r="DM97">
        <v>1.82348</v>
      </c>
      <c r="DN97">
        <v>7.39533E-2</v>
      </c>
      <c r="DO97">
        <v>9.7437100000000001</v>
      </c>
      <c r="DP97">
        <v>6.3048299999999999</v>
      </c>
      <c r="DQ97" t="s">
        <v>691</v>
      </c>
      <c r="DR97" t="s">
        <v>690</v>
      </c>
      <c r="DS97" t="s">
        <v>16</v>
      </c>
      <c r="DT97">
        <v>0.71527200000000002</v>
      </c>
      <c r="DU97">
        <v>0.71504000000000001</v>
      </c>
      <c r="DV97">
        <v>3.4654699999999998</v>
      </c>
      <c r="DW97">
        <v>7.6495899999999999</v>
      </c>
      <c r="EN97">
        <v>180.61500000000001</v>
      </c>
      <c r="EO97">
        <v>4163.01</v>
      </c>
      <c r="EP97">
        <v>785.77200000000005</v>
      </c>
      <c r="EQ97">
        <v>0</v>
      </c>
      <c r="ER97">
        <v>584.83299999999997</v>
      </c>
      <c r="ES97">
        <v>0</v>
      </c>
      <c r="ET97">
        <v>0</v>
      </c>
      <c r="EU97">
        <v>2033.7</v>
      </c>
      <c r="EV97">
        <v>5534.95</v>
      </c>
      <c r="EW97">
        <v>12062</v>
      </c>
      <c r="EX97">
        <v>433.91399999999999</v>
      </c>
      <c r="EY97">
        <v>25778.799999999999</v>
      </c>
      <c r="EZ97">
        <v>266.846</v>
      </c>
      <c r="FA97">
        <v>0</v>
      </c>
      <c r="FB97">
        <v>0</v>
      </c>
      <c r="FC97">
        <v>0</v>
      </c>
      <c r="FD97">
        <v>608.99199999999996</v>
      </c>
      <c r="FE97">
        <v>0</v>
      </c>
      <c r="FF97">
        <v>287.95400000000001</v>
      </c>
      <c r="FG97">
        <v>0</v>
      </c>
      <c r="FH97">
        <v>0</v>
      </c>
      <c r="FI97">
        <v>1163.79</v>
      </c>
      <c r="FJ97">
        <v>0</v>
      </c>
      <c r="FK97">
        <v>0</v>
      </c>
      <c r="FL97">
        <v>0</v>
      </c>
      <c r="FM97">
        <v>0</v>
      </c>
      <c r="FN97">
        <v>0</v>
      </c>
      <c r="FO97">
        <v>0</v>
      </c>
      <c r="FP97">
        <v>0</v>
      </c>
      <c r="FQ97">
        <v>0</v>
      </c>
      <c r="FR97">
        <v>0</v>
      </c>
      <c r="FS97">
        <v>0</v>
      </c>
      <c r="FT97">
        <v>9.1300000000000008</v>
      </c>
      <c r="FU97">
        <v>34.44</v>
      </c>
      <c r="FV97">
        <v>3.02</v>
      </c>
      <c r="FW97">
        <v>0</v>
      </c>
      <c r="FX97">
        <v>19.93</v>
      </c>
      <c r="FY97">
        <v>0</v>
      </c>
      <c r="FZ97">
        <v>0</v>
      </c>
      <c r="GA97">
        <v>8.5299999999999994</v>
      </c>
      <c r="GB97">
        <v>30.37</v>
      </c>
      <c r="GC97">
        <v>47.74</v>
      </c>
      <c r="GD97">
        <v>1.72</v>
      </c>
      <c r="GE97">
        <v>154.88</v>
      </c>
      <c r="GF97">
        <v>0</v>
      </c>
      <c r="GG97">
        <v>5.4130900000000004</v>
      </c>
      <c r="GH97">
        <v>8.9726299999999995E-2</v>
      </c>
      <c r="GI97">
        <v>0</v>
      </c>
      <c r="GJ97">
        <v>8.6966000000000002E-2</v>
      </c>
      <c r="GK97">
        <v>0</v>
      </c>
      <c r="GL97">
        <v>0</v>
      </c>
      <c r="GM97">
        <v>0.53989299999999996</v>
      </c>
      <c r="GN97">
        <v>1.00132</v>
      </c>
      <c r="GO97">
        <v>1.82348</v>
      </c>
      <c r="GP97">
        <v>7.39533E-2</v>
      </c>
      <c r="GQ97">
        <v>9.0284399999999998</v>
      </c>
      <c r="GR97">
        <v>1031.55</v>
      </c>
      <c r="GS97">
        <v>11891</v>
      </c>
      <c r="GT97">
        <v>785.77200000000005</v>
      </c>
      <c r="GU97">
        <v>0</v>
      </c>
      <c r="GV97">
        <v>0</v>
      </c>
      <c r="GW97">
        <v>5894.96</v>
      </c>
      <c r="GX97">
        <v>6547.68</v>
      </c>
      <c r="GY97">
        <v>10697.7</v>
      </c>
      <c r="GZ97">
        <v>540.49900000000002</v>
      </c>
      <c r="HA97">
        <v>37389.199999999997</v>
      </c>
      <c r="HB97">
        <v>859.51300000000003</v>
      </c>
      <c r="HC97">
        <v>0</v>
      </c>
      <c r="HD97">
        <v>0</v>
      </c>
      <c r="HE97">
        <v>0</v>
      </c>
      <c r="HF97">
        <v>1061.3499999999999</v>
      </c>
      <c r="HG97">
        <v>0</v>
      </c>
      <c r="HH97">
        <v>291.12400000000002</v>
      </c>
      <c r="HI97">
        <v>0</v>
      </c>
      <c r="HJ97">
        <v>0</v>
      </c>
      <c r="HK97">
        <v>2211.9899999999998</v>
      </c>
      <c r="HL97">
        <v>0</v>
      </c>
      <c r="HM97">
        <v>0</v>
      </c>
      <c r="HN97">
        <v>0</v>
      </c>
      <c r="HO97">
        <v>0</v>
      </c>
      <c r="HP97">
        <v>0</v>
      </c>
      <c r="HQ97">
        <v>0</v>
      </c>
      <c r="HR97">
        <v>0</v>
      </c>
      <c r="HS97">
        <v>0</v>
      </c>
      <c r="HT97">
        <v>0</v>
      </c>
      <c r="HU97">
        <v>0</v>
      </c>
      <c r="HV97">
        <v>31.08</v>
      </c>
      <c r="HW97">
        <v>83.41</v>
      </c>
      <c r="HX97">
        <v>3.02</v>
      </c>
      <c r="HY97">
        <v>0</v>
      </c>
      <c r="HZ97">
        <v>30.78</v>
      </c>
      <c r="IA97">
        <v>25.19</v>
      </c>
      <c r="IB97">
        <v>33.700000000000003</v>
      </c>
      <c r="IC97">
        <v>42.89</v>
      </c>
      <c r="ID97">
        <v>2.17</v>
      </c>
      <c r="IE97">
        <v>252.24</v>
      </c>
      <c r="IF97">
        <v>0</v>
      </c>
      <c r="IG97">
        <v>9.5320999999999998</v>
      </c>
      <c r="IH97">
        <v>8.9726299999999995E-2</v>
      </c>
      <c r="II97">
        <v>0</v>
      </c>
      <c r="IJ97">
        <v>0</v>
      </c>
      <c r="IK97">
        <v>1.7213499999999999</v>
      </c>
      <c r="IL97">
        <v>0.80892399999999998</v>
      </c>
      <c r="IM97">
        <v>1.7518499999999999</v>
      </c>
      <c r="IN97">
        <v>0.114331</v>
      </c>
      <c r="IO97">
        <v>14.0183</v>
      </c>
      <c r="IP97">
        <v>52.9</v>
      </c>
      <c r="IQ97">
        <v>0</v>
      </c>
      <c r="IR97">
        <v>26.3</v>
      </c>
      <c r="IS97">
        <v>54.8</v>
      </c>
      <c r="IT97">
        <v>28.5</v>
      </c>
      <c r="IU97">
        <v>40.39</v>
      </c>
      <c r="IV97">
        <v>26.13</v>
      </c>
      <c r="IW97">
        <v>45.98</v>
      </c>
      <c r="IX97">
        <v>26.05</v>
      </c>
      <c r="IY97">
        <v>40.39</v>
      </c>
      <c r="IZ97">
        <v>26.13</v>
      </c>
      <c r="JA97">
        <v>90.04</v>
      </c>
      <c r="JB97">
        <v>58.25</v>
      </c>
    </row>
    <row r="98" spans="1:262" x14ac:dyDescent="0.25">
      <c r="A98" s="10">
        <v>42977.4062962963</v>
      </c>
      <c r="B98" t="s">
        <v>477</v>
      </c>
      <c r="C98" t="s">
        <v>613</v>
      </c>
      <c r="D98">
        <v>15</v>
      </c>
      <c r="E98">
        <v>8</v>
      </c>
      <c r="F98">
        <v>6960</v>
      </c>
      <c r="G98" t="s">
        <v>96</v>
      </c>
      <c r="H98" t="s">
        <v>125</v>
      </c>
      <c r="I98">
        <v>7.4</v>
      </c>
      <c r="J98">
        <v>56</v>
      </c>
      <c r="K98">
        <v>0.161495</v>
      </c>
      <c r="L98">
        <v>13552.7</v>
      </c>
      <c r="M98">
        <v>785.77200000000005</v>
      </c>
      <c r="N98">
        <v>0</v>
      </c>
      <c r="O98">
        <v>584.83299999999997</v>
      </c>
      <c r="P98">
        <v>0</v>
      </c>
      <c r="Q98">
        <v>0</v>
      </c>
      <c r="R98">
        <v>2033.7</v>
      </c>
      <c r="S98">
        <v>5792.88</v>
      </c>
      <c r="T98">
        <v>12062</v>
      </c>
      <c r="U98">
        <v>433.91399999999999</v>
      </c>
      <c r="V98">
        <v>35246</v>
      </c>
      <c r="W98">
        <v>0.23836199999999999</v>
      </c>
      <c r="X98">
        <v>0</v>
      </c>
      <c r="Y98">
        <v>0</v>
      </c>
      <c r="Z98">
        <v>0</v>
      </c>
      <c r="AA98">
        <v>459.9</v>
      </c>
      <c r="AB98">
        <v>0</v>
      </c>
      <c r="AC98">
        <v>287.95400000000001</v>
      </c>
      <c r="AD98">
        <v>0</v>
      </c>
      <c r="AE98">
        <v>0</v>
      </c>
      <c r="AF98">
        <v>748.09299999999996</v>
      </c>
      <c r="AG98">
        <v>0</v>
      </c>
      <c r="AH98">
        <v>0</v>
      </c>
      <c r="AI98">
        <v>0</v>
      </c>
      <c r="AJ98">
        <v>0</v>
      </c>
      <c r="AK98">
        <v>0</v>
      </c>
      <c r="AL98">
        <v>0</v>
      </c>
      <c r="AM98">
        <v>0</v>
      </c>
      <c r="AN98">
        <v>0</v>
      </c>
      <c r="AO98">
        <v>0</v>
      </c>
      <c r="AP98">
        <v>0</v>
      </c>
      <c r="AQ98">
        <v>0.01</v>
      </c>
      <c r="AR98">
        <v>82.1</v>
      </c>
      <c r="AS98">
        <v>3.03</v>
      </c>
      <c r="AT98">
        <v>0</v>
      </c>
      <c r="AU98">
        <v>15.68</v>
      </c>
      <c r="AV98">
        <v>0</v>
      </c>
      <c r="AW98">
        <v>0</v>
      </c>
      <c r="AX98">
        <v>8.64</v>
      </c>
      <c r="AY98">
        <v>31.4</v>
      </c>
      <c r="AZ98">
        <v>48</v>
      </c>
      <c r="BA98">
        <v>1.74</v>
      </c>
      <c r="BB98">
        <v>190.6</v>
      </c>
      <c r="BC98">
        <v>100.82</v>
      </c>
      <c r="BD98">
        <v>0</v>
      </c>
      <c r="BE98">
        <v>9.3977000000000004</v>
      </c>
      <c r="BF98">
        <v>8.9726299999999995E-2</v>
      </c>
      <c r="BG98">
        <v>0</v>
      </c>
      <c r="BH98">
        <v>8.6966000000000002E-2</v>
      </c>
      <c r="BI98">
        <v>0</v>
      </c>
      <c r="BJ98">
        <v>0</v>
      </c>
      <c r="BK98">
        <v>0.53989299999999996</v>
      </c>
      <c r="BL98">
        <v>1.0045299999999999</v>
      </c>
      <c r="BM98">
        <v>1.82348</v>
      </c>
      <c r="BN98">
        <v>7.39533E-2</v>
      </c>
      <c r="BO98">
        <v>13.0162</v>
      </c>
      <c r="BP98">
        <v>9.5743899999999993</v>
      </c>
      <c r="BQ98">
        <v>0.136655</v>
      </c>
      <c r="BR98">
        <v>14692.2</v>
      </c>
      <c r="BS98">
        <v>785.77200000000005</v>
      </c>
      <c r="BT98">
        <v>0</v>
      </c>
      <c r="BU98">
        <v>584.83299999999997</v>
      </c>
      <c r="BV98">
        <v>2033.7</v>
      </c>
      <c r="BW98">
        <v>5796.24</v>
      </c>
      <c r="BX98">
        <v>12062</v>
      </c>
      <c r="BY98">
        <v>433.91399999999999</v>
      </c>
      <c r="BZ98">
        <v>36388.800000000003</v>
      </c>
      <c r="CA98">
        <v>0.20169899999999999</v>
      </c>
      <c r="CB98">
        <v>0</v>
      </c>
      <c r="CC98">
        <v>0</v>
      </c>
      <c r="CD98">
        <v>0</v>
      </c>
      <c r="CE98">
        <v>459.9</v>
      </c>
      <c r="CF98">
        <v>0</v>
      </c>
      <c r="CG98">
        <v>287.95400000000001</v>
      </c>
      <c r="CH98">
        <v>0</v>
      </c>
      <c r="CI98">
        <v>0</v>
      </c>
      <c r="CJ98">
        <v>748.05600000000004</v>
      </c>
      <c r="CK98">
        <v>0</v>
      </c>
      <c r="CL98">
        <v>0</v>
      </c>
      <c r="CM98">
        <v>0</v>
      </c>
      <c r="CN98">
        <v>0</v>
      </c>
      <c r="CO98">
        <v>0</v>
      </c>
      <c r="CP98">
        <v>0</v>
      </c>
      <c r="CQ98">
        <v>0</v>
      </c>
      <c r="CR98">
        <v>0</v>
      </c>
      <c r="CS98">
        <v>0</v>
      </c>
      <c r="CT98">
        <v>0</v>
      </c>
      <c r="CU98">
        <v>0.01</v>
      </c>
      <c r="CV98">
        <v>89.5</v>
      </c>
      <c r="CW98">
        <v>3.03</v>
      </c>
      <c r="CX98">
        <v>0</v>
      </c>
      <c r="CY98">
        <v>15.68</v>
      </c>
      <c r="CZ98">
        <v>8.64</v>
      </c>
      <c r="DA98">
        <v>31.41</v>
      </c>
      <c r="DB98">
        <v>48</v>
      </c>
      <c r="DC98">
        <v>1.74</v>
      </c>
      <c r="DD98">
        <v>198.01</v>
      </c>
      <c r="DE98">
        <v>108.22</v>
      </c>
      <c r="DF98">
        <v>0</v>
      </c>
      <c r="DG98">
        <v>0</v>
      </c>
      <c r="DH98">
        <v>0</v>
      </c>
      <c r="DI98">
        <v>0</v>
      </c>
      <c r="DJ98">
        <v>0</v>
      </c>
      <c r="DK98">
        <v>0</v>
      </c>
      <c r="DL98">
        <v>0</v>
      </c>
      <c r="DM98">
        <v>0</v>
      </c>
      <c r="DN98">
        <v>0</v>
      </c>
      <c r="DO98">
        <v>0</v>
      </c>
      <c r="DP98">
        <v>0</v>
      </c>
      <c r="DQ98" t="s">
        <v>691</v>
      </c>
      <c r="DR98" t="s">
        <v>690</v>
      </c>
      <c r="DS98" t="s">
        <v>16</v>
      </c>
      <c r="DT98">
        <v>-13.0162</v>
      </c>
      <c r="DU98">
        <v>-9.5743899999999993</v>
      </c>
      <c r="DV98">
        <v>3.7422399999999998</v>
      </c>
      <c r="DW98">
        <v>6.8379200000000004</v>
      </c>
      <c r="EN98">
        <v>0.161495</v>
      </c>
      <c r="EO98">
        <v>13552.7</v>
      </c>
      <c r="EP98">
        <v>785.77200000000005</v>
      </c>
      <c r="EQ98">
        <v>0</v>
      </c>
      <c r="ER98">
        <v>584.83299999999997</v>
      </c>
      <c r="ES98">
        <v>0</v>
      </c>
      <c r="ET98">
        <v>0</v>
      </c>
      <c r="EU98">
        <v>2033.7</v>
      </c>
      <c r="EV98">
        <v>5792.88</v>
      </c>
      <c r="EW98">
        <v>12062</v>
      </c>
      <c r="EX98">
        <v>433.91399999999999</v>
      </c>
      <c r="EY98">
        <v>35246</v>
      </c>
      <c r="EZ98">
        <v>0.23836199999999999</v>
      </c>
      <c r="FA98">
        <v>0</v>
      </c>
      <c r="FB98">
        <v>0</v>
      </c>
      <c r="FC98">
        <v>0</v>
      </c>
      <c r="FD98">
        <v>459.9</v>
      </c>
      <c r="FE98">
        <v>0</v>
      </c>
      <c r="FF98">
        <v>287.95400000000001</v>
      </c>
      <c r="FG98">
        <v>0</v>
      </c>
      <c r="FH98">
        <v>0</v>
      </c>
      <c r="FI98">
        <v>748.09299999999996</v>
      </c>
      <c r="FJ98">
        <v>0</v>
      </c>
      <c r="FK98">
        <v>0</v>
      </c>
      <c r="FL98">
        <v>0</v>
      </c>
      <c r="FM98">
        <v>0</v>
      </c>
      <c r="FN98">
        <v>0</v>
      </c>
      <c r="FO98">
        <v>0</v>
      </c>
      <c r="FP98">
        <v>0</v>
      </c>
      <c r="FQ98">
        <v>0</v>
      </c>
      <c r="FR98">
        <v>0</v>
      </c>
      <c r="FS98">
        <v>0</v>
      </c>
      <c r="FT98">
        <v>0.01</v>
      </c>
      <c r="FU98">
        <v>82.1</v>
      </c>
      <c r="FV98">
        <v>3.03</v>
      </c>
      <c r="FW98">
        <v>0</v>
      </c>
      <c r="FX98">
        <v>15.68</v>
      </c>
      <c r="FY98">
        <v>0</v>
      </c>
      <c r="FZ98">
        <v>0</v>
      </c>
      <c r="GA98">
        <v>8.64</v>
      </c>
      <c r="GB98">
        <v>31.4</v>
      </c>
      <c r="GC98">
        <v>48</v>
      </c>
      <c r="GD98">
        <v>1.74</v>
      </c>
      <c r="GE98">
        <v>190.6</v>
      </c>
      <c r="GF98">
        <v>0</v>
      </c>
      <c r="GG98">
        <v>9.3977000000000004</v>
      </c>
      <c r="GH98">
        <v>8.9726299999999995E-2</v>
      </c>
      <c r="GI98">
        <v>0</v>
      </c>
      <c r="GJ98">
        <v>8.6966000000000002E-2</v>
      </c>
      <c r="GK98">
        <v>0</v>
      </c>
      <c r="GL98">
        <v>0</v>
      </c>
      <c r="GM98">
        <v>0.53989299999999996</v>
      </c>
      <c r="GN98">
        <v>1.0045299999999999</v>
      </c>
      <c r="GO98">
        <v>1.82348</v>
      </c>
      <c r="GP98">
        <v>7.39533E-2</v>
      </c>
      <c r="GQ98">
        <v>13.0162</v>
      </c>
      <c r="GR98">
        <v>95.005700000000004</v>
      </c>
      <c r="GS98">
        <v>32917.800000000003</v>
      </c>
      <c r="GT98">
        <v>785.77200000000005</v>
      </c>
      <c r="GU98">
        <v>0</v>
      </c>
      <c r="GV98">
        <v>0</v>
      </c>
      <c r="GW98">
        <v>5894.96</v>
      </c>
      <c r="GX98">
        <v>6547.68</v>
      </c>
      <c r="GY98">
        <v>10697.7</v>
      </c>
      <c r="GZ98">
        <v>540.49900000000002</v>
      </c>
      <c r="HA98">
        <v>57479.5</v>
      </c>
      <c r="HB98">
        <v>79.080600000000004</v>
      </c>
      <c r="HC98">
        <v>0</v>
      </c>
      <c r="HD98">
        <v>0</v>
      </c>
      <c r="HE98">
        <v>0</v>
      </c>
      <c r="HF98">
        <v>886.69299999999998</v>
      </c>
      <c r="HG98">
        <v>0</v>
      </c>
      <c r="HH98">
        <v>291.12400000000002</v>
      </c>
      <c r="HI98">
        <v>0</v>
      </c>
      <c r="HJ98">
        <v>0</v>
      </c>
      <c r="HK98">
        <v>1256.9000000000001</v>
      </c>
      <c r="HL98">
        <v>0</v>
      </c>
      <c r="HM98">
        <v>0</v>
      </c>
      <c r="HN98">
        <v>0</v>
      </c>
      <c r="HO98">
        <v>0</v>
      </c>
      <c r="HP98">
        <v>0</v>
      </c>
      <c r="HQ98">
        <v>0</v>
      </c>
      <c r="HR98">
        <v>0</v>
      </c>
      <c r="HS98">
        <v>0</v>
      </c>
      <c r="HT98">
        <v>0</v>
      </c>
      <c r="HU98">
        <v>0</v>
      </c>
      <c r="HV98">
        <v>2.89</v>
      </c>
      <c r="HW98">
        <v>179.41</v>
      </c>
      <c r="HX98">
        <v>3.03</v>
      </c>
      <c r="HY98">
        <v>0</v>
      </c>
      <c r="HZ98">
        <v>25.87</v>
      </c>
      <c r="IA98">
        <v>25.58</v>
      </c>
      <c r="IB98">
        <v>33.799999999999997</v>
      </c>
      <c r="IC98">
        <v>43.19</v>
      </c>
      <c r="ID98">
        <v>2.19</v>
      </c>
      <c r="IE98">
        <v>315.95999999999998</v>
      </c>
      <c r="IF98">
        <v>0</v>
      </c>
      <c r="IG98">
        <v>15.8802</v>
      </c>
      <c r="IH98">
        <v>8.9726299999999995E-2</v>
      </c>
      <c r="II98">
        <v>0</v>
      </c>
      <c r="IJ98">
        <v>0</v>
      </c>
      <c r="IK98">
        <v>1.7213499999999999</v>
      </c>
      <c r="IL98">
        <v>0.80892399999999998</v>
      </c>
      <c r="IM98">
        <v>1.7518499999999999</v>
      </c>
      <c r="IN98">
        <v>0.114331</v>
      </c>
      <c r="IO98">
        <v>20.366399999999999</v>
      </c>
      <c r="IP98">
        <v>56</v>
      </c>
      <c r="IQ98">
        <v>0</v>
      </c>
      <c r="IR98">
        <v>25.7</v>
      </c>
      <c r="IS98">
        <v>58.1</v>
      </c>
      <c r="IT98">
        <v>32.4</v>
      </c>
      <c r="IU98">
        <v>87.44</v>
      </c>
      <c r="IV98">
        <v>13.38</v>
      </c>
      <c r="IW98">
        <v>94.84</v>
      </c>
      <c r="IX98">
        <v>13.38</v>
      </c>
      <c r="IY98">
        <v>87.44</v>
      </c>
      <c r="IZ98">
        <v>13.38</v>
      </c>
      <c r="JA98">
        <v>182.77</v>
      </c>
      <c r="JB98">
        <v>28.43</v>
      </c>
    </row>
    <row r="99" spans="1:262" x14ac:dyDescent="0.25">
      <c r="A99" s="10">
        <v>42977.405613425923</v>
      </c>
      <c r="B99" t="s">
        <v>478</v>
      </c>
      <c r="C99" t="s">
        <v>614</v>
      </c>
      <c r="D99">
        <v>16</v>
      </c>
      <c r="E99">
        <v>8</v>
      </c>
      <c r="F99">
        <v>6960</v>
      </c>
      <c r="G99" t="s">
        <v>96</v>
      </c>
      <c r="H99" t="s">
        <v>125</v>
      </c>
      <c r="I99">
        <v>2.68</v>
      </c>
      <c r="J99">
        <v>54</v>
      </c>
      <c r="K99">
        <v>451.00400000000002</v>
      </c>
      <c r="L99">
        <v>716.71600000000001</v>
      </c>
      <c r="M99">
        <v>785.77200000000005</v>
      </c>
      <c r="N99">
        <v>0</v>
      </c>
      <c r="O99">
        <v>584.86300000000006</v>
      </c>
      <c r="P99">
        <v>0</v>
      </c>
      <c r="Q99">
        <v>0</v>
      </c>
      <c r="R99">
        <v>2033.7</v>
      </c>
      <c r="S99">
        <v>5420.6</v>
      </c>
      <c r="T99">
        <v>12062</v>
      </c>
      <c r="U99">
        <v>433.91399999999999</v>
      </c>
      <c r="V99">
        <v>22488.5</v>
      </c>
      <c r="W99">
        <v>667.31799999999998</v>
      </c>
      <c r="X99">
        <v>0</v>
      </c>
      <c r="Y99">
        <v>0</v>
      </c>
      <c r="Z99">
        <v>0</v>
      </c>
      <c r="AA99">
        <v>736.14099999999996</v>
      </c>
      <c r="AB99">
        <v>0</v>
      </c>
      <c r="AC99">
        <v>287.95400000000001</v>
      </c>
      <c r="AD99">
        <v>0</v>
      </c>
      <c r="AE99">
        <v>0</v>
      </c>
      <c r="AF99">
        <v>1691.41</v>
      </c>
      <c r="AG99">
        <v>0</v>
      </c>
      <c r="AH99">
        <v>0</v>
      </c>
      <c r="AI99">
        <v>0</v>
      </c>
      <c r="AJ99">
        <v>0</v>
      </c>
      <c r="AK99">
        <v>0</v>
      </c>
      <c r="AL99">
        <v>0</v>
      </c>
      <c r="AM99">
        <v>0</v>
      </c>
      <c r="AN99">
        <v>0</v>
      </c>
      <c r="AO99">
        <v>0</v>
      </c>
      <c r="AP99">
        <v>0</v>
      </c>
      <c r="AQ99">
        <v>22.55</v>
      </c>
      <c r="AR99">
        <v>5.31</v>
      </c>
      <c r="AS99">
        <v>3.14</v>
      </c>
      <c r="AT99">
        <v>0</v>
      </c>
      <c r="AU99">
        <v>23.59</v>
      </c>
      <c r="AV99">
        <v>0</v>
      </c>
      <c r="AW99">
        <v>0</v>
      </c>
      <c r="AX99">
        <v>9.49</v>
      </c>
      <c r="AY99">
        <v>30.76</v>
      </c>
      <c r="AZ99">
        <v>50.4</v>
      </c>
      <c r="BA99">
        <v>1.89</v>
      </c>
      <c r="BB99">
        <v>147.13</v>
      </c>
      <c r="BC99">
        <v>54.59</v>
      </c>
      <c r="BD99">
        <v>0</v>
      </c>
      <c r="BE99">
        <v>1.81803</v>
      </c>
      <c r="BF99">
        <v>8.9726299999999995E-2</v>
      </c>
      <c r="BG99">
        <v>0</v>
      </c>
      <c r="BH99">
        <v>8.6966000000000002E-2</v>
      </c>
      <c r="BI99">
        <v>0</v>
      </c>
      <c r="BJ99">
        <v>0</v>
      </c>
      <c r="BK99">
        <v>0.53989299999999996</v>
      </c>
      <c r="BL99">
        <v>0.99526899999999996</v>
      </c>
      <c r="BM99">
        <v>1.82348</v>
      </c>
      <c r="BN99">
        <v>7.39533E-2</v>
      </c>
      <c r="BO99">
        <v>5.4273199999999999</v>
      </c>
      <c r="BP99">
        <v>1.99472</v>
      </c>
      <c r="BQ99">
        <v>440.505</v>
      </c>
      <c r="BR99">
        <v>1212.75</v>
      </c>
      <c r="BS99">
        <v>785.77200000000005</v>
      </c>
      <c r="BT99">
        <v>0</v>
      </c>
      <c r="BU99">
        <v>584.86300000000006</v>
      </c>
      <c r="BV99">
        <v>2033.7</v>
      </c>
      <c r="BW99">
        <v>5446.75</v>
      </c>
      <c r="BX99">
        <v>12062</v>
      </c>
      <c r="BY99">
        <v>433.91399999999999</v>
      </c>
      <c r="BZ99">
        <v>23000.2</v>
      </c>
      <c r="CA99">
        <v>651.78300000000002</v>
      </c>
      <c r="CB99">
        <v>0</v>
      </c>
      <c r="CC99">
        <v>0</v>
      </c>
      <c r="CD99">
        <v>0</v>
      </c>
      <c r="CE99">
        <v>736.14099999999996</v>
      </c>
      <c r="CF99">
        <v>0</v>
      </c>
      <c r="CG99">
        <v>287.95400000000001</v>
      </c>
      <c r="CH99">
        <v>0</v>
      </c>
      <c r="CI99">
        <v>0</v>
      </c>
      <c r="CJ99">
        <v>1675.88</v>
      </c>
      <c r="CK99">
        <v>0</v>
      </c>
      <c r="CL99">
        <v>0</v>
      </c>
      <c r="CM99">
        <v>0</v>
      </c>
      <c r="CN99">
        <v>0</v>
      </c>
      <c r="CO99">
        <v>0</v>
      </c>
      <c r="CP99">
        <v>0</v>
      </c>
      <c r="CQ99">
        <v>0</v>
      </c>
      <c r="CR99">
        <v>0</v>
      </c>
      <c r="CS99">
        <v>0</v>
      </c>
      <c r="CT99">
        <v>0</v>
      </c>
      <c r="CU99">
        <v>22.17</v>
      </c>
      <c r="CV99">
        <v>8.3699999999999992</v>
      </c>
      <c r="CW99">
        <v>3.14</v>
      </c>
      <c r="CX99">
        <v>0</v>
      </c>
      <c r="CY99">
        <v>23.59</v>
      </c>
      <c r="CZ99">
        <v>9.49</v>
      </c>
      <c r="DA99">
        <v>30.86</v>
      </c>
      <c r="DB99">
        <v>50.4</v>
      </c>
      <c r="DC99">
        <v>1.89</v>
      </c>
      <c r="DD99">
        <v>149.91</v>
      </c>
      <c r="DE99">
        <v>57.27</v>
      </c>
      <c r="DF99">
        <v>0</v>
      </c>
      <c r="DG99">
        <v>2.63748</v>
      </c>
      <c r="DH99">
        <v>8.9726299999999995E-2</v>
      </c>
      <c r="DI99">
        <v>0</v>
      </c>
      <c r="DJ99">
        <v>8.6966000000000002E-2</v>
      </c>
      <c r="DK99">
        <v>0.53989299999999996</v>
      </c>
      <c r="DL99">
        <v>0.99796700000000005</v>
      </c>
      <c r="DM99">
        <v>1.82348</v>
      </c>
      <c r="DN99">
        <v>7.39533E-2</v>
      </c>
      <c r="DO99">
        <v>6.24946</v>
      </c>
      <c r="DP99">
        <v>2.8141699999999998</v>
      </c>
      <c r="DQ99" t="s">
        <v>691</v>
      </c>
      <c r="DR99" t="s">
        <v>690</v>
      </c>
      <c r="DS99" t="s">
        <v>16</v>
      </c>
      <c r="DT99">
        <v>0.82214699999999996</v>
      </c>
      <c r="DU99">
        <v>0.81944899999999998</v>
      </c>
      <c r="DV99">
        <v>1.8544499999999999</v>
      </c>
      <c r="DW99">
        <v>4.6795900000000001</v>
      </c>
      <c r="EN99">
        <v>451.00400000000002</v>
      </c>
      <c r="EO99">
        <v>716.71600000000001</v>
      </c>
      <c r="EP99">
        <v>785.77200000000005</v>
      </c>
      <c r="EQ99">
        <v>0</v>
      </c>
      <c r="ER99">
        <v>584.86300000000006</v>
      </c>
      <c r="ES99">
        <v>0</v>
      </c>
      <c r="ET99">
        <v>0</v>
      </c>
      <c r="EU99">
        <v>2033.7</v>
      </c>
      <c r="EV99">
        <v>5420.6</v>
      </c>
      <c r="EW99">
        <v>12062</v>
      </c>
      <c r="EX99">
        <v>433.91399999999999</v>
      </c>
      <c r="EY99">
        <v>22488.5</v>
      </c>
      <c r="EZ99">
        <v>667.31799999999998</v>
      </c>
      <c r="FA99">
        <v>0</v>
      </c>
      <c r="FB99">
        <v>0</v>
      </c>
      <c r="FC99">
        <v>0</v>
      </c>
      <c r="FD99">
        <v>736.14099999999996</v>
      </c>
      <c r="FE99">
        <v>0</v>
      </c>
      <c r="FF99">
        <v>287.95400000000001</v>
      </c>
      <c r="FG99">
        <v>0</v>
      </c>
      <c r="FH99">
        <v>0</v>
      </c>
      <c r="FI99">
        <v>1691.41</v>
      </c>
      <c r="FJ99">
        <v>0</v>
      </c>
      <c r="FK99">
        <v>0</v>
      </c>
      <c r="FL99">
        <v>0</v>
      </c>
      <c r="FM99">
        <v>0</v>
      </c>
      <c r="FN99">
        <v>0</v>
      </c>
      <c r="FO99">
        <v>0</v>
      </c>
      <c r="FP99">
        <v>0</v>
      </c>
      <c r="FQ99">
        <v>0</v>
      </c>
      <c r="FR99">
        <v>0</v>
      </c>
      <c r="FS99">
        <v>0</v>
      </c>
      <c r="FT99">
        <v>22.55</v>
      </c>
      <c r="FU99">
        <v>5.31</v>
      </c>
      <c r="FV99">
        <v>3.14</v>
      </c>
      <c r="FW99">
        <v>0</v>
      </c>
      <c r="FX99">
        <v>23.59</v>
      </c>
      <c r="FY99">
        <v>0</v>
      </c>
      <c r="FZ99">
        <v>0</v>
      </c>
      <c r="GA99">
        <v>9.49</v>
      </c>
      <c r="GB99">
        <v>30.76</v>
      </c>
      <c r="GC99">
        <v>50.4</v>
      </c>
      <c r="GD99">
        <v>1.89</v>
      </c>
      <c r="GE99">
        <v>147.13</v>
      </c>
      <c r="GF99">
        <v>0</v>
      </c>
      <c r="GG99">
        <v>1.81803</v>
      </c>
      <c r="GH99">
        <v>8.9726299999999995E-2</v>
      </c>
      <c r="GI99">
        <v>0</v>
      </c>
      <c r="GJ99">
        <v>8.6966000000000002E-2</v>
      </c>
      <c r="GK99">
        <v>0</v>
      </c>
      <c r="GL99">
        <v>0</v>
      </c>
      <c r="GM99">
        <v>0.53989299999999996</v>
      </c>
      <c r="GN99">
        <v>0.99526899999999996</v>
      </c>
      <c r="GO99">
        <v>1.82348</v>
      </c>
      <c r="GP99">
        <v>7.39533E-2</v>
      </c>
      <c r="GQ99">
        <v>5.4273199999999999</v>
      </c>
      <c r="GR99">
        <v>1366.91</v>
      </c>
      <c r="GS99">
        <v>2654.16</v>
      </c>
      <c r="GT99">
        <v>785.77200000000005</v>
      </c>
      <c r="GU99">
        <v>0</v>
      </c>
      <c r="GV99">
        <v>0</v>
      </c>
      <c r="GW99">
        <v>5894.96</v>
      </c>
      <c r="GX99">
        <v>6547.68</v>
      </c>
      <c r="GY99">
        <v>10697.7</v>
      </c>
      <c r="GZ99">
        <v>540.49900000000002</v>
      </c>
      <c r="HA99">
        <v>28487.7</v>
      </c>
      <c r="HB99">
        <v>1140.67</v>
      </c>
      <c r="HC99">
        <v>0</v>
      </c>
      <c r="HD99">
        <v>0</v>
      </c>
      <c r="HE99">
        <v>0</v>
      </c>
      <c r="HF99">
        <v>1206.92</v>
      </c>
      <c r="HG99">
        <v>0</v>
      </c>
      <c r="HH99">
        <v>291.12400000000002</v>
      </c>
      <c r="HI99">
        <v>0</v>
      </c>
      <c r="HJ99">
        <v>0</v>
      </c>
      <c r="HK99">
        <v>2638.72</v>
      </c>
      <c r="HL99">
        <v>0</v>
      </c>
      <c r="HM99">
        <v>0</v>
      </c>
      <c r="HN99">
        <v>0</v>
      </c>
      <c r="HO99">
        <v>0</v>
      </c>
      <c r="HP99">
        <v>0</v>
      </c>
      <c r="HQ99">
        <v>0</v>
      </c>
      <c r="HR99">
        <v>0</v>
      </c>
      <c r="HS99">
        <v>0</v>
      </c>
      <c r="HT99">
        <v>0</v>
      </c>
      <c r="HU99">
        <v>0</v>
      </c>
      <c r="HV99">
        <v>41.32</v>
      </c>
      <c r="HW99">
        <v>14.9</v>
      </c>
      <c r="HX99">
        <v>3.14</v>
      </c>
      <c r="HY99">
        <v>0</v>
      </c>
      <c r="HZ99">
        <v>34.79</v>
      </c>
      <c r="IA99">
        <v>27.55</v>
      </c>
      <c r="IB99">
        <v>34.76</v>
      </c>
      <c r="IC99">
        <v>45.01</v>
      </c>
      <c r="ID99">
        <v>2.59</v>
      </c>
      <c r="IE99">
        <v>204.06</v>
      </c>
      <c r="IF99">
        <v>0</v>
      </c>
      <c r="IG99">
        <v>3.51891</v>
      </c>
      <c r="IH99">
        <v>8.9726299999999995E-2</v>
      </c>
      <c r="II99">
        <v>0</v>
      </c>
      <c r="IJ99">
        <v>0</v>
      </c>
      <c r="IK99">
        <v>1.7213499999999999</v>
      </c>
      <c r="IL99">
        <v>0.80892399999999998</v>
      </c>
      <c r="IM99">
        <v>1.7518499999999999</v>
      </c>
      <c r="IN99">
        <v>0.114331</v>
      </c>
      <c r="IO99">
        <v>8.0050899999999992</v>
      </c>
      <c r="IP99">
        <v>54</v>
      </c>
      <c r="IQ99">
        <v>0</v>
      </c>
      <c r="IR99">
        <v>29.1</v>
      </c>
      <c r="IS99">
        <v>55</v>
      </c>
      <c r="IT99">
        <v>25.9</v>
      </c>
      <c r="IU99">
        <v>12.81</v>
      </c>
      <c r="IV99">
        <v>41.78</v>
      </c>
      <c r="IW99">
        <v>15.83</v>
      </c>
      <c r="IX99">
        <v>41.44</v>
      </c>
      <c r="IY99">
        <v>12.81</v>
      </c>
      <c r="IZ99">
        <v>41.78</v>
      </c>
      <c r="JA99">
        <v>23.85</v>
      </c>
      <c r="JB99">
        <v>70.3</v>
      </c>
    </row>
    <row r="100" spans="1:262" x14ac:dyDescent="0.25">
      <c r="A100" s="10">
        <v>42977.405613425923</v>
      </c>
      <c r="B100" t="s">
        <v>615</v>
      </c>
      <c r="C100" t="s">
        <v>616</v>
      </c>
      <c r="D100">
        <v>12</v>
      </c>
      <c r="E100">
        <v>1</v>
      </c>
      <c r="F100">
        <v>2100</v>
      </c>
      <c r="G100" t="s">
        <v>96</v>
      </c>
      <c r="H100" t="s">
        <v>125</v>
      </c>
      <c r="I100">
        <v>4.87</v>
      </c>
      <c r="J100">
        <v>42.9</v>
      </c>
      <c r="K100">
        <v>123.997</v>
      </c>
      <c r="L100">
        <v>139.755</v>
      </c>
      <c r="M100">
        <v>165.69200000000001</v>
      </c>
      <c r="N100">
        <v>0</v>
      </c>
      <c r="O100">
        <v>80.384699999999995</v>
      </c>
      <c r="P100">
        <v>0</v>
      </c>
      <c r="Q100">
        <v>0</v>
      </c>
      <c r="R100">
        <v>505.55700000000002</v>
      </c>
      <c r="S100">
        <v>941.36599999999999</v>
      </c>
      <c r="T100">
        <v>2025.88</v>
      </c>
      <c r="U100">
        <v>119.621</v>
      </c>
      <c r="V100">
        <v>4102.25</v>
      </c>
      <c r="W100">
        <v>182.977</v>
      </c>
      <c r="X100">
        <v>0</v>
      </c>
      <c r="Y100">
        <v>0</v>
      </c>
      <c r="Z100">
        <v>0</v>
      </c>
      <c r="AA100">
        <v>102.79300000000001</v>
      </c>
      <c r="AB100">
        <v>0</v>
      </c>
      <c r="AC100">
        <v>43.669699999999999</v>
      </c>
      <c r="AD100">
        <v>0</v>
      </c>
      <c r="AE100">
        <v>0</v>
      </c>
      <c r="AF100">
        <v>329.43900000000002</v>
      </c>
      <c r="AG100">
        <v>0</v>
      </c>
      <c r="AH100">
        <v>0</v>
      </c>
      <c r="AI100">
        <v>0</v>
      </c>
      <c r="AJ100">
        <v>0</v>
      </c>
      <c r="AK100">
        <v>0</v>
      </c>
      <c r="AL100">
        <v>0</v>
      </c>
      <c r="AM100">
        <v>0</v>
      </c>
      <c r="AN100">
        <v>0</v>
      </c>
      <c r="AO100">
        <v>0</v>
      </c>
      <c r="AP100">
        <v>0</v>
      </c>
      <c r="AQ100">
        <v>20.63</v>
      </c>
      <c r="AR100">
        <v>11.91</v>
      </c>
      <c r="AS100">
        <v>2.19</v>
      </c>
      <c r="AT100">
        <v>0</v>
      </c>
      <c r="AU100">
        <v>10.92</v>
      </c>
      <c r="AV100">
        <v>0</v>
      </c>
      <c r="AW100">
        <v>0</v>
      </c>
      <c r="AX100">
        <v>7.37</v>
      </c>
      <c r="AY100">
        <v>18.100000000000001</v>
      </c>
      <c r="AZ100">
        <v>27.51</v>
      </c>
      <c r="BA100">
        <v>1.64</v>
      </c>
      <c r="BB100">
        <v>100.27</v>
      </c>
      <c r="BC100">
        <v>45.65</v>
      </c>
      <c r="BD100">
        <v>0</v>
      </c>
      <c r="BE100">
        <v>0.34526899999999999</v>
      </c>
      <c r="BF100">
        <v>1.8920200000000002E-2</v>
      </c>
      <c r="BG100">
        <v>0</v>
      </c>
      <c r="BH100">
        <v>1.0894600000000001E-2</v>
      </c>
      <c r="BI100">
        <v>0</v>
      </c>
      <c r="BJ100">
        <v>0</v>
      </c>
      <c r="BK100">
        <v>0.134212</v>
      </c>
      <c r="BL100">
        <v>0.17562900000000001</v>
      </c>
      <c r="BM100">
        <v>0.30364400000000002</v>
      </c>
      <c r="BN100">
        <v>2.03874E-2</v>
      </c>
      <c r="BO100">
        <v>1.0089600000000001</v>
      </c>
      <c r="BP100">
        <v>0.37508399999999997</v>
      </c>
      <c r="BQ100">
        <v>130.875</v>
      </c>
      <c r="BR100">
        <v>180.99700000000001</v>
      </c>
      <c r="BS100">
        <v>165.69200000000001</v>
      </c>
      <c r="BT100">
        <v>0</v>
      </c>
      <c r="BU100">
        <v>80.384699999999995</v>
      </c>
      <c r="BV100">
        <v>505.55700000000002</v>
      </c>
      <c r="BW100">
        <v>946.44799999999998</v>
      </c>
      <c r="BX100">
        <v>2025.88</v>
      </c>
      <c r="BY100">
        <v>119.621</v>
      </c>
      <c r="BZ100">
        <v>4155.46</v>
      </c>
      <c r="CA100">
        <v>193.12700000000001</v>
      </c>
      <c r="CB100">
        <v>0</v>
      </c>
      <c r="CC100">
        <v>0</v>
      </c>
      <c r="CD100">
        <v>0</v>
      </c>
      <c r="CE100">
        <v>102.79300000000001</v>
      </c>
      <c r="CF100">
        <v>0</v>
      </c>
      <c r="CG100">
        <v>43.669699999999999</v>
      </c>
      <c r="CH100">
        <v>0</v>
      </c>
      <c r="CI100">
        <v>0</v>
      </c>
      <c r="CJ100">
        <v>339.589</v>
      </c>
      <c r="CK100">
        <v>0</v>
      </c>
      <c r="CL100">
        <v>0</v>
      </c>
      <c r="CM100">
        <v>0</v>
      </c>
      <c r="CN100">
        <v>0</v>
      </c>
      <c r="CO100">
        <v>0</v>
      </c>
      <c r="CP100">
        <v>0</v>
      </c>
      <c r="CQ100">
        <v>0</v>
      </c>
      <c r="CR100">
        <v>0</v>
      </c>
      <c r="CS100">
        <v>0</v>
      </c>
      <c r="CT100">
        <v>0</v>
      </c>
      <c r="CU100">
        <v>21.84</v>
      </c>
      <c r="CV100">
        <v>15.57</v>
      </c>
      <c r="CW100">
        <v>2.19</v>
      </c>
      <c r="CX100">
        <v>0</v>
      </c>
      <c r="CY100">
        <v>10.92</v>
      </c>
      <c r="CZ100">
        <v>7.37</v>
      </c>
      <c r="DA100">
        <v>18.18</v>
      </c>
      <c r="DB100">
        <v>27.51</v>
      </c>
      <c r="DC100">
        <v>1.64</v>
      </c>
      <c r="DD100">
        <v>105.22</v>
      </c>
      <c r="DE100">
        <v>50.52</v>
      </c>
      <c r="DF100">
        <v>0</v>
      </c>
      <c r="DG100">
        <v>0.55552299999999999</v>
      </c>
      <c r="DH100">
        <v>1.8920200000000002E-2</v>
      </c>
      <c r="DI100">
        <v>0</v>
      </c>
      <c r="DJ100">
        <v>1.0894600000000001E-2</v>
      </c>
      <c r="DK100">
        <v>0.134212</v>
      </c>
      <c r="DL100">
        <v>0.17653199999999999</v>
      </c>
      <c r="DM100">
        <v>0.30364400000000002</v>
      </c>
      <c r="DN100">
        <v>2.03874E-2</v>
      </c>
      <c r="DO100">
        <v>1.22011</v>
      </c>
      <c r="DP100">
        <v>0.58533800000000002</v>
      </c>
      <c r="DQ100" t="s">
        <v>691</v>
      </c>
      <c r="DR100" t="s">
        <v>690</v>
      </c>
      <c r="DS100" t="s">
        <v>16</v>
      </c>
      <c r="DT100">
        <v>0.21115700000000001</v>
      </c>
      <c r="DU100">
        <v>0.210254</v>
      </c>
      <c r="DV100">
        <v>4.7044300000000003</v>
      </c>
      <c r="DW100">
        <v>9.6397499999999994</v>
      </c>
      <c r="EN100">
        <v>123.997</v>
      </c>
      <c r="EO100">
        <v>139.755</v>
      </c>
      <c r="EP100">
        <v>165.69200000000001</v>
      </c>
      <c r="EQ100">
        <v>0</v>
      </c>
      <c r="ER100">
        <v>80.384699999999995</v>
      </c>
      <c r="ES100">
        <v>0</v>
      </c>
      <c r="ET100">
        <v>0</v>
      </c>
      <c r="EU100">
        <v>505.55700000000002</v>
      </c>
      <c r="EV100">
        <v>941.36599999999999</v>
      </c>
      <c r="EW100">
        <v>2025.88</v>
      </c>
      <c r="EX100">
        <v>119.621</v>
      </c>
      <c r="EY100">
        <v>4102.25</v>
      </c>
      <c r="EZ100">
        <v>182.977</v>
      </c>
      <c r="FA100">
        <v>0</v>
      </c>
      <c r="FB100">
        <v>0</v>
      </c>
      <c r="FC100">
        <v>0</v>
      </c>
      <c r="FD100">
        <v>102.79300000000001</v>
      </c>
      <c r="FE100">
        <v>0</v>
      </c>
      <c r="FF100">
        <v>43.669699999999999</v>
      </c>
      <c r="FG100">
        <v>0</v>
      </c>
      <c r="FH100">
        <v>0</v>
      </c>
      <c r="FI100">
        <v>329.43900000000002</v>
      </c>
      <c r="FJ100">
        <v>0</v>
      </c>
      <c r="FK100">
        <v>0</v>
      </c>
      <c r="FL100">
        <v>0</v>
      </c>
      <c r="FM100">
        <v>0</v>
      </c>
      <c r="FN100">
        <v>0</v>
      </c>
      <c r="FO100">
        <v>0</v>
      </c>
      <c r="FP100">
        <v>0</v>
      </c>
      <c r="FQ100">
        <v>0</v>
      </c>
      <c r="FR100">
        <v>0</v>
      </c>
      <c r="FS100">
        <v>0</v>
      </c>
      <c r="FT100">
        <v>20.63</v>
      </c>
      <c r="FU100">
        <v>11.91</v>
      </c>
      <c r="FV100">
        <v>2.19</v>
      </c>
      <c r="FW100">
        <v>0</v>
      </c>
      <c r="FX100">
        <v>10.92</v>
      </c>
      <c r="FY100">
        <v>0</v>
      </c>
      <c r="FZ100">
        <v>0</v>
      </c>
      <c r="GA100">
        <v>7.37</v>
      </c>
      <c r="GB100">
        <v>18.100000000000001</v>
      </c>
      <c r="GC100">
        <v>27.51</v>
      </c>
      <c r="GD100">
        <v>1.64</v>
      </c>
      <c r="GE100">
        <v>100.27</v>
      </c>
      <c r="GF100">
        <v>0</v>
      </c>
      <c r="GG100">
        <v>0.34526899999999999</v>
      </c>
      <c r="GH100">
        <v>1.8920200000000002E-2</v>
      </c>
      <c r="GI100">
        <v>0</v>
      </c>
      <c r="GJ100">
        <v>1.0894600000000001E-2</v>
      </c>
      <c r="GK100">
        <v>0</v>
      </c>
      <c r="GL100">
        <v>0</v>
      </c>
      <c r="GM100">
        <v>0.134212</v>
      </c>
      <c r="GN100">
        <v>0.17562900000000001</v>
      </c>
      <c r="GO100">
        <v>0.30364400000000002</v>
      </c>
      <c r="GP100">
        <v>2.03874E-2</v>
      </c>
      <c r="GQ100">
        <v>1.0089600000000001</v>
      </c>
      <c r="GR100">
        <v>446.95</v>
      </c>
      <c r="GS100">
        <v>1139.18</v>
      </c>
      <c r="GT100">
        <v>165.69200000000001</v>
      </c>
      <c r="GU100">
        <v>0</v>
      </c>
      <c r="GV100">
        <v>0</v>
      </c>
      <c r="GW100">
        <v>2135</v>
      </c>
      <c r="GX100">
        <v>930.00099999999998</v>
      </c>
      <c r="GY100">
        <v>2637.81</v>
      </c>
      <c r="GZ100">
        <v>297.5</v>
      </c>
      <c r="HA100">
        <v>7752.14</v>
      </c>
      <c r="HB100">
        <v>371.952</v>
      </c>
      <c r="HC100">
        <v>0</v>
      </c>
      <c r="HD100">
        <v>0</v>
      </c>
      <c r="HE100">
        <v>0</v>
      </c>
      <c r="HF100">
        <v>161.63900000000001</v>
      </c>
      <c r="HG100">
        <v>0</v>
      </c>
      <c r="HH100">
        <v>65.400000000000006</v>
      </c>
      <c r="HI100">
        <v>0</v>
      </c>
      <c r="HJ100">
        <v>0</v>
      </c>
      <c r="HK100">
        <v>598.99</v>
      </c>
      <c r="HL100">
        <v>0</v>
      </c>
      <c r="HM100">
        <v>0</v>
      </c>
      <c r="HN100">
        <v>0</v>
      </c>
      <c r="HO100">
        <v>0</v>
      </c>
      <c r="HP100">
        <v>0</v>
      </c>
      <c r="HQ100">
        <v>0</v>
      </c>
      <c r="HR100">
        <v>0</v>
      </c>
      <c r="HS100">
        <v>0</v>
      </c>
      <c r="HT100">
        <v>0</v>
      </c>
      <c r="HU100">
        <v>0</v>
      </c>
      <c r="HV100">
        <v>44.39</v>
      </c>
      <c r="HW100">
        <v>53.25</v>
      </c>
      <c r="HX100">
        <v>2.19</v>
      </c>
      <c r="HY100">
        <v>0</v>
      </c>
      <c r="HZ100">
        <v>15.43</v>
      </c>
      <c r="IA100">
        <v>31.93</v>
      </c>
      <c r="IB100">
        <v>18.57</v>
      </c>
      <c r="IC100">
        <v>36.39</v>
      </c>
      <c r="ID100">
        <v>4.13</v>
      </c>
      <c r="IE100">
        <v>206.28</v>
      </c>
      <c r="IF100">
        <v>0</v>
      </c>
      <c r="IG100">
        <v>2.4140199999999998</v>
      </c>
      <c r="IH100">
        <v>1.8920200000000002E-2</v>
      </c>
      <c r="II100">
        <v>0</v>
      </c>
      <c r="IJ100">
        <v>0</v>
      </c>
      <c r="IK100">
        <v>0.62342900000000001</v>
      </c>
      <c r="IL100">
        <v>0.118043</v>
      </c>
      <c r="IM100">
        <v>0.43196400000000001</v>
      </c>
      <c r="IN100">
        <v>6.2929700000000005E-2</v>
      </c>
      <c r="IO100">
        <v>3.6693099999999998</v>
      </c>
      <c r="IP100">
        <v>42.9</v>
      </c>
      <c r="IQ100">
        <v>0</v>
      </c>
      <c r="IR100">
        <v>25.4</v>
      </c>
      <c r="IS100">
        <v>45</v>
      </c>
      <c r="IT100">
        <v>19.600000000000001</v>
      </c>
      <c r="IU100">
        <v>16.71</v>
      </c>
      <c r="IV100">
        <v>28.94</v>
      </c>
      <c r="IW100">
        <v>20.46</v>
      </c>
      <c r="IX100">
        <v>30.06</v>
      </c>
      <c r="IY100">
        <v>16.71</v>
      </c>
      <c r="IZ100">
        <v>28.94</v>
      </c>
      <c r="JA100">
        <v>60.81</v>
      </c>
      <c r="JB100">
        <v>54.45</v>
      </c>
    </row>
    <row r="101" spans="1:262" x14ac:dyDescent="0.25">
      <c r="A101" s="10">
        <v>42977.40625</v>
      </c>
      <c r="B101" t="s">
        <v>617</v>
      </c>
      <c r="C101" t="s">
        <v>618</v>
      </c>
      <c r="D101">
        <v>12</v>
      </c>
      <c r="E101">
        <v>1</v>
      </c>
      <c r="F101">
        <v>2100</v>
      </c>
      <c r="G101" t="s">
        <v>96</v>
      </c>
      <c r="H101" t="s">
        <v>125</v>
      </c>
      <c r="I101">
        <v>-1.04</v>
      </c>
      <c r="J101">
        <v>45.4</v>
      </c>
      <c r="K101">
        <v>111.935</v>
      </c>
      <c r="L101">
        <v>272.64600000000002</v>
      </c>
      <c r="M101">
        <v>165.69200000000001</v>
      </c>
      <c r="N101">
        <v>0</v>
      </c>
      <c r="O101">
        <v>80.384699999999995</v>
      </c>
      <c r="P101">
        <v>0</v>
      </c>
      <c r="Q101">
        <v>0</v>
      </c>
      <c r="R101">
        <v>505.55700000000002</v>
      </c>
      <c r="S101">
        <v>947.72500000000002</v>
      </c>
      <c r="T101">
        <v>2025.88</v>
      </c>
      <c r="U101">
        <v>119.621</v>
      </c>
      <c r="V101">
        <v>4229.4399999999996</v>
      </c>
      <c r="W101">
        <v>165.178</v>
      </c>
      <c r="X101">
        <v>0</v>
      </c>
      <c r="Y101">
        <v>0</v>
      </c>
      <c r="Z101">
        <v>0</v>
      </c>
      <c r="AA101">
        <v>102.79300000000001</v>
      </c>
      <c r="AB101">
        <v>0</v>
      </c>
      <c r="AC101">
        <v>43.669699999999999</v>
      </c>
      <c r="AD101">
        <v>0</v>
      </c>
      <c r="AE101">
        <v>0</v>
      </c>
      <c r="AF101">
        <v>311.64100000000002</v>
      </c>
      <c r="AG101">
        <v>0</v>
      </c>
      <c r="AH101">
        <v>0</v>
      </c>
      <c r="AI101">
        <v>0</v>
      </c>
      <c r="AJ101">
        <v>0</v>
      </c>
      <c r="AK101">
        <v>0</v>
      </c>
      <c r="AL101">
        <v>0</v>
      </c>
      <c r="AM101">
        <v>0</v>
      </c>
      <c r="AN101">
        <v>0</v>
      </c>
      <c r="AO101">
        <v>0</v>
      </c>
      <c r="AP101">
        <v>0</v>
      </c>
      <c r="AQ101">
        <v>18.690000000000001</v>
      </c>
      <c r="AR101">
        <v>19.760000000000002</v>
      </c>
      <c r="AS101">
        <v>2.19</v>
      </c>
      <c r="AT101">
        <v>0</v>
      </c>
      <c r="AU101">
        <v>10.92</v>
      </c>
      <c r="AV101">
        <v>0</v>
      </c>
      <c r="AW101">
        <v>0</v>
      </c>
      <c r="AX101">
        <v>7.37</v>
      </c>
      <c r="AY101">
        <v>18.190000000000001</v>
      </c>
      <c r="AZ101">
        <v>27.51</v>
      </c>
      <c r="BA101">
        <v>1.64</v>
      </c>
      <c r="BB101">
        <v>106.27</v>
      </c>
      <c r="BC101">
        <v>51.56</v>
      </c>
      <c r="BD101">
        <v>0</v>
      </c>
      <c r="BE101">
        <v>0.93600799999999995</v>
      </c>
      <c r="BF101">
        <v>1.8920200000000002E-2</v>
      </c>
      <c r="BG101">
        <v>0</v>
      </c>
      <c r="BH101">
        <v>1.0894600000000001E-2</v>
      </c>
      <c r="BI101">
        <v>0</v>
      </c>
      <c r="BJ101">
        <v>0</v>
      </c>
      <c r="BK101">
        <v>0.134212</v>
      </c>
      <c r="BL101">
        <v>0.17616899999999999</v>
      </c>
      <c r="BM101">
        <v>0.30364400000000002</v>
      </c>
      <c r="BN101">
        <v>2.03874E-2</v>
      </c>
      <c r="BO101">
        <v>1.6002400000000001</v>
      </c>
      <c r="BP101">
        <v>0.96582299999999999</v>
      </c>
      <c r="BQ101">
        <v>130.875</v>
      </c>
      <c r="BR101">
        <v>180.99700000000001</v>
      </c>
      <c r="BS101">
        <v>165.69200000000001</v>
      </c>
      <c r="BT101">
        <v>0</v>
      </c>
      <c r="BU101">
        <v>80.384699999999995</v>
      </c>
      <c r="BV101">
        <v>505.55700000000002</v>
      </c>
      <c r="BW101">
        <v>946.44799999999998</v>
      </c>
      <c r="BX101">
        <v>2025.88</v>
      </c>
      <c r="BY101">
        <v>119.621</v>
      </c>
      <c r="BZ101">
        <v>4155.46</v>
      </c>
      <c r="CA101">
        <v>193.12700000000001</v>
      </c>
      <c r="CB101">
        <v>0</v>
      </c>
      <c r="CC101">
        <v>0</v>
      </c>
      <c r="CD101">
        <v>0</v>
      </c>
      <c r="CE101">
        <v>102.79300000000001</v>
      </c>
      <c r="CF101">
        <v>0</v>
      </c>
      <c r="CG101">
        <v>43.669699999999999</v>
      </c>
      <c r="CH101">
        <v>0</v>
      </c>
      <c r="CI101">
        <v>0</v>
      </c>
      <c r="CJ101">
        <v>339.589</v>
      </c>
      <c r="CK101">
        <v>0</v>
      </c>
      <c r="CL101">
        <v>0</v>
      </c>
      <c r="CM101">
        <v>0</v>
      </c>
      <c r="CN101">
        <v>0</v>
      </c>
      <c r="CO101">
        <v>0</v>
      </c>
      <c r="CP101">
        <v>0</v>
      </c>
      <c r="CQ101">
        <v>0</v>
      </c>
      <c r="CR101">
        <v>0</v>
      </c>
      <c r="CS101">
        <v>0</v>
      </c>
      <c r="CT101">
        <v>0</v>
      </c>
      <c r="CU101">
        <v>21.84</v>
      </c>
      <c r="CV101">
        <v>15.57</v>
      </c>
      <c r="CW101">
        <v>2.19</v>
      </c>
      <c r="CX101">
        <v>0</v>
      </c>
      <c r="CY101">
        <v>10.92</v>
      </c>
      <c r="CZ101">
        <v>7.37</v>
      </c>
      <c r="DA101">
        <v>18.18</v>
      </c>
      <c r="DB101">
        <v>27.51</v>
      </c>
      <c r="DC101">
        <v>1.64</v>
      </c>
      <c r="DD101">
        <v>105.22</v>
      </c>
      <c r="DE101">
        <v>50.52</v>
      </c>
      <c r="DF101">
        <v>0</v>
      </c>
      <c r="DG101">
        <v>0.55552299999999999</v>
      </c>
      <c r="DH101">
        <v>1.8920200000000002E-2</v>
      </c>
      <c r="DI101">
        <v>0</v>
      </c>
      <c r="DJ101">
        <v>1.0894600000000001E-2</v>
      </c>
      <c r="DK101">
        <v>0.134212</v>
      </c>
      <c r="DL101">
        <v>0.17653199999999999</v>
      </c>
      <c r="DM101">
        <v>0.30364400000000002</v>
      </c>
      <c r="DN101">
        <v>2.03874E-2</v>
      </c>
      <c r="DO101">
        <v>1.22011</v>
      </c>
      <c r="DP101">
        <v>0.58533800000000002</v>
      </c>
      <c r="DQ101" t="s">
        <v>691</v>
      </c>
      <c r="DR101" t="s">
        <v>690</v>
      </c>
      <c r="DS101" t="s">
        <v>16</v>
      </c>
      <c r="DT101">
        <v>-0.38012200000000002</v>
      </c>
      <c r="DU101">
        <v>-0.38048500000000002</v>
      </c>
      <c r="DV101">
        <v>-0.99790900000000005</v>
      </c>
      <c r="DW101">
        <v>-2.0585900000000001</v>
      </c>
      <c r="EN101">
        <v>111.935</v>
      </c>
      <c r="EO101">
        <v>272.64600000000002</v>
      </c>
      <c r="EP101">
        <v>165.69200000000001</v>
      </c>
      <c r="EQ101">
        <v>0</v>
      </c>
      <c r="ER101">
        <v>80.384699999999995</v>
      </c>
      <c r="ES101">
        <v>0</v>
      </c>
      <c r="ET101">
        <v>0</v>
      </c>
      <c r="EU101">
        <v>505.55700000000002</v>
      </c>
      <c r="EV101">
        <v>947.72500000000002</v>
      </c>
      <c r="EW101">
        <v>2025.88</v>
      </c>
      <c r="EX101">
        <v>119.621</v>
      </c>
      <c r="EY101">
        <v>4229.4399999999996</v>
      </c>
      <c r="EZ101">
        <v>165.178</v>
      </c>
      <c r="FA101">
        <v>0</v>
      </c>
      <c r="FB101">
        <v>0</v>
      </c>
      <c r="FC101">
        <v>0</v>
      </c>
      <c r="FD101">
        <v>102.79300000000001</v>
      </c>
      <c r="FE101">
        <v>0</v>
      </c>
      <c r="FF101">
        <v>43.669699999999999</v>
      </c>
      <c r="FG101">
        <v>0</v>
      </c>
      <c r="FH101">
        <v>0</v>
      </c>
      <c r="FI101">
        <v>311.64100000000002</v>
      </c>
      <c r="FJ101">
        <v>0</v>
      </c>
      <c r="FK101">
        <v>0</v>
      </c>
      <c r="FL101">
        <v>0</v>
      </c>
      <c r="FM101">
        <v>0</v>
      </c>
      <c r="FN101">
        <v>0</v>
      </c>
      <c r="FO101">
        <v>0</v>
      </c>
      <c r="FP101">
        <v>0</v>
      </c>
      <c r="FQ101">
        <v>0</v>
      </c>
      <c r="FR101">
        <v>0</v>
      </c>
      <c r="FS101">
        <v>0</v>
      </c>
      <c r="FT101">
        <v>18.690000000000001</v>
      </c>
      <c r="FU101">
        <v>19.760000000000002</v>
      </c>
      <c r="FV101">
        <v>2.19</v>
      </c>
      <c r="FW101">
        <v>0</v>
      </c>
      <c r="FX101">
        <v>10.92</v>
      </c>
      <c r="FY101">
        <v>0</v>
      </c>
      <c r="FZ101">
        <v>0</v>
      </c>
      <c r="GA101">
        <v>7.37</v>
      </c>
      <c r="GB101">
        <v>18.190000000000001</v>
      </c>
      <c r="GC101">
        <v>27.51</v>
      </c>
      <c r="GD101">
        <v>1.64</v>
      </c>
      <c r="GE101">
        <v>106.27</v>
      </c>
      <c r="GF101">
        <v>0</v>
      </c>
      <c r="GG101">
        <v>0.93600799999999995</v>
      </c>
      <c r="GH101">
        <v>1.8920200000000002E-2</v>
      </c>
      <c r="GI101">
        <v>0</v>
      </c>
      <c r="GJ101">
        <v>1.0894600000000001E-2</v>
      </c>
      <c r="GK101">
        <v>0</v>
      </c>
      <c r="GL101">
        <v>0</v>
      </c>
      <c r="GM101">
        <v>0.134212</v>
      </c>
      <c r="GN101">
        <v>0.17616899999999999</v>
      </c>
      <c r="GO101">
        <v>0.30364400000000002</v>
      </c>
      <c r="GP101">
        <v>2.03874E-2</v>
      </c>
      <c r="GQ101">
        <v>1.6002400000000001</v>
      </c>
      <c r="GR101">
        <v>446.95</v>
      </c>
      <c r="GS101">
        <v>1139.18</v>
      </c>
      <c r="GT101">
        <v>165.69200000000001</v>
      </c>
      <c r="GU101">
        <v>0</v>
      </c>
      <c r="GV101">
        <v>0</v>
      </c>
      <c r="GW101">
        <v>2135</v>
      </c>
      <c r="GX101">
        <v>930.00099999999998</v>
      </c>
      <c r="GY101">
        <v>2637.81</v>
      </c>
      <c r="GZ101">
        <v>297.5</v>
      </c>
      <c r="HA101">
        <v>7752.14</v>
      </c>
      <c r="HB101">
        <v>371.952</v>
      </c>
      <c r="HC101">
        <v>0</v>
      </c>
      <c r="HD101">
        <v>0</v>
      </c>
      <c r="HE101">
        <v>0</v>
      </c>
      <c r="HF101">
        <v>161.63900000000001</v>
      </c>
      <c r="HG101">
        <v>0</v>
      </c>
      <c r="HH101">
        <v>65.400000000000006</v>
      </c>
      <c r="HI101">
        <v>0</v>
      </c>
      <c r="HJ101">
        <v>0</v>
      </c>
      <c r="HK101">
        <v>598.99</v>
      </c>
      <c r="HL101">
        <v>0</v>
      </c>
      <c r="HM101">
        <v>0</v>
      </c>
      <c r="HN101">
        <v>0</v>
      </c>
      <c r="HO101">
        <v>0</v>
      </c>
      <c r="HP101">
        <v>0</v>
      </c>
      <c r="HQ101">
        <v>0</v>
      </c>
      <c r="HR101">
        <v>0</v>
      </c>
      <c r="HS101">
        <v>0</v>
      </c>
      <c r="HT101">
        <v>0</v>
      </c>
      <c r="HU101">
        <v>0</v>
      </c>
      <c r="HV101">
        <v>44.39</v>
      </c>
      <c r="HW101">
        <v>53.25</v>
      </c>
      <c r="HX101">
        <v>2.19</v>
      </c>
      <c r="HY101">
        <v>0</v>
      </c>
      <c r="HZ101">
        <v>15.43</v>
      </c>
      <c r="IA101">
        <v>31.93</v>
      </c>
      <c r="IB101">
        <v>18.57</v>
      </c>
      <c r="IC101">
        <v>36.39</v>
      </c>
      <c r="ID101">
        <v>4.13</v>
      </c>
      <c r="IE101">
        <v>206.28</v>
      </c>
      <c r="IF101">
        <v>0</v>
      </c>
      <c r="IG101">
        <v>2.4140199999999998</v>
      </c>
      <c r="IH101">
        <v>1.8920200000000002E-2</v>
      </c>
      <c r="II101">
        <v>0</v>
      </c>
      <c r="IJ101">
        <v>0</v>
      </c>
      <c r="IK101">
        <v>0.62342900000000001</v>
      </c>
      <c r="IL101">
        <v>0.118043</v>
      </c>
      <c r="IM101">
        <v>0.43196400000000001</v>
      </c>
      <c r="IN101">
        <v>6.2929700000000005E-2</v>
      </c>
      <c r="IO101">
        <v>3.6693099999999998</v>
      </c>
      <c r="IP101">
        <v>45.4</v>
      </c>
      <c r="IQ101">
        <v>0</v>
      </c>
      <c r="IR101">
        <v>24.8</v>
      </c>
      <c r="IS101">
        <v>45</v>
      </c>
      <c r="IT101">
        <v>20.2</v>
      </c>
      <c r="IU101">
        <v>24.42</v>
      </c>
      <c r="IV101">
        <v>27.14</v>
      </c>
      <c r="IW101">
        <v>20.46</v>
      </c>
      <c r="IX101">
        <v>30.06</v>
      </c>
      <c r="IY101">
        <v>24.42</v>
      </c>
      <c r="IZ101">
        <v>27.14</v>
      </c>
      <c r="JA101">
        <v>60.81</v>
      </c>
      <c r="JB101">
        <v>54.45</v>
      </c>
    </row>
    <row r="102" spans="1:262" x14ac:dyDescent="0.25">
      <c r="A102" s="10">
        <v>42977.405613425923</v>
      </c>
      <c r="B102" t="s">
        <v>619</v>
      </c>
      <c r="C102" t="s">
        <v>620</v>
      </c>
      <c r="D102">
        <v>12</v>
      </c>
      <c r="E102">
        <v>1</v>
      </c>
      <c r="F102">
        <v>2100</v>
      </c>
      <c r="G102" t="s">
        <v>96</v>
      </c>
      <c r="H102" t="s">
        <v>125</v>
      </c>
      <c r="I102">
        <v>4.88</v>
      </c>
      <c r="J102">
        <v>42.9</v>
      </c>
      <c r="K102">
        <v>129.22499999999999</v>
      </c>
      <c r="L102">
        <v>131.75299999999999</v>
      </c>
      <c r="M102">
        <v>165.69200000000001</v>
      </c>
      <c r="N102">
        <v>0</v>
      </c>
      <c r="O102">
        <v>80.384699999999995</v>
      </c>
      <c r="P102">
        <v>0</v>
      </c>
      <c r="Q102">
        <v>0</v>
      </c>
      <c r="R102">
        <v>505.55700000000002</v>
      </c>
      <c r="S102">
        <v>941.01400000000001</v>
      </c>
      <c r="T102">
        <v>2025.88</v>
      </c>
      <c r="U102">
        <v>119.621</v>
      </c>
      <c r="V102">
        <v>4099.13</v>
      </c>
      <c r="W102">
        <v>190.69200000000001</v>
      </c>
      <c r="X102">
        <v>0</v>
      </c>
      <c r="Y102">
        <v>0</v>
      </c>
      <c r="Z102">
        <v>0</v>
      </c>
      <c r="AA102">
        <v>102.79300000000001</v>
      </c>
      <c r="AB102">
        <v>0</v>
      </c>
      <c r="AC102">
        <v>43.669699999999999</v>
      </c>
      <c r="AD102">
        <v>0</v>
      </c>
      <c r="AE102">
        <v>0</v>
      </c>
      <c r="AF102">
        <v>337.15499999999997</v>
      </c>
      <c r="AG102">
        <v>0</v>
      </c>
      <c r="AH102">
        <v>0</v>
      </c>
      <c r="AI102">
        <v>0</v>
      </c>
      <c r="AJ102">
        <v>0</v>
      </c>
      <c r="AK102">
        <v>0</v>
      </c>
      <c r="AL102">
        <v>0</v>
      </c>
      <c r="AM102">
        <v>0</v>
      </c>
      <c r="AN102">
        <v>0</v>
      </c>
      <c r="AO102">
        <v>0</v>
      </c>
      <c r="AP102">
        <v>0</v>
      </c>
      <c r="AQ102">
        <v>21.49</v>
      </c>
      <c r="AR102">
        <v>11.04</v>
      </c>
      <c r="AS102">
        <v>2.19</v>
      </c>
      <c r="AT102">
        <v>0</v>
      </c>
      <c r="AU102">
        <v>10.92</v>
      </c>
      <c r="AV102">
        <v>0</v>
      </c>
      <c r="AW102">
        <v>0</v>
      </c>
      <c r="AX102">
        <v>7.37</v>
      </c>
      <c r="AY102">
        <v>18.100000000000001</v>
      </c>
      <c r="AZ102">
        <v>27.51</v>
      </c>
      <c r="BA102">
        <v>1.64</v>
      </c>
      <c r="BB102">
        <v>100.26</v>
      </c>
      <c r="BC102">
        <v>45.64</v>
      </c>
      <c r="BD102">
        <v>0</v>
      </c>
      <c r="BE102">
        <v>0.30382199999999998</v>
      </c>
      <c r="BF102">
        <v>1.8920200000000002E-2</v>
      </c>
      <c r="BG102">
        <v>0</v>
      </c>
      <c r="BH102">
        <v>1.0894600000000001E-2</v>
      </c>
      <c r="BI102">
        <v>0</v>
      </c>
      <c r="BJ102">
        <v>0</v>
      </c>
      <c r="BK102">
        <v>0.134212</v>
      </c>
      <c r="BL102">
        <v>0.17549400000000001</v>
      </c>
      <c r="BM102">
        <v>0.30364400000000002</v>
      </c>
      <c r="BN102">
        <v>2.03874E-2</v>
      </c>
      <c r="BO102">
        <v>0.96737399999999996</v>
      </c>
      <c r="BP102">
        <v>0.33363700000000002</v>
      </c>
      <c r="BQ102">
        <v>130.87299999999999</v>
      </c>
      <c r="BR102">
        <v>180.994</v>
      </c>
      <c r="BS102">
        <v>165.69200000000001</v>
      </c>
      <c r="BT102">
        <v>0</v>
      </c>
      <c r="BU102">
        <v>80.384699999999995</v>
      </c>
      <c r="BV102">
        <v>505.55700000000002</v>
      </c>
      <c r="BW102">
        <v>946.44799999999998</v>
      </c>
      <c r="BX102">
        <v>2025.88</v>
      </c>
      <c r="BY102">
        <v>119.621</v>
      </c>
      <c r="BZ102">
        <v>4155.45</v>
      </c>
      <c r="CA102">
        <v>193.124</v>
      </c>
      <c r="CB102">
        <v>0</v>
      </c>
      <c r="CC102">
        <v>0</v>
      </c>
      <c r="CD102">
        <v>0</v>
      </c>
      <c r="CE102">
        <v>102.79300000000001</v>
      </c>
      <c r="CF102">
        <v>0</v>
      </c>
      <c r="CG102">
        <v>43.669699999999999</v>
      </c>
      <c r="CH102">
        <v>0</v>
      </c>
      <c r="CI102">
        <v>0</v>
      </c>
      <c r="CJ102">
        <v>339.58699999999999</v>
      </c>
      <c r="CK102">
        <v>0</v>
      </c>
      <c r="CL102">
        <v>0</v>
      </c>
      <c r="CM102">
        <v>0</v>
      </c>
      <c r="CN102">
        <v>0</v>
      </c>
      <c r="CO102">
        <v>0</v>
      </c>
      <c r="CP102">
        <v>0</v>
      </c>
      <c r="CQ102">
        <v>0</v>
      </c>
      <c r="CR102">
        <v>0</v>
      </c>
      <c r="CS102">
        <v>0</v>
      </c>
      <c r="CT102">
        <v>0</v>
      </c>
      <c r="CU102">
        <v>21.84</v>
      </c>
      <c r="CV102">
        <v>15.57</v>
      </c>
      <c r="CW102">
        <v>2.19</v>
      </c>
      <c r="CX102">
        <v>0</v>
      </c>
      <c r="CY102">
        <v>10.92</v>
      </c>
      <c r="CZ102">
        <v>7.37</v>
      </c>
      <c r="DA102">
        <v>18.18</v>
      </c>
      <c r="DB102">
        <v>27.51</v>
      </c>
      <c r="DC102">
        <v>1.64</v>
      </c>
      <c r="DD102">
        <v>105.22</v>
      </c>
      <c r="DE102">
        <v>50.52</v>
      </c>
      <c r="DF102">
        <v>0</v>
      </c>
      <c r="DG102">
        <v>0.55550900000000003</v>
      </c>
      <c r="DH102">
        <v>1.8920200000000002E-2</v>
      </c>
      <c r="DI102">
        <v>0</v>
      </c>
      <c r="DJ102">
        <v>1.0894600000000001E-2</v>
      </c>
      <c r="DK102">
        <v>0.134212</v>
      </c>
      <c r="DL102">
        <v>0.17653199999999999</v>
      </c>
      <c r="DM102">
        <v>0.30364400000000002</v>
      </c>
      <c r="DN102">
        <v>2.03874E-2</v>
      </c>
      <c r="DO102">
        <v>1.2201</v>
      </c>
      <c r="DP102">
        <v>0.58532399999999996</v>
      </c>
      <c r="DQ102" t="s">
        <v>691</v>
      </c>
      <c r="DR102" t="s">
        <v>690</v>
      </c>
      <c r="DS102" t="s">
        <v>16</v>
      </c>
      <c r="DT102">
        <v>0.25272499999999998</v>
      </c>
      <c r="DU102">
        <v>0.25168699999999999</v>
      </c>
      <c r="DV102">
        <v>4.7139300000000004</v>
      </c>
      <c r="DW102">
        <v>9.6595399999999998</v>
      </c>
      <c r="EN102">
        <v>129.22499999999999</v>
      </c>
      <c r="EO102">
        <v>131.75299999999999</v>
      </c>
      <c r="EP102">
        <v>165.69200000000001</v>
      </c>
      <c r="EQ102">
        <v>0</v>
      </c>
      <c r="ER102">
        <v>80.384699999999995</v>
      </c>
      <c r="ES102">
        <v>0</v>
      </c>
      <c r="ET102">
        <v>0</v>
      </c>
      <c r="EU102">
        <v>505.55700000000002</v>
      </c>
      <c r="EV102">
        <v>941.01400000000001</v>
      </c>
      <c r="EW102">
        <v>2025.88</v>
      </c>
      <c r="EX102">
        <v>119.621</v>
      </c>
      <c r="EY102">
        <v>4099.13</v>
      </c>
      <c r="EZ102">
        <v>190.69200000000001</v>
      </c>
      <c r="FA102">
        <v>0</v>
      </c>
      <c r="FB102">
        <v>0</v>
      </c>
      <c r="FC102">
        <v>0</v>
      </c>
      <c r="FD102">
        <v>102.79300000000001</v>
      </c>
      <c r="FE102">
        <v>0</v>
      </c>
      <c r="FF102">
        <v>43.669699999999999</v>
      </c>
      <c r="FG102">
        <v>0</v>
      </c>
      <c r="FH102">
        <v>0</v>
      </c>
      <c r="FI102">
        <v>337.15499999999997</v>
      </c>
      <c r="FJ102">
        <v>0</v>
      </c>
      <c r="FK102">
        <v>0</v>
      </c>
      <c r="FL102">
        <v>0</v>
      </c>
      <c r="FM102">
        <v>0</v>
      </c>
      <c r="FN102">
        <v>0</v>
      </c>
      <c r="FO102">
        <v>0</v>
      </c>
      <c r="FP102">
        <v>0</v>
      </c>
      <c r="FQ102">
        <v>0</v>
      </c>
      <c r="FR102">
        <v>0</v>
      </c>
      <c r="FS102">
        <v>0</v>
      </c>
      <c r="FT102">
        <v>21.49</v>
      </c>
      <c r="FU102">
        <v>11.04</v>
      </c>
      <c r="FV102">
        <v>2.19</v>
      </c>
      <c r="FW102">
        <v>0</v>
      </c>
      <c r="FX102">
        <v>10.92</v>
      </c>
      <c r="FY102">
        <v>0</v>
      </c>
      <c r="FZ102">
        <v>0</v>
      </c>
      <c r="GA102">
        <v>7.37</v>
      </c>
      <c r="GB102">
        <v>18.100000000000001</v>
      </c>
      <c r="GC102">
        <v>27.51</v>
      </c>
      <c r="GD102">
        <v>1.64</v>
      </c>
      <c r="GE102">
        <v>100.26</v>
      </c>
      <c r="GF102">
        <v>0</v>
      </c>
      <c r="GG102">
        <v>0.30382199999999998</v>
      </c>
      <c r="GH102">
        <v>1.8920200000000002E-2</v>
      </c>
      <c r="GI102">
        <v>0</v>
      </c>
      <c r="GJ102">
        <v>1.0894600000000001E-2</v>
      </c>
      <c r="GK102">
        <v>0</v>
      </c>
      <c r="GL102">
        <v>0</v>
      </c>
      <c r="GM102">
        <v>0.134212</v>
      </c>
      <c r="GN102">
        <v>0.17549400000000001</v>
      </c>
      <c r="GO102">
        <v>0.30364400000000002</v>
      </c>
      <c r="GP102">
        <v>2.03874E-2</v>
      </c>
      <c r="GQ102">
        <v>0.96737399999999996</v>
      </c>
      <c r="GR102">
        <v>446.94499999999999</v>
      </c>
      <c r="GS102">
        <v>1139.18</v>
      </c>
      <c r="GT102">
        <v>165.69200000000001</v>
      </c>
      <c r="GU102">
        <v>0</v>
      </c>
      <c r="GV102">
        <v>0</v>
      </c>
      <c r="GW102">
        <v>2135</v>
      </c>
      <c r="GX102">
        <v>930.00099999999998</v>
      </c>
      <c r="GY102">
        <v>2637.81</v>
      </c>
      <c r="GZ102">
        <v>297.5</v>
      </c>
      <c r="HA102">
        <v>7752.13</v>
      </c>
      <c r="HB102">
        <v>371.947</v>
      </c>
      <c r="HC102">
        <v>0</v>
      </c>
      <c r="HD102">
        <v>0</v>
      </c>
      <c r="HE102">
        <v>0</v>
      </c>
      <c r="HF102">
        <v>161.63900000000001</v>
      </c>
      <c r="HG102">
        <v>0</v>
      </c>
      <c r="HH102">
        <v>65.400000000000006</v>
      </c>
      <c r="HI102">
        <v>0</v>
      </c>
      <c r="HJ102">
        <v>0</v>
      </c>
      <c r="HK102">
        <v>598.98599999999999</v>
      </c>
      <c r="HL102">
        <v>0</v>
      </c>
      <c r="HM102">
        <v>0</v>
      </c>
      <c r="HN102">
        <v>0</v>
      </c>
      <c r="HO102">
        <v>0</v>
      </c>
      <c r="HP102">
        <v>0</v>
      </c>
      <c r="HQ102">
        <v>0</v>
      </c>
      <c r="HR102">
        <v>0</v>
      </c>
      <c r="HS102">
        <v>0</v>
      </c>
      <c r="HT102">
        <v>0</v>
      </c>
      <c r="HU102">
        <v>0</v>
      </c>
      <c r="HV102">
        <v>44.39</v>
      </c>
      <c r="HW102">
        <v>53.25</v>
      </c>
      <c r="HX102">
        <v>2.19</v>
      </c>
      <c r="HY102">
        <v>0</v>
      </c>
      <c r="HZ102">
        <v>15.43</v>
      </c>
      <c r="IA102">
        <v>31.93</v>
      </c>
      <c r="IB102">
        <v>18.57</v>
      </c>
      <c r="IC102">
        <v>36.39</v>
      </c>
      <c r="ID102">
        <v>4.13</v>
      </c>
      <c r="IE102">
        <v>206.28</v>
      </c>
      <c r="IF102">
        <v>0</v>
      </c>
      <c r="IG102">
        <v>2.4140000000000001</v>
      </c>
      <c r="IH102">
        <v>1.8920200000000002E-2</v>
      </c>
      <c r="II102">
        <v>0</v>
      </c>
      <c r="IJ102">
        <v>0</v>
      </c>
      <c r="IK102">
        <v>0.62342900000000001</v>
      </c>
      <c r="IL102">
        <v>0.118043</v>
      </c>
      <c r="IM102">
        <v>0.43196400000000001</v>
      </c>
      <c r="IN102">
        <v>6.2929700000000005E-2</v>
      </c>
      <c r="IO102">
        <v>3.6692900000000002</v>
      </c>
      <c r="IP102">
        <v>42.9</v>
      </c>
      <c r="IQ102">
        <v>0</v>
      </c>
      <c r="IR102">
        <v>25.4</v>
      </c>
      <c r="IS102">
        <v>45</v>
      </c>
      <c r="IT102">
        <v>19.600000000000001</v>
      </c>
      <c r="IU102">
        <v>15.91</v>
      </c>
      <c r="IV102">
        <v>29.73</v>
      </c>
      <c r="IW102">
        <v>20.46</v>
      </c>
      <c r="IX102">
        <v>30.06</v>
      </c>
      <c r="IY102">
        <v>15.91</v>
      </c>
      <c r="IZ102">
        <v>29.73</v>
      </c>
      <c r="JA102">
        <v>60.81</v>
      </c>
      <c r="JB102">
        <v>54.45</v>
      </c>
    </row>
    <row r="103" spans="1:262" x14ac:dyDescent="0.25">
      <c r="A103" s="10">
        <v>42977.406273148146</v>
      </c>
      <c r="B103" t="s">
        <v>621</v>
      </c>
      <c r="C103" t="s">
        <v>622</v>
      </c>
      <c r="D103">
        <v>12</v>
      </c>
      <c r="E103">
        <v>1</v>
      </c>
      <c r="F103">
        <v>2100</v>
      </c>
      <c r="G103" t="s">
        <v>96</v>
      </c>
      <c r="H103" t="s">
        <v>125</v>
      </c>
      <c r="I103">
        <v>-3.4</v>
      </c>
      <c r="J103">
        <v>46.4</v>
      </c>
      <c r="K103">
        <v>133.316</v>
      </c>
      <c r="L103">
        <v>212.84899999999999</v>
      </c>
      <c r="M103">
        <v>165.69200000000001</v>
      </c>
      <c r="N103">
        <v>0</v>
      </c>
      <c r="O103">
        <v>80.384699999999995</v>
      </c>
      <c r="P103">
        <v>0</v>
      </c>
      <c r="Q103">
        <v>0</v>
      </c>
      <c r="R103">
        <v>505.55700000000002</v>
      </c>
      <c r="S103">
        <v>943.6</v>
      </c>
      <c r="T103">
        <v>2025.88</v>
      </c>
      <c r="U103">
        <v>119.621</v>
      </c>
      <c r="V103">
        <v>4186.8999999999996</v>
      </c>
      <c r="W103">
        <v>196.72900000000001</v>
      </c>
      <c r="X103">
        <v>0</v>
      </c>
      <c r="Y103">
        <v>0</v>
      </c>
      <c r="Z103">
        <v>0</v>
      </c>
      <c r="AA103">
        <v>102.79300000000001</v>
      </c>
      <c r="AB103">
        <v>0</v>
      </c>
      <c r="AC103">
        <v>43.669699999999999</v>
      </c>
      <c r="AD103">
        <v>0</v>
      </c>
      <c r="AE103">
        <v>0</v>
      </c>
      <c r="AF103">
        <v>343.19099999999997</v>
      </c>
      <c r="AG103">
        <v>0</v>
      </c>
      <c r="AH103">
        <v>0</v>
      </c>
      <c r="AI103">
        <v>0</v>
      </c>
      <c r="AJ103">
        <v>0</v>
      </c>
      <c r="AK103">
        <v>0</v>
      </c>
      <c r="AL103">
        <v>0</v>
      </c>
      <c r="AM103">
        <v>0</v>
      </c>
      <c r="AN103">
        <v>0</v>
      </c>
      <c r="AO103">
        <v>0</v>
      </c>
      <c r="AP103">
        <v>0</v>
      </c>
      <c r="AQ103">
        <v>22.22</v>
      </c>
      <c r="AR103">
        <v>18.59</v>
      </c>
      <c r="AS103">
        <v>2.19</v>
      </c>
      <c r="AT103">
        <v>0</v>
      </c>
      <c r="AU103">
        <v>10.92</v>
      </c>
      <c r="AV103">
        <v>0</v>
      </c>
      <c r="AW103">
        <v>0</v>
      </c>
      <c r="AX103">
        <v>7.37</v>
      </c>
      <c r="AY103">
        <v>18.14</v>
      </c>
      <c r="AZ103">
        <v>27.51</v>
      </c>
      <c r="BA103">
        <v>1.64</v>
      </c>
      <c r="BB103">
        <v>108.58</v>
      </c>
      <c r="BC103">
        <v>53.92</v>
      </c>
      <c r="BD103">
        <v>0</v>
      </c>
      <c r="BE103">
        <v>0.76013799999999998</v>
      </c>
      <c r="BF103">
        <v>1.8920200000000002E-2</v>
      </c>
      <c r="BG103">
        <v>0</v>
      </c>
      <c r="BH103">
        <v>1.0894600000000001E-2</v>
      </c>
      <c r="BI103">
        <v>0</v>
      </c>
      <c r="BJ103">
        <v>0</v>
      </c>
      <c r="BK103">
        <v>0.134212</v>
      </c>
      <c r="BL103">
        <v>0.175952</v>
      </c>
      <c r="BM103">
        <v>0.30364400000000002</v>
      </c>
      <c r="BN103">
        <v>2.03874E-2</v>
      </c>
      <c r="BO103">
        <v>1.42415</v>
      </c>
      <c r="BP103">
        <v>0.78995300000000002</v>
      </c>
      <c r="BQ103">
        <v>130.875</v>
      </c>
      <c r="BR103">
        <v>180.99700000000001</v>
      </c>
      <c r="BS103">
        <v>165.69200000000001</v>
      </c>
      <c r="BT103">
        <v>0</v>
      </c>
      <c r="BU103">
        <v>80.384699999999995</v>
      </c>
      <c r="BV103">
        <v>505.55700000000002</v>
      </c>
      <c r="BW103">
        <v>946.44799999999998</v>
      </c>
      <c r="BX103">
        <v>2025.88</v>
      </c>
      <c r="BY103">
        <v>119.621</v>
      </c>
      <c r="BZ103">
        <v>4155.46</v>
      </c>
      <c r="CA103">
        <v>193.12700000000001</v>
      </c>
      <c r="CB103">
        <v>0</v>
      </c>
      <c r="CC103">
        <v>0</v>
      </c>
      <c r="CD103">
        <v>0</v>
      </c>
      <c r="CE103">
        <v>102.79300000000001</v>
      </c>
      <c r="CF103">
        <v>0</v>
      </c>
      <c r="CG103">
        <v>43.669699999999999</v>
      </c>
      <c r="CH103">
        <v>0</v>
      </c>
      <c r="CI103">
        <v>0</v>
      </c>
      <c r="CJ103">
        <v>339.589</v>
      </c>
      <c r="CK103">
        <v>0</v>
      </c>
      <c r="CL103">
        <v>0</v>
      </c>
      <c r="CM103">
        <v>0</v>
      </c>
      <c r="CN103">
        <v>0</v>
      </c>
      <c r="CO103">
        <v>0</v>
      </c>
      <c r="CP103">
        <v>0</v>
      </c>
      <c r="CQ103">
        <v>0</v>
      </c>
      <c r="CR103">
        <v>0</v>
      </c>
      <c r="CS103">
        <v>0</v>
      </c>
      <c r="CT103">
        <v>0</v>
      </c>
      <c r="CU103">
        <v>21.84</v>
      </c>
      <c r="CV103">
        <v>15.57</v>
      </c>
      <c r="CW103">
        <v>2.19</v>
      </c>
      <c r="CX103">
        <v>0</v>
      </c>
      <c r="CY103">
        <v>10.92</v>
      </c>
      <c r="CZ103">
        <v>7.37</v>
      </c>
      <c r="DA103">
        <v>18.18</v>
      </c>
      <c r="DB103">
        <v>27.51</v>
      </c>
      <c r="DC103">
        <v>1.64</v>
      </c>
      <c r="DD103">
        <v>105.22</v>
      </c>
      <c r="DE103">
        <v>50.52</v>
      </c>
      <c r="DF103">
        <v>0</v>
      </c>
      <c r="DG103">
        <v>0.55552299999999999</v>
      </c>
      <c r="DH103">
        <v>1.8920200000000002E-2</v>
      </c>
      <c r="DI103">
        <v>0</v>
      </c>
      <c r="DJ103">
        <v>1.0894600000000001E-2</v>
      </c>
      <c r="DK103">
        <v>0.134212</v>
      </c>
      <c r="DL103">
        <v>0.17653199999999999</v>
      </c>
      <c r="DM103">
        <v>0.30364400000000002</v>
      </c>
      <c r="DN103">
        <v>2.03874E-2</v>
      </c>
      <c r="DO103">
        <v>1.22011</v>
      </c>
      <c r="DP103">
        <v>0.58533800000000002</v>
      </c>
      <c r="DQ103" t="s">
        <v>691</v>
      </c>
      <c r="DR103" t="s">
        <v>690</v>
      </c>
      <c r="DS103" t="s">
        <v>16</v>
      </c>
      <c r="DT103">
        <v>-0.20403499999999999</v>
      </c>
      <c r="DU103">
        <v>-0.20461499999999999</v>
      </c>
      <c r="DV103">
        <v>-3.1933099999999999</v>
      </c>
      <c r="DW103">
        <v>-6.73001</v>
      </c>
      <c r="EN103">
        <v>133.316</v>
      </c>
      <c r="EO103">
        <v>212.84899999999999</v>
      </c>
      <c r="EP103">
        <v>165.69200000000001</v>
      </c>
      <c r="EQ103">
        <v>0</v>
      </c>
      <c r="ER103">
        <v>80.384699999999995</v>
      </c>
      <c r="ES103">
        <v>0</v>
      </c>
      <c r="ET103">
        <v>0</v>
      </c>
      <c r="EU103">
        <v>505.55700000000002</v>
      </c>
      <c r="EV103">
        <v>943.6</v>
      </c>
      <c r="EW103">
        <v>2025.88</v>
      </c>
      <c r="EX103">
        <v>119.621</v>
      </c>
      <c r="EY103">
        <v>4186.8999999999996</v>
      </c>
      <c r="EZ103">
        <v>196.72900000000001</v>
      </c>
      <c r="FA103">
        <v>0</v>
      </c>
      <c r="FB103">
        <v>0</v>
      </c>
      <c r="FC103">
        <v>0</v>
      </c>
      <c r="FD103">
        <v>102.79300000000001</v>
      </c>
      <c r="FE103">
        <v>0</v>
      </c>
      <c r="FF103">
        <v>43.669699999999999</v>
      </c>
      <c r="FG103">
        <v>0</v>
      </c>
      <c r="FH103">
        <v>0</v>
      </c>
      <c r="FI103">
        <v>343.19099999999997</v>
      </c>
      <c r="FJ103">
        <v>0</v>
      </c>
      <c r="FK103">
        <v>0</v>
      </c>
      <c r="FL103">
        <v>0</v>
      </c>
      <c r="FM103">
        <v>0</v>
      </c>
      <c r="FN103">
        <v>0</v>
      </c>
      <c r="FO103">
        <v>0</v>
      </c>
      <c r="FP103">
        <v>0</v>
      </c>
      <c r="FQ103">
        <v>0</v>
      </c>
      <c r="FR103">
        <v>0</v>
      </c>
      <c r="FS103">
        <v>0</v>
      </c>
      <c r="FT103">
        <v>22.22</v>
      </c>
      <c r="FU103">
        <v>18.59</v>
      </c>
      <c r="FV103">
        <v>2.19</v>
      </c>
      <c r="FW103">
        <v>0</v>
      </c>
      <c r="FX103">
        <v>10.92</v>
      </c>
      <c r="FY103">
        <v>0</v>
      </c>
      <c r="FZ103">
        <v>0</v>
      </c>
      <c r="GA103">
        <v>7.37</v>
      </c>
      <c r="GB103">
        <v>18.14</v>
      </c>
      <c r="GC103">
        <v>27.51</v>
      </c>
      <c r="GD103">
        <v>1.64</v>
      </c>
      <c r="GE103">
        <v>108.58</v>
      </c>
      <c r="GF103">
        <v>0</v>
      </c>
      <c r="GG103">
        <v>0.76013799999999998</v>
      </c>
      <c r="GH103">
        <v>1.8920200000000002E-2</v>
      </c>
      <c r="GI103">
        <v>0</v>
      </c>
      <c r="GJ103">
        <v>1.0894600000000001E-2</v>
      </c>
      <c r="GK103">
        <v>0</v>
      </c>
      <c r="GL103">
        <v>0</v>
      </c>
      <c r="GM103">
        <v>0.134212</v>
      </c>
      <c r="GN103">
        <v>0.175952</v>
      </c>
      <c r="GO103">
        <v>0.30364400000000002</v>
      </c>
      <c r="GP103">
        <v>2.03874E-2</v>
      </c>
      <c r="GQ103">
        <v>1.42415</v>
      </c>
      <c r="GR103">
        <v>446.94499999999999</v>
      </c>
      <c r="GS103">
        <v>1139.18</v>
      </c>
      <c r="GT103">
        <v>165.69200000000001</v>
      </c>
      <c r="GU103">
        <v>0</v>
      </c>
      <c r="GV103">
        <v>0</v>
      </c>
      <c r="GW103">
        <v>2135</v>
      </c>
      <c r="GX103">
        <v>930.00099999999998</v>
      </c>
      <c r="GY103">
        <v>2637.81</v>
      </c>
      <c r="GZ103">
        <v>297.5</v>
      </c>
      <c r="HA103">
        <v>7752.13</v>
      </c>
      <c r="HB103">
        <v>371.947</v>
      </c>
      <c r="HC103">
        <v>0</v>
      </c>
      <c r="HD103">
        <v>0</v>
      </c>
      <c r="HE103">
        <v>0</v>
      </c>
      <c r="HF103">
        <v>161.63900000000001</v>
      </c>
      <c r="HG103">
        <v>0</v>
      </c>
      <c r="HH103">
        <v>65.400000000000006</v>
      </c>
      <c r="HI103">
        <v>0</v>
      </c>
      <c r="HJ103">
        <v>0</v>
      </c>
      <c r="HK103">
        <v>598.98599999999999</v>
      </c>
      <c r="HL103">
        <v>0</v>
      </c>
      <c r="HM103">
        <v>0</v>
      </c>
      <c r="HN103">
        <v>0</v>
      </c>
      <c r="HO103">
        <v>0</v>
      </c>
      <c r="HP103">
        <v>0</v>
      </c>
      <c r="HQ103">
        <v>0</v>
      </c>
      <c r="HR103">
        <v>0</v>
      </c>
      <c r="HS103">
        <v>0</v>
      </c>
      <c r="HT103">
        <v>0</v>
      </c>
      <c r="HU103">
        <v>0</v>
      </c>
      <c r="HV103">
        <v>44.39</v>
      </c>
      <c r="HW103">
        <v>53.25</v>
      </c>
      <c r="HX103">
        <v>2.19</v>
      </c>
      <c r="HY103">
        <v>0</v>
      </c>
      <c r="HZ103">
        <v>15.43</v>
      </c>
      <c r="IA103">
        <v>31.93</v>
      </c>
      <c r="IB103">
        <v>18.57</v>
      </c>
      <c r="IC103">
        <v>36.39</v>
      </c>
      <c r="ID103">
        <v>4.13</v>
      </c>
      <c r="IE103">
        <v>206.28</v>
      </c>
      <c r="IF103">
        <v>0</v>
      </c>
      <c r="IG103">
        <v>2.4140000000000001</v>
      </c>
      <c r="IH103">
        <v>1.8920200000000002E-2</v>
      </c>
      <c r="II103">
        <v>0</v>
      </c>
      <c r="IJ103">
        <v>0</v>
      </c>
      <c r="IK103">
        <v>0.62342900000000001</v>
      </c>
      <c r="IL103">
        <v>0.118043</v>
      </c>
      <c r="IM103">
        <v>0.43196400000000001</v>
      </c>
      <c r="IN103">
        <v>6.2929700000000005E-2</v>
      </c>
      <c r="IO103">
        <v>3.6692900000000002</v>
      </c>
      <c r="IP103">
        <v>46.4</v>
      </c>
      <c r="IQ103">
        <v>0</v>
      </c>
      <c r="IR103">
        <v>25</v>
      </c>
      <c r="IS103">
        <v>45</v>
      </c>
      <c r="IT103">
        <v>20</v>
      </c>
      <c r="IU103">
        <v>23.51</v>
      </c>
      <c r="IV103">
        <v>30.41</v>
      </c>
      <c r="IW103">
        <v>20.46</v>
      </c>
      <c r="IX103">
        <v>30.06</v>
      </c>
      <c r="IY103">
        <v>23.51</v>
      </c>
      <c r="IZ103">
        <v>30.41</v>
      </c>
      <c r="JA103">
        <v>60.81</v>
      </c>
      <c r="JB103">
        <v>54.45</v>
      </c>
    </row>
    <row r="104" spans="1:262" x14ac:dyDescent="0.25">
      <c r="A104" s="10">
        <v>42977.405613425923</v>
      </c>
      <c r="B104" t="s">
        <v>623</v>
      </c>
      <c r="C104" t="s">
        <v>624</v>
      </c>
      <c r="D104">
        <v>12</v>
      </c>
      <c r="E104">
        <v>1</v>
      </c>
      <c r="F104">
        <v>2100</v>
      </c>
      <c r="G104" t="s">
        <v>96</v>
      </c>
      <c r="H104" t="s">
        <v>125</v>
      </c>
      <c r="I104">
        <v>7.37</v>
      </c>
      <c r="J104">
        <v>41.8</v>
      </c>
      <c r="K104">
        <v>123.997</v>
      </c>
      <c r="L104">
        <v>139.755</v>
      </c>
      <c r="M104">
        <v>165.69200000000001</v>
      </c>
      <c r="N104">
        <v>0</v>
      </c>
      <c r="O104">
        <v>80.384699999999995</v>
      </c>
      <c r="P104">
        <v>0</v>
      </c>
      <c r="Q104">
        <v>0</v>
      </c>
      <c r="R104">
        <v>505.55700000000002</v>
      </c>
      <c r="S104">
        <v>941.36599999999999</v>
      </c>
      <c r="T104">
        <v>2025.88</v>
      </c>
      <c r="U104">
        <v>119.621</v>
      </c>
      <c r="V104">
        <v>4102.25</v>
      </c>
      <c r="W104">
        <v>159.11000000000001</v>
      </c>
      <c r="X104">
        <v>0</v>
      </c>
      <c r="Y104">
        <v>0</v>
      </c>
      <c r="Z104">
        <v>0</v>
      </c>
      <c r="AA104">
        <v>102.79300000000001</v>
      </c>
      <c r="AB104">
        <v>0</v>
      </c>
      <c r="AC104">
        <v>43.669699999999999</v>
      </c>
      <c r="AD104">
        <v>0</v>
      </c>
      <c r="AE104">
        <v>0</v>
      </c>
      <c r="AF104">
        <v>305.57299999999998</v>
      </c>
      <c r="AG104">
        <v>0</v>
      </c>
      <c r="AH104">
        <v>0</v>
      </c>
      <c r="AI104">
        <v>0</v>
      </c>
      <c r="AJ104">
        <v>0</v>
      </c>
      <c r="AK104">
        <v>0</v>
      </c>
      <c r="AL104">
        <v>0</v>
      </c>
      <c r="AM104">
        <v>0</v>
      </c>
      <c r="AN104">
        <v>0</v>
      </c>
      <c r="AO104">
        <v>0</v>
      </c>
      <c r="AP104">
        <v>0</v>
      </c>
      <c r="AQ104">
        <v>18.13</v>
      </c>
      <c r="AR104">
        <v>11.91</v>
      </c>
      <c r="AS104">
        <v>2.19</v>
      </c>
      <c r="AT104">
        <v>0</v>
      </c>
      <c r="AU104">
        <v>10.92</v>
      </c>
      <c r="AV104">
        <v>0</v>
      </c>
      <c r="AW104">
        <v>0</v>
      </c>
      <c r="AX104">
        <v>7.37</v>
      </c>
      <c r="AY104">
        <v>18.100000000000001</v>
      </c>
      <c r="AZ104">
        <v>27.51</v>
      </c>
      <c r="BA104">
        <v>1.64</v>
      </c>
      <c r="BB104">
        <v>97.77</v>
      </c>
      <c r="BC104">
        <v>43.15</v>
      </c>
      <c r="BD104">
        <v>0</v>
      </c>
      <c r="BE104">
        <v>0.34526899999999999</v>
      </c>
      <c r="BF104">
        <v>1.8920200000000002E-2</v>
      </c>
      <c r="BG104">
        <v>0</v>
      </c>
      <c r="BH104">
        <v>1.0894600000000001E-2</v>
      </c>
      <c r="BI104">
        <v>0</v>
      </c>
      <c r="BJ104">
        <v>0</v>
      </c>
      <c r="BK104">
        <v>0.134212</v>
      </c>
      <c r="BL104">
        <v>0.17562900000000001</v>
      </c>
      <c r="BM104">
        <v>0.30364400000000002</v>
      </c>
      <c r="BN104">
        <v>2.03874E-2</v>
      </c>
      <c r="BO104">
        <v>1.0089600000000001</v>
      </c>
      <c r="BP104">
        <v>0.37508399999999997</v>
      </c>
      <c r="BQ104">
        <v>130.875</v>
      </c>
      <c r="BR104">
        <v>180.99700000000001</v>
      </c>
      <c r="BS104">
        <v>165.69200000000001</v>
      </c>
      <c r="BT104">
        <v>0</v>
      </c>
      <c r="BU104">
        <v>80.384699999999995</v>
      </c>
      <c r="BV104">
        <v>505.55700000000002</v>
      </c>
      <c r="BW104">
        <v>946.44799999999998</v>
      </c>
      <c r="BX104">
        <v>2025.88</v>
      </c>
      <c r="BY104">
        <v>119.621</v>
      </c>
      <c r="BZ104">
        <v>4155.46</v>
      </c>
      <c r="CA104">
        <v>193.12700000000001</v>
      </c>
      <c r="CB104">
        <v>0</v>
      </c>
      <c r="CC104">
        <v>0</v>
      </c>
      <c r="CD104">
        <v>0</v>
      </c>
      <c r="CE104">
        <v>102.79300000000001</v>
      </c>
      <c r="CF104">
        <v>0</v>
      </c>
      <c r="CG104">
        <v>43.669699999999999</v>
      </c>
      <c r="CH104">
        <v>0</v>
      </c>
      <c r="CI104">
        <v>0</v>
      </c>
      <c r="CJ104">
        <v>339.589</v>
      </c>
      <c r="CK104">
        <v>0</v>
      </c>
      <c r="CL104">
        <v>0</v>
      </c>
      <c r="CM104">
        <v>0</v>
      </c>
      <c r="CN104">
        <v>0</v>
      </c>
      <c r="CO104">
        <v>0</v>
      </c>
      <c r="CP104">
        <v>0</v>
      </c>
      <c r="CQ104">
        <v>0</v>
      </c>
      <c r="CR104">
        <v>0</v>
      </c>
      <c r="CS104">
        <v>0</v>
      </c>
      <c r="CT104">
        <v>0</v>
      </c>
      <c r="CU104">
        <v>21.84</v>
      </c>
      <c r="CV104">
        <v>15.57</v>
      </c>
      <c r="CW104">
        <v>2.19</v>
      </c>
      <c r="CX104">
        <v>0</v>
      </c>
      <c r="CY104">
        <v>10.92</v>
      </c>
      <c r="CZ104">
        <v>7.37</v>
      </c>
      <c r="DA104">
        <v>18.18</v>
      </c>
      <c r="DB104">
        <v>27.51</v>
      </c>
      <c r="DC104">
        <v>1.64</v>
      </c>
      <c r="DD104">
        <v>105.22</v>
      </c>
      <c r="DE104">
        <v>50.52</v>
      </c>
      <c r="DF104">
        <v>0</v>
      </c>
      <c r="DG104">
        <v>0.55552299999999999</v>
      </c>
      <c r="DH104">
        <v>1.8920200000000002E-2</v>
      </c>
      <c r="DI104">
        <v>0</v>
      </c>
      <c r="DJ104">
        <v>1.0894600000000001E-2</v>
      </c>
      <c r="DK104">
        <v>0.134212</v>
      </c>
      <c r="DL104">
        <v>0.17653199999999999</v>
      </c>
      <c r="DM104">
        <v>0.30364400000000002</v>
      </c>
      <c r="DN104">
        <v>2.03874E-2</v>
      </c>
      <c r="DO104">
        <v>1.22011</v>
      </c>
      <c r="DP104">
        <v>0.58533800000000002</v>
      </c>
      <c r="DQ104" t="s">
        <v>691</v>
      </c>
      <c r="DR104" t="s">
        <v>690</v>
      </c>
      <c r="DS104" t="s">
        <v>16</v>
      </c>
      <c r="DT104">
        <v>0.21115700000000001</v>
      </c>
      <c r="DU104">
        <v>0.210254</v>
      </c>
      <c r="DV104">
        <v>7.0804</v>
      </c>
      <c r="DW104">
        <v>14.5883</v>
      </c>
      <c r="EN104">
        <v>123.997</v>
      </c>
      <c r="EO104">
        <v>139.755</v>
      </c>
      <c r="EP104">
        <v>165.69200000000001</v>
      </c>
      <c r="EQ104">
        <v>0</v>
      </c>
      <c r="ER104">
        <v>80.384699999999995</v>
      </c>
      <c r="ES104">
        <v>0</v>
      </c>
      <c r="ET104">
        <v>0</v>
      </c>
      <c r="EU104">
        <v>505.55700000000002</v>
      </c>
      <c r="EV104">
        <v>941.36599999999999</v>
      </c>
      <c r="EW104">
        <v>2025.88</v>
      </c>
      <c r="EX104">
        <v>119.621</v>
      </c>
      <c r="EY104">
        <v>4102.25</v>
      </c>
      <c r="EZ104">
        <v>159.11000000000001</v>
      </c>
      <c r="FA104">
        <v>0</v>
      </c>
      <c r="FB104">
        <v>0</v>
      </c>
      <c r="FC104">
        <v>0</v>
      </c>
      <c r="FD104">
        <v>102.79300000000001</v>
      </c>
      <c r="FE104">
        <v>0</v>
      </c>
      <c r="FF104">
        <v>43.669699999999999</v>
      </c>
      <c r="FG104">
        <v>0</v>
      </c>
      <c r="FH104">
        <v>0</v>
      </c>
      <c r="FI104">
        <v>305.57299999999998</v>
      </c>
      <c r="FJ104">
        <v>0</v>
      </c>
      <c r="FK104">
        <v>0</v>
      </c>
      <c r="FL104">
        <v>0</v>
      </c>
      <c r="FM104">
        <v>0</v>
      </c>
      <c r="FN104">
        <v>0</v>
      </c>
      <c r="FO104">
        <v>0</v>
      </c>
      <c r="FP104">
        <v>0</v>
      </c>
      <c r="FQ104">
        <v>0</v>
      </c>
      <c r="FR104">
        <v>0</v>
      </c>
      <c r="FS104">
        <v>0</v>
      </c>
      <c r="FT104">
        <v>18.13</v>
      </c>
      <c r="FU104">
        <v>11.91</v>
      </c>
      <c r="FV104">
        <v>2.19</v>
      </c>
      <c r="FW104">
        <v>0</v>
      </c>
      <c r="FX104">
        <v>10.92</v>
      </c>
      <c r="FY104">
        <v>0</v>
      </c>
      <c r="FZ104">
        <v>0</v>
      </c>
      <c r="GA104">
        <v>7.37</v>
      </c>
      <c r="GB104">
        <v>18.100000000000001</v>
      </c>
      <c r="GC104">
        <v>27.51</v>
      </c>
      <c r="GD104">
        <v>1.64</v>
      </c>
      <c r="GE104">
        <v>97.77</v>
      </c>
      <c r="GF104">
        <v>0</v>
      </c>
      <c r="GG104">
        <v>0.34526899999999999</v>
      </c>
      <c r="GH104">
        <v>1.8920200000000002E-2</v>
      </c>
      <c r="GI104">
        <v>0</v>
      </c>
      <c r="GJ104">
        <v>1.0894600000000001E-2</v>
      </c>
      <c r="GK104">
        <v>0</v>
      </c>
      <c r="GL104">
        <v>0</v>
      </c>
      <c r="GM104">
        <v>0.134212</v>
      </c>
      <c r="GN104">
        <v>0.17562900000000001</v>
      </c>
      <c r="GO104">
        <v>0.30364400000000002</v>
      </c>
      <c r="GP104">
        <v>2.03874E-2</v>
      </c>
      <c r="GQ104">
        <v>1.0089600000000001</v>
      </c>
      <c r="GR104">
        <v>446.95</v>
      </c>
      <c r="GS104">
        <v>1139.18</v>
      </c>
      <c r="GT104">
        <v>165.69200000000001</v>
      </c>
      <c r="GU104">
        <v>0</v>
      </c>
      <c r="GV104">
        <v>0</v>
      </c>
      <c r="GW104">
        <v>2135</v>
      </c>
      <c r="GX104">
        <v>930.00099999999998</v>
      </c>
      <c r="GY104">
        <v>2637.81</v>
      </c>
      <c r="GZ104">
        <v>297.5</v>
      </c>
      <c r="HA104">
        <v>7752.14</v>
      </c>
      <c r="HB104">
        <v>371.952</v>
      </c>
      <c r="HC104">
        <v>0</v>
      </c>
      <c r="HD104">
        <v>0</v>
      </c>
      <c r="HE104">
        <v>0</v>
      </c>
      <c r="HF104">
        <v>161.63900000000001</v>
      </c>
      <c r="HG104">
        <v>0</v>
      </c>
      <c r="HH104">
        <v>65.400000000000006</v>
      </c>
      <c r="HI104">
        <v>0</v>
      </c>
      <c r="HJ104">
        <v>0</v>
      </c>
      <c r="HK104">
        <v>598.99</v>
      </c>
      <c r="HL104">
        <v>0</v>
      </c>
      <c r="HM104">
        <v>0</v>
      </c>
      <c r="HN104">
        <v>0</v>
      </c>
      <c r="HO104">
        <v>0</v>
      </c>
      <c r="HP104">
        <v>0</v>
      </c>
      <c r="HQ104">
        <v>0</v>
      </c>
      <c r="HR104">
        <v>0</v>
      </c>
      <c r="HS104">
        <v>0</v>
      </c>
      <c r="HT104">
        <v>0</v>
      </c>
      <c r="HU104">
        <v>0</v>
      </c>
      <c r="HV104">
        <v>44.39</v>
      </c>
      <c r="HW104">
        <v>53.25</v>
      </c>
      <c r="HX104">
        <v>2.19</v>
      </c>
      <c r="HY104">
        <v>0</v>
      </c>
      <c r="HZ104">
        <v>15.43</v>
      </c>
      <c r="IA104">
        <v>31.93</v>
      </c>
      <c r="IB104">
        <v>18.57</v>
      </c>
      <c r="IC104">
        <v>36.39</v>
      </c>
      <c r="ID104">
        <v>4.13</v>
      </c>
      <c r="IE104">
        <v>206.28</v>
      </c>
      <c r="IF104">
        <v>0</v>
      </c>
      <c r="IG104">
        <v>2.4140199999999998</v>
      </c>
      <c r="IH104">
        <v>1.8920200000000002E-2</v>
      </c>
      <c r="II104">
        <v>0</v>
      </c>
      <c r="IJ104">
        <v>0</v>
      </c>
      <c r="IK104">
        <v>0.62342900000000001</v>
      </c>
      <c r="IL104">
        <v>0.118043</v>
      </c>
      <c r="IM104">
        <v>0.43196400000000001</v>
      </c>
      <c r="IN104">
        <v>6.2929700000000005E-2</v>
      </c>
      <c r="IO104">
        <v>3.6693099999999998</v>
      </c>
      <c r="IP104">
        <v>41.8</v>
      </c>
      <c r="IQ104">
        <v>0</v>
      </c>
      <c r="IR104">
        <v>25.4</v>
      </c>
      <c r="IS104">
        <v>45</v>
      </c>
      <c r="IT104">
        <v>19.600000000000001</v>
      </c>
      <c r="IU104">
        <v>16.71</v>
      </c>
      <c r="IV104">
        <v>26.44</v>
      </c>
      <c r="IW104">
        <v>20.46</v>
      </c>
      <c r="IX104">
        <v>30.06</v>
      </c>
      <c r="IY104">
        <v>16.71</v>
      </c>
      <c r="IZ104">
        <v>26.44</v>
      </c>
      <c r="JA104">
        <v>60.81</v>
      </c>
      <c r="JB104">
        <v>54.45</v>
      </c>
    </row>
    <row r="105" spans="1:262" x14ac:dyDescent="0.25">
      <c r="A105" s="10">
        <v>42977.405613425923</v>
      </c>
      <c r="B105" t="s">
        <v>625</v>
      </c>
      <c r="C105" t="s">
        <v>626</v>
      </c>
      <c r="D105">
        <v>12</v>
      </c>
      <c r="E105">
        <v>1</v>
      </c>
      <c r="F105">
        <v>2100</v>
      </c>
      <c r="G105" t="s">
        <v>96</v>
      </c>
      <c r="H105" t="s">
        <v>125</v>
      </c>
      <c r="I105">
        <v>6.64</v>
      </c>
      <c r="J105">
        <v>42.1</v>
      </c>
      <c r="K105">
        <v>123.997</v>
      </c>
      <c r="L105">
        <v>131.26</v>
      </c>
      <c r="M105">
        <v>165.69200000000001</v>
      </c>
      <c r="N105">
        <v>0</v>
      </c>
      <c r="O105">
        <v>80.384699999999995</v>
      </c>
      <c r="P105">
        <v>0</v>
      </c>
      <c r="Q105">
        <v>0</v>
      </c>
      <c r="R105">
        <v>505.55700000000002</v>
      </c>
      <c r="S105">
        <v>941.36599999999999</v>
      </c>
      <c r="T105">
        <v>2025.88</v>
      </c>
      <c r="U105">
        <v>119.621</v>
      </c>
      <c r="V105">
        <v>4093.76</v>
      </c>
      <c r="W105">
        <v>182.977</v>
      </c>
      <c r="X105">
        <v>0</v>
      </c>
      <c r="Y105">
        <v>0</v>
      </c>
      <c r="Z105">
        <v>0</v>
      </c>
      <c r="AA105">
        <v>102.79300000000001</v>
      </c>
      <c r="AB105">
        <v>0</v>
      </c>
      <c r="AC105">
        <v>43.669699999999999</v>
      </c>
      <c r="AD105">
        <v>0</v>
      </c>
      <c r="AE105">
        <v>0</v>
      </c>
      <c r="AF105">
        <v>329.43900000000002</v>
      </c>
      <c r="AG105">
        <v>0</v>
      </c>
      <c r="AH105">
        <v>0</v>
      </c>
      <c r="AI105">
        <v>0</v>
      </c>
      <c r="AJ105">
        <v>0</v>
      </c>
      <c r="AK105">
        <v>0</v>
      </c>
      <c r="AL105">
        <v>0</v>
      </c>
      <c r="AM105">
        <v>0</v>
      </c>
      <c r="AN105">
        <v>0</v>
      </c>
      <c r="AO105">
        <v>0</v>
      </c>
      <c r="AP105">
        <v>0</v>
      </c>
      <c r="AQ105">
        <v>20.63</v>
      </c>
      <c r="AR105">
        <v>10.14</v>
      </c>
      <c r="AS105">
        <v>2.19</v>
      </c>
      <c r="AT105">
        <v>0</v>
      </c>
      <c r="AU105">
        <v>10.92</v>
      </c>
      <c r="AV105">
        <v>0</v>
      </c>
      <c r="AW105">
        <v>0</v>
      </c>
      <c r="AX105">
        <v>7.37</v>
      </c>
      <c r="AY105">
        <v>18.100000000000001</v>
      </c>
      <c r="AZ105">
        <v>27.51</v>
      </c>
      <c r="BA105">
        <v>1.64</v>
      </c>
      <c r="BB105">
        <v>98.5</v>
      </c>
      <c r="BC105">
        <v>43.88</v>
      </c>
      <c r="BD105">
        <v>0</v>
      </c>
      <c r="BE105">
        <v>0.29050799999999999</v>
      </c>
      <c r="BF105">
        <v>1.8920200000000002E-2</v>
      </c>
      <c r="BG105">
        <v>0</v>
      </c>
      <c r="BH105">
        <v>1.0894600000000001E-2</v>
      </c>
      <c r="BI105">
        <v>0</v>
      </c>
      <c r="BJ105">
        <v>0</v>
      </c>
      <c r="BK105">
        <v>0.134212</v>
      </c>
      <c r="BL105">
        <v>0.17562900000000001</v>
      </c>
      <c r="BM105">
        <v>0.30364400000000002</v>
      </c>
      <c r="BN105">
        <v>2.03874E-2</v>
      </c>
      <c r="BO105">
        <v>0.95419500000000002</v>
      </c>
      <c r="BP105">
        <v>0.32032300000000002</v>
      </c>
      <c r="BQ105">
        <v>130.875</v>
      </c>
      <c r="BR105">
        <v>180.99700000000001</v>
      </c>
      <c r="BS105">
        <v>165.69200000000001</v>
      </c>
      <c r="BT105">
        <v>0</v>
      </c>
      <c r="BU105">
        <v>80.384699999999995</v>
      </c>
      <c r="BV105">
        <v>505.55700000000002</v>
      </c>
      <c r="BW105">
        <v>946.44799999999998</v>
      </c>
      <c r="BX105">
        <v>2025.88</v>
      </c>
      <c r="BY105">
        <v>119.621</v>
      </c>
      <c r="BZ105">
        <v>4155.46</v>
      </c>
      <c r="CA105">
        <v>193.12700000000001</v>
      </c>
      <c r="CB105">
        <v>0</v>
      </c>
      <c r="CC105">
        <v>0</v>
      </c>
      <c r="CD105">
        <v>0</v>
      </c>
      <c r="CE105">
        <v>102.79300000000001</v>
      </c>
      <c r="CF105">
        <v>0</v>
      </c>
      <c r="CG105">
        <v>43.669699999999999</v>
      </c>
      <c r="CH105">
        <v>0</v>
      </c>
      <c r="CI105">
        <v>0</v>
      </c>
      <c r="CJ105">
        <v>339.589</v>
      </c>
      <c r="CK105">
        <v>0</v>
      </c>
      <c r="CL105">
        <v>0</v>
      </c>
      <c r="CM105">
        <v>0</v>
      </c>
      <c r="CN105">
        <v>0</v>
      </c>
      <c r="CO105">
        <v>0</v>
      </c>
      <c r="CP105">
        <v>0</v>
      </c>
      <c r="CQ105">
        <v>0</v>
      </c>
      <c r="CR105">
        <v>0</v>
      </c>
      <c r="CS105">
        <v>0</v>
      </c>
      <c r="CT105">
        <v>0</v>
      </c>
      <c r="CU105">
        <v>21.84</v>
      </c>
      <c r="CV105">
        <v>15.57</v>
      </c>
      <c r="CW105">
        <v>2.19</v>
      </c>
      <c r="CX105">
        <v>0</v>
      </c>
      <c r="CY105">
        <v>10.92</v>
      </c>
      <c r="CZ105">
        <v>7.37</v>
      </c>
      <c r="DA105">
        <v>18.18</v>
      </c>
      <c r="DB105">
        <v>27.51</v>
      </c>
      <c r="DC105">
        <v>1.64</v>
      </c>
      <c r="DD105">
        <v>105.22</v>
      </c>
      <c r="DE105">
        <v>50.52</v>
      </c>
      <c r="DF105">
        <v>0</v>
      </c>
      <c r="DG105">
        <v>0.55552299999999999</v>
      </c>
      <c r="DH105">
        <v>1.8920200000000002E-2</v>
      </c>
      <c r="DI105">
        <v>0</v>
      </c>
      <c r="DJ105">
        <v>1.0894600000000001E-2</v>
      </c>
      <c r="DK105">
        <v>0.134212</v>
      </c>
      <c r="DL105">
        <v>0.17653199999999999</v>
      </c>
      <c r="DM105">
        <v>0.30364400000000002</v>
      </c>
      <c r="DN105">
        <v>2.03874E-2</v>
      </c>
      <c r="DO105">
        <v>1.22011</v>
      </c>
      <c r="DP105">
        <v>0.58533800000000002</v>
      </c>
      <c r="DQ105" t="s">
        <v>691</v>
      </c>
      <c r="DR105" t="s">
        <v>690</v>
      </c>
      <c r="DS105" t="s">
        <v>16</v>
      </c>
      <c r="DT105">
        <v>0.26591799999999999</v>
      </c>
      <c r="DU105">
        <v>0.265015</v>
      </c>
      <c r="DV105">
        <v>6.3866199999999997</v>
      </c>
      <c r="DW105">
        <v>13.1433</v>
      </c>
      <c r="EN105">
        <v>123.997</v>
      </c>
      <c r="EO105">
        <v>131.26</v>
      </c>
      <c r="EP105">
        <v>165.69200000000001</v>
      </c>
      <c r="EQ105">
        <v>0</v>
      </c>
      <c r="ER105">
        <v>80.384699999999995</v>
      </c>
      <c r="ES105">
        <v>0</v>
      </c>
      <c r="ET105">
        <v>0</v>
      </c>
      <c r="EU105">
        <v>505.55700000000002</v>
      </c>
      <c r="EV105">
        <v>941.36599999999999</v>
      </c>
      <c r="EW105">
        <v>2025.88</v>
      </c>
      <c r="EX105">
        <v>119.621</v>
      </c>
      <c r="EY105">
        <v>4093.76</v>
      </c>
      <c r="EZ105">
        <v>182.977</v>
      </c>
      <c r="FA105">
        <v>0</v>
      </c>
      <c r="FB105">
        <v>0</v>
      </c>
      <c r="FC105">
        <v>0</v>
      </c>
      <c r="FD105">
        <v>102.79300000000001</v>
      </c>
      <c r="FE105">
        <v>0</v>
      </c>
      <c r="FF105">
        <v>43.669699999999999</v>
      </c>
      <c r="FG105">
        <v>0</v>
      </c>
      <c r="FH105">
        <v>0</v>
      </c>
      <c r="FI105">
        <v>329.43900000000002</v>
      </c>
      <c r="FJ105">
        <v>0</v>
      </c>
      <c r="FK105">
        <v>0</v>
      </c>
      <c r="FL105">
        <v>0</v>
      </c>
      <c r="FM105">
        <v>0</v>
      </c>
      <c r="FN105">
        <v>0</v>
      </c>
      <c r="FO105">
        <v>0</v>
      </c>
      <c r="FP105">
        <v>0</v>
      </c>
      <c r="FQ105">
        <v>0</v>
      </c>
      <c r="FR105">
        <v>0</v>
      </c>
      <c r="FS105">
        <v>0</v>
      </c>
      <c r="FT105">
        <v>20.63</v>
      </c>
      <c r="FU105">
        <v>10.14</v>
      </c>
      <c r="FV105">
        <v>2.19</v>
      </c>
      <c r="FW105">
        <v>0</v>
      </c>
      <c r="FX105">
        <v>10.92</v>
      </c>
      <c r="FY105">
        <v>0</v>
      </c>
      <c r="FZ105">
        <v>0</v>
      </c>
      <c r="GA105">
        <v>7.37</v>
      </c>
      <c r="GB105">
        <v>18.100000000000001</v>
      </c>
      <c r="GC105">
        <v>27.51</v>
      </c>
      <c r="GD105">
        <v>1.64</v>
      </c>
      <c r="GE105">
        <v>98.5</v>
      </c>
      <c r="GF105">
        <v>0</v>
      </c>
      <c r="GG105">
        <v>0.29050799999999999</v>
      </c>
      <c r="GH105">
        <v>1.8920200000000002E-2</v>
      </c>
      <c r="GI105">
        <v>0</v>
      </c>
      <c r="GJ105">
        <v>1.0894600000000001E-2</v>
      </c>
      <c r="GK105">
        <v>0</v>
      </c>
      <c r="GL105">
        <v>0</v>
      </c>
      <c r="GM105">
        <v>0.134212</v>
      </c>
      <c r="GN105">
        <v>0.17562900000000001</v>
      </c>
      <c r="GO105">
        <v>0.30364400000000002</v>
      </c>
      <c r="GP105">
        <v>2.03874E-2</v>
      </c>
      <c r="GQ105">
        <v>0.95419500000000002</v>
      </c>
      <c r="GR105">
        <v>446.95</v>
      </c>
      <c r="GS105">
        <v>1139.18</v>
      </c>
      <c r="GT105">
        <v>165.69200000000001</v>
      </c>
      <c r="GU105">
        <v>0</v>
      </c>
      <c r="GV105">
        <v>0</v>
      </c>
      <c r="GW105">
        <v>2135</v>
      </c>
      <c r="GX105">
        <v>930.00099999999998</v>
      </c>
      <c r="GY105">
        <v>2637.81</v>
      </c>
      <c r="GZ105">
        <v>297.5</v>
      </c>
      <c r="HA105">
        <v>7752.14</v>
      </c>
      <c r="HB105">
        <v>371.952</v>
      </c>
      <c r="HC105">
        <v>0</v>
      </c>
      <c r="HD105">
        <v>0</v>
      </c>
      <c r="HE105">
        <v>0</v>
      </c>
      <c r="HF105">
        <v>161.63900000000001</v>
      </c>
      <c r="HG105">
        <v>0</v>
      </c>
      <c r="HH105">
        <v>65.400000000000006</v>
      </c>
      <c r="HI105">
        <v>0</v>
      </c>
      <c r="HJ105">
        <v>0</v>
      </c>
      <c r="HK105">
        <v>598.99</v>
      </c>
      <c r="HL105">
        <v>0</v>
      </c>
      <c r="HM105">
        <v>0</v>
      </c>
      <c r="HN105">
        <v>0</v>
      </c>
      <c r="HO105">
        <v>0</v>
      </c>
      <c r="HP105">
        <v>0</v>
      </c>
      <c r="HQ105">
        <v>0</v>
      </c>
      <c r="HR105">
        <v>0</v>
      </c>
      <c r="HS105">
        <v>0</v>
      </c>
      <c r="HT105">
        <v>0</v>
      </c>
      <c r="HU105">
        <v>0</v>
      </c>
      <c r="HV105">
        <v>44.39</v>
      </c>
      <c r="HW105">
        <v>53.25</v>
      </c>
      <c r="HX105">
        <v>2.19</v>
      </c>
      <c r="HY105">
        <v>0</v>
      </c>
      <c r="HZ105">
        <v>15.43</v>
      </c>
      <c r="IA105">
        <v>31.93</v>
      </c>
      <c r="IB105">
        <v>18.57</v>
      </c>
      <c r="IC105">
        <v>36.39</v>
      </c>
      <c r="ID105">
        <v>4.13</v>
      </c>
      <c r="IE105">
        <v>206.28</v>
      </c>
      <c r="IF105">
        <v>0</v>
      </c>
      <c r="IG105">
        <v>2.4140199999999998</v>
      </c>
      <c r="IH105">
        <v>1.8920200000000002E-2</v>
      </c>
      <c r="II105">
        <v>0</v>
      </c>
      <c r="IJ105">
        <v>0</v>
      </c>
      <c r="IK105">
        <v>0.62342900000000001</v>
      </c>
      <c r="IL105">
        <v>0.118043</v>
      </c>
      <c r="IM105">
        <v>0.43196400000000001</v>
      </c>
      <c r="IN105">
        <v>6.2929700000000005E-2</v>
      </c>
      <c r="IO105">
        <v>3.6693099999999998</v>
      </c>
      <c r="IP105">
        <v>42.1</v>
      </c>
      <c r="IQ105">
        <v>0</v>
      </c>
      <c r="IR105">
        <v>25.4</v>
      </c>
      <c r="IS105">
        <v>45</v>
      </c>
      <c r="IT105">
        <v>19.600000000000001</v>
      </c>
      <c r="IU105">
        <v>14.94</v>
      </c>
      <c r="IV105">
        <v>28.94</v>
      </c>
      <c r="IW105">
        <v>20.46</v>
      </c>
      <c r="IX105">
        <v>30.06</v>
      </c>
      <c r="IY105">
        <v>14.94</v>
      </c>
      <c r="IZ105">
        <v>28.94</v>
      </c>
      <c r="JA105">
        <v>60.81</v>
      </c>
      <c r="JB105">
        <v>54.45</v>
      </c>
    </row>
    <row r="106" spans="1:262" x14ac:dyDescent="0.25">
      <c r="A106" s="10">
        <v>42977.406261574077</v>
      </c>
      <c r="B106" t="s">
        <v>627</v>
      </c>
      <c r="C106" t="s">
        <v>628</v>
      </c>
      <c r="D106">
        <v>12</v>
      </c>
      <c r="E106">
        <v>1</v>
      </c>
      <c r="F106">
        <v>2100</v>
      </c>
      <c r="G106" t="s">
        <v>96</v>
      </c>
      <c r="H106" t="s">
        <v>125</v>
      </c>
      <c r="I106">
        <v>1.27</v>
      </c>
      <c r="J106">
        <v>44.4</v>
      </c>
      <c r="K106">
        <v>124.482</v>
      </c>
      <c r="L106">
        <v>144.06700000000001</v>
      </c>
      <c r="M106">
        <v>165.69200000000001</v>
      </c>
      <c r="N106">
        <v>0</v>
      </c>
      <c r="O106">
        <v>80.384699999999995</v>
      </c>
      <c r="P106">
        <v>0</v>
      </c>
      <c r="Q106">
        <v>0</v>
      </c>
      <c r="R106">
        <v>505.55700000000002</v>
      </c>
      <c r="S106">
        <v>945.56</v>
      </c>
      <c r="T106">
        <v>2025.88</v>
      </c>
      <c r="U106">
        <v>119.621</v>
      </c>
      <c r="V106">
        <v>4111.25</v>
      </c>
      <c r="W106">
        <v>183.69399999999999</v>
      </c>
      <c r="X106">
        <v>0</v>
      </c>
      <c r="Y106">
        <v>0</v>
      </c>
      <c r="Z106">
        <v>0</v>
      </c>
      <c r="AA106">
        <v>102.79300000000001</v>
      </c>
      <c r="AB106">
        <v>0</v>
      </c>
      <c r="AC106">
        <v>43.669699999999999</v>
      </c>
      <c r="AD106">
        <v>0</v>
      </c>
      <c r="AE106">
        <v>0</v>
      </c>
      <c r="AF106">
        <v>330.15600000000001</v>
      </c>
      <c r="AG106">
        <v>0</v>
      </c>
      <c r="AH106">
        <v>0</v>
      </c>
      <c r="AI106">
        <v>0</v>
      </c>
      <c r="AJ106">
        <v>0</v>
      </c>
      <c r="AK106">
        <v>0</v>
      </c>
      <c r="AL106">
        <v>0</v>
      </c>
      <c r="AM106">
        <v>0</v>
      </c>
      <c r="AN106">
        <v>0</v>
      </c>
      <c r="AO106">
        <v>0</v>
      </c>
      <c r="AP106">
        <v>0</v>
      </c>
      <c r="AQ106">
        <v>20.71</v>
      </c>
      <c r="AR106">
        <v>15.43</v>
      </c>
      <c r="AS106">
        <v>2.19</v>
      </c>
      <c r="AT106">
        <v>0</v>
      </c>
      <c r="AU106">
        <v>10.92</v>
      </c>
      <c r="AV106">
        <v>0</v>
      </c>
      <c r="AW106">
        <v>0</v>
      </c>
      <c r="AX106">
        <v>7.37</v>
      </c>
      <c r="AY106">
        <v>18.16</v>
      </c>
      <c r="AZ106">
        <v>27.51</v>
      </c>
      <c r="BA106">
        <v>1.64</v>
      </c>
      <c r="BB106">
        <v>103.93</v>
      </c>
      <c r="BC106">
        <v>49.25</v>
      </c>
      <c r="BD106">
        <v>0</v>
      </c>
      <c r="BE106">
        <v>0.79196599999999995</v>
      </c>
      <c r="BF106">
        <v>1.8920200000000002E-2</v>
      </c>
      <c r="BG106">
        <v>0</v>
      </c>
      <c r="BH106">
        <v>1.0894600000000001E-2</v>
      </c>
      <c r="BI106">
        <v>0</v>
      </c>
      <c r="BJ106">
        <v>0</v>
      </c>
      <c r="BK106">
        <v>0.134212</v>
      </c>
      <c r="BL106">
        <v>0.176123</v>
      </c>
      <c r="BM106">
        <v>0.30364400000000002</v>
      </c>
      <c r="BN106">
        <v>2.03874E-2</v>
      </c>
      <c r="BO106">
        <v>1.4561500000000001</v>
      </c>
      <c r="BP106">
        <v>0.82178099999999998</v>
      </c>
      <c r="BQ106">
        <v>130.875</v>
      </c>
      <c r="BR106">
        <v>180.99700000000001</v>
      </c>
      <c r="BS106">
        <v>165.69200000000001</v>
      </c>
      <c r="BT106">
        <v>0</v>
      </c>
      <c r="BU106">
        <v>80.384699999999995</v>
      </c>
      <c r="BV106">
        <v>505.55700000000002</v>
      </c>
      <c r="BW106">
        <v>946.44799999999998</v>
      </c>
      <c r="BX106">
        <v>2025.88</v>
      </c>
      <c r="BY106">
        <v>119.621</v>
      </c>
      <c r="BZ106">
        <v>4155.46</v>
      </c>
      <c r="CA106">
        <v>193.12700000000001</v>
      </c>
      <c r="CB106">
        <v>0</v>
      </c>
      <c r="CC106">
        <v>0</v>
      </c>
      <c r="CD106">
        <v>0</v>
      </c>
      <c r="CE106">
        <v>102.79300000000001</v>
      </c>
      <c r="CF106">
        <v>0</v>
      </c>
      <c r="CG106">
        <v>43.669699999999999</v>
      </c>
      <c r="CH106">
        <v>0</v>
      </c>
      <c r="CI106">
        <v>0</v>
      </c>
      <c r="CJ106">
        <v>339.589</v>
      </c>
      <c r="CK106">
        <v>0</v>
      </c>
      <c r="CL106">
        <v>0</v>
      </c>
      <c r="CM106">
        <v>0</v>
      </c>
      <c r="CN106">
        <v>0</v>
      </c>
      <c r="CO106">
        <v>0</v>
      </c>
      <c r="CP106">
        <v>0</v>
      </c>
      <c r="CQ106">
        <v>0</v>
      </c>
      <c r="CR106">
        <v>0</v>
      </c>
      <c r="CS106">
        <v>0</v>
      </c>
      <c r="CT106">
        <v>0</v>
      </c>
      <c r="CU106">
        <v>21.84</v>
      </c>
      <c r="CV106">
        <v>15.57</v>
      </c>
      <c r="CW106">
        <v>2.19</v>
      </c>
      <c r="CX106">
        <v>0</v>
      </c>
      <c r="CY106">
        <v>10.92</v>
      </c>
      <c r="CZ106">
        <v>7.37</v>
      </c>
      <c r="DA106">
        <v>18.18</v>
      </c>
      <c r="DB106">
        <v>27.51</v>
      </c>
      <c r="DC106">
        <v>1.64</v>
      </c>
      <c r="DD106">
        <v>105.22</v>
      </c>
      <c r="DE106">
        <v>50.52</v>
      </c>
      <c r="DF106">
        <v>0</v>
      </c>
      <c r="DG106">
        <v>0.55552299999999999</v>
      </c>
      <c r="DH106">
        <v>1.8920200000000002E-2</v>
      </c>
      <c r="DI106">
        <v>0</v>
      </c>
      <c r="DJ106">
        <v>1.0894600000000001E-2</v>
      </c>
      <c r="DK106">
        <v>0.134212</v>
      </c>
      <c r="DL106">
        <v>0.17653199999999999</v>
      </c>
      <c r="DM106">
        <v>0.30364400000000002</v>
      </c>
      <c r="DN106">
        <v>2.03874E-2</v>
      </c>
      <c r="DO106">
        <v>1.22011</v>
      </c>
      <c r="DP106">
        <v>0.58533800000000002</v>
      </c>
      <c r="DQ106" t="s">
        <v>691</v>
      </c>
      <c r="DR106" t="s">
        <v>690</v>
      </c>
      <c r="DS106" t="s">
        <v>16</v>
      </c>
      <c r="DT106">
        <v>-0.23603399999999999</v>
      </c>
      <c r="DU106">
        <v>-0.23644299999999999</v>
      </c>
      <c r="DV106">
        <v>1.226</v>
      </c>
      <c r="DW106">
        <v>2.5138600000000002</v>
      </c>
      <c r="EN106">
        <v>124.482</v>
      </c>
      <c r="EO106">
        <v>144.06700000000001</v>
      </c>
      <c r="EP106">
        <v>165.69200000000001</v>
      </c>
      <c r="EQ106">
        <v>0</v>
      </c>
      <c r="ER106">
        <v>80.384699999999995</v>
      </c>
      <c r="ES106">
        <v>0</v>
      </c>
      <c r="ET106">
        <v>0</v>
      </c>
      <c r="EU106">
        <v>505.55700000000002</v>
      </c>
      <c r="EV106">
        <v>945.56</v>
      </c>
      <c r="EW106">
        <v>2025.88</v>
      </c>
      <c r="EX106">
        <v>119.621</v>
      </c>
      <c r="EY106">
        <v>4111.25</v>
      </c>
      <c r="EZ106">
        <v>183.69399999999999</v>
      </c>
      <c r="FA106">
        <v>0</v>
      </c>
      <c r="FB106">
        <v>0</v>
      </c>
      <c r="FC106">
        <v>0</v>
      </c>
      <c r="FD106">
        <v>102.79300000000001</v>
      </c>
      <c r="FE106">
        <v>0</v>
      </c>
      <c r="FF106">
        <v>43.669699999999999</v>
      </c>
      <c r="FG106">
        <v>0</v>
      </c>
      <c r="FH106">
        <v>0</v>
      </c>
      <c r="FI106">
        <v>330.15600000000001</v>
      </c>
      <c r="FJ106">
        <v>0</v>
      </c>
      <c r="FK106">
        <v>0</v>
      </c>
      <c r="FL106">
        <v>0</v>
      </c>
      <c r="FM106">
        <v>0</v>
      </c>
      <c r="FN106">
        <v>0</v>
      </c>
      <c r="FO106">
        <v>0</v>
      </c>
      <c r="FP106">
        <v>0</v>
      </c>
      <c r="FQ106">
        <v>0</v>
      </c>
      <c r="FR106">
        <v>0</v>
      </c>
      <c r="FS106">
        <v>0</v>
      </c>
      <c r="FT106">
        <v>20.71</v>
      </c>
      <c r="FU106">
        <v>15.43</v>
      </c>
      <c r="FV106">
        <v>2.19</v>
      </c>
      <c r="FW106">
        <v>0</v>
      </c>
      <c r="FX106">
        <v>10.92</v>
      </c>
      <c r="FY106">
        <v>0</v>
      </c>
      <c r="FZ106">
        <v>0</v>
      </c>
      <c r="GA106">
        <v>7.37</v>
      </c>
      <c r="GB106">
        <v>18.16</v>
      </c>
      <c r="GC106">
        <v>27.51</v>
      </c>
      <c r="GD106">
        <v>1.64</v>
      </c>
      <c r="GE106">
        <v>103.93</v>
      </c>
      <c r="GF106">
        <v>0</v>
      </c>
      <c r="GG106">
        <v>0.79196599999999995</v>
      </c>
      <c r="GH106">
        <v>1.8920200000000002E-2</v>
      </c>
      <c r="GI106">
        <v>0</v>
      </c>
      <c r="GJ106">
        <v>1.0894600000000001E-2</v>
      </c>
      <c r="GK106">
        <v>0</v>
      </c>
      <c r="GL106">
        <v>0</v>
      </c>
      <c r="GM106">
        <v>0.134212</v>
      </c>
      <c r="GN106">
        <v>0.176123</v>
      </c>
      <c r="GO106">
        <v>0.30364400000000002</v>
      </c>
      <c r="GP106">
        <v>2.03874E-2</v>
      </c>
      <c r="GQ106">
        <v>1.4561500000000001</v>
      </c>
      <c r="GR106">
        <v>446.95</v>
      </c>
      <c r="GS106">
        <v>1139.18</v>
      </c>
      <c r="GT106">
        <v>165.69200000000001</v>
      </c>
      <c r="GU106">
        <v>0</v>
      </c>
      <c r="GV106">
        <v>0</v>
      </c>
      <c r="GW106">
        <v>2135</v>
      </c>
      <c r="GX106">
        <v>930.00099999999998</v>
      </c>
      <c r="GY106">
        <v>2637.81</v>
      </c>
      <c r="GZ106">
        <v>297.5</v>
      </c>
      <c r="HA106">
        <v>7752.14</v>
      </c>
      <c r="HB106">
        <v>371.952</v>
      </c>
      <c r="HC106">
        <v>0</v>
      </c>
      <c r="HD106">
        <v>0</v>
      </c>
      <c r="HE106">
        <v>0</v>
      </c>
      <c r="HF106">
        <v>161.63900000000001</v>
      </c>
      <c r="HG106">
        <v>0</v>
      </c>
      <c r="HH106">
        <v>65.400000000000006</v>
      </c>
      <c r="HI106">
        <v>0</v>
      </c>
      <c r="HJ106">
        <v>0</v>
      </c>
      <c r="HK106">
        <v>598.99</v>
      </c>
      <c r="HL106">
        <v>0</v>
      </c>
      <c r="HM106">
        <v>0</v>
      </c>
      <c r="HN106">
        <v>0</v>
      </c>
      <c r="HO106">
        <v>0</v>
      </c>
      <c r="HP106">
        <v>0</v>
      </c>
      <c r="HQ106">
        <v>0</v>
      </c>
      <c r="HR106">
        <v>0</v>
      </c>
      <c r="HS106">
        <v>0</v>
      </c>
      <c r="HT106">
        <v>0</v>
      </c>
      <c r="HU106">
        <v>0</v>
      </c>
      <c r="HV106">
        <v>44.39</v>
      </c>
      <c r="HW106">
        <v>53.25</v>
      </c>
      <c r="HX106">
        <v>2.19</v>
      </c>
      <c r="HY106">
        <v>0</v>
      </c>
      <c r="HZ106">
        <v>15.43</v>
      </c>
      <c r="IA106">
        <v>31.93</v>
      </c>
      <c r="IB106">
        <v>18.57</v>
      </c>
      <c r="IC106">
        <v>36.39</v>
      </c>
      <c r="ID106">
        <v>4.13</v>
      </c>
      <c r="IE106">
        <v>206.28</v>
      </c>
      <c r="IF106">
        <v>0</v>
      </c>
      <c r="IG106">
        <v>2.4140199999999998</v>
      </c>
      <c r="IH106">
        <v>1.8920200000000002E-2</v>
      </c>
      <c r="II106">
        <v>0</v>
      </c>
      <c r="IJ106">
        <v>0</v>
      </c>
      <c r="IK106">
        <v>0.62342900000000001</v>
      </c>
      <c r="IL106">
        <v>0.118043</v>
      </c>
      <c r="IM106">
        <v>0.43196400000000001</v>
      </c>
      <c r="IN106">
        <v>6.2929700000000005E-2</v>
      </c>
      <c r="IO106">
        <v>3.6693099999999998</v>
      </c>
      <c r="IP106">
        <v>44.4</v>
      </c>
      <c r="IQ106">
        <v>0</v>
      </c>
      <c r="IR106">
        <v>25.4</v>
      </c>
      <c r="IS106">
        <v>45</v>
      </c>
      <c r="IT106">
        <v>19.600000000000001</v>
      </c>
      <c r="IU106">
        <v>20.239999999999998</v>
      </c>
      <c r="IV106">
        <v>29.01</v>
      </c>
      <c r="IW106">
        <v>20.46</v>
      </c>
      <c r="IX106">
        <v>30.06</v>
      </c>
      <c r="IY106">
        <v>20.239999999999998</v>
      </c>
      <c r="IZ106">
        <v>29.01</v>
      </c>
      <c r="JA106">
        <v>60.81</v>
      </c>
      <c r="JB106">
        <v>54.45</v>
      </c>
    </row>
    <row r="107" spans="1:262" x14ac:dyDescent="0.25">
      <c r="A107" s="10">
        <v>42977.405486111114</v>
      </c>
      <c r="B107" t="s">
        <v>629</v>
      </c>
      <c r="C107" t="s">
        <v>630</v>
      </c>
      <c r="D107">
        <v>12</v>
      </c>
      <c r="E107">
        <v>1</v>
      </c>
      <c r="F107">
        <v>2100</v>
      </c>
      <c r="G107" t="s">
        <v>96</v>
      </c>
      <c r="H107" t="s">
        <v>125</v>
      </c>
      <c r="I107">
        <v>4.87</v>
      </c>
      <c r="J107">
        <v>42.9</v>
      </c>
      <c r="K107">
        <v>123.997</v>
      </c>
      <c r="L107">
        <v>139.755</v>
      </c>
      <c r="M107">
        <v>165.69200000000001</v>
      </c>
      <c r="N107">
        <v>0</v>
      </c>
      <c r="O107">
        <v>80.384699999999995</v>
      </c>
      <c r="P107">
        <v>0</v>
      </c>
      <c r="Q107">
        <v>0</v>
      </c>
      <c r="R107">
        <v>505.55700000000002</v>
      </c>
      <c r="S107">
        <v>941.36599999999999</v>
      </c>
      <c r="T107">
        <v>2025.88</v>
      </c>
      <c r="U107">
        <v>119.621</v>
      </c>
      <c r="V107">
        <v>4102.25</v>
      </c>
      <c r="W107">
        <v>182.977</v>
      </c>
      <c r="X107">
        <v>0</v>
      </c>
      <c r="Y107">
        <v>0</v>
      </c>
      <c r="Z107">
        <v>0</v>
      </c>
      <c r="AA107">
        <v>102.79300000000001</v>
      </c>
      <c r="AB107">
        <v>0</v>
      </c>
      <c r="AC107">
        <v>43.669699999999999</v>
      </c>
      <c r="AD107">
        <v>0</v>
      </c>
      <c r="AE107">
        <v>0</v>
      </c>
      <c r="AF107">
        <v>329.43900000000002</v>
      </c>
      <c r="AG107">
        <v>0</v>
      </c>
      <c r="AH107">
        <v>0</v>
      </c>
      <c r="AI107">
        <v>0</v>
      </c>
      <c r="AJ107">
        <v>0</v>
      </c>
      <c r="AK107">
        <v>0</v>
      </c>
      <c r="AL107">
        <v>0</v>
      </c>
      <c r="AM107">
        <v>0</v>
      </c>
      <c r="AN107">
        <v>0</v>
      </c>
      <c r="AO107">
        <v>0</v>
      </c>
      <c r="AP107">
        <v>0</v>
      </c>
      <c r="AQ107">
        <v>20.63</v>
      </c>
      <c r="AR107">
        <v>11.91</v>
      </c>
      <c r="AS107">
        <v>2.19</v>
      </c>
      <c r="AT107">
        <v>0</v>
      </c>
      <c r="AU107">
        <v>10.92</v>
      </c>
      <c r="AV107">
        <v>0</v>
      </c>
      <c r="AW107">
        <v>0</v>
      </c>
      <c r="AX107">
        <v>7.37</v>
      </c>
      <c r="AY107">
        <v>18.100000000000001</v>
      </c>
      <c r="AZ107">
        <v>27.51</v>
      </c>
      <c r="BA107">
        <v>1.64</v>
      </c>
      <c r="BB107">
        <v>100.27</v>
      </c>
      <c r="BC107">
        <v>45.65</v>
      </c>
      <c r="BD107">
        <v>0</v>
      </c>
      <c r="BE107">
        <v>0.34526899999999999</v>
      </c>
      <c r="BF107">
        <v>1.8920200000000002E-2</v>
      </c>
      <c r="BG107">
        <v>0</v>
      </c>
      <c r="BH107">
        <v>1.0894600000000001E-2</v>
      </c>
      <c r="BI107">
        <v>0</v>
      </c>
      <c r="BJ107">
        <v>0</v>
      </c>
      <c r="BK107">
        <v>0.134212</v>
      </c>
      <c r="BL107">
        <v>0.17562900000000001</v>
      </c>
      <c r="BM107">
        <v>0.30364400000000002</v>
      </c>
      <c r="BN107">
        <v>2.03874E-2</v>
      </c>
      <c r="BO107">
        <v>1.0089600000000001</v>
      </c>
      <c r="BP107">
        <v>0.37508399999999997</v>
      </c>
      <c r="BQ107">
        <v>130.875</v>
      </c>
      <c r="BR107">
        <v>180.99700000000001</v>
      </c>
      <c r="BS107">
        <v>165.69200000000001</v>
      </c>
      <c r="BT107">
        <v>0</v>
      </c>
      <c r="BU107">
        <v>80.384699999999995</v>
      </c>
      <c r="BV107">
        <v>505.55700000000002</v>
      </c>
      <c r="BW107">
        <v>946.44799999999998</v>
      </c>
      <c r="BX107">
        <v>2025.88</v>
      </c>
      <c r="BY107">
        <v>119.621</v>
      </c>
      <c r="BZ107">
        <v>4155.46</v>
      </c>
      <c r="CA107">
        <v>193.12700000000001</v>
      </c>
      <c r="CB107">
        <v>0</v>
      </c>
      <c r="CC107">
        <v>0</v>
      </c>
      <c r="CD107">
        <v>0</v>
      </c>
      <c r="CE107">
        <v>102.79300000000001</v>
      </c>
      <c r="CF107">
        <v>0</v>
      </c>
      <c r="CG107">
        <v>43.669699999999999</v>
      </c>
      <c r="CH107">
        <v>0</v>
      </c>
      <c r="CI107">
        <v>0</v>
      </c>
      <c r="CJ107">
        <v>339.589</v>
      </c>
      <c r="CK107">
        <v>0</v>
      </c>
      <c r="CL107">
        <v>0</v>
      </c>
      <c r="CM107">
        <v>0</v>
      </c>
      <c r="CN107">
        <v>0</v>
      </c>
      <c r="CO107">
        <v>0</v>
      </c>
      <c r="CP107">
        <v>0</v>
      </c>
      <c r="CQ107">
        <v>0</v>
      </c>
      <c r="CR107">
        <v>0</v>
      </c>
      <c r="CS107">
        <v>0</v>
      </c>
      <c r="CT107">
        <v>0</v>
      </c>
      <c r="CU107">
        <v>21.84</v>
      </c>
      <c r="CV107">
        <v>15.57</v>
      </c>
      <c r="CW107">
        <v>2.19</v>
      </c>
      <c r="CX107">
        <v>0</v>
      </c>
      <c r="CY107">
        <v>10.92</v>
      </c>
      <c r="CZ107">
        <v>7.37</v>
      </c>
      <c r="DA107">
        <v>18.18</v>
      </c>
      <c r="DB107">
        <v>27.51</v>
      </c>
      <c r="DC107">
        <v>1.64</v>
      </c>
      <c r="DD107">
        <v>105.22</v>
      </c>
      <c r="DE107">
        <v>50.52</v>
      </c>
      <c r="DF107">
        <v>0</v>
      </c>
      <c r="DG107">
        <v>0.55552299999999999</v>
      </c>
      <c r="DH107">
        <v>1.8920200000000002E-2</v>
      </c>
      <c r="DI107">
        <v>0</v>
      </c>
      <c r="DJ107">
        <v>1.0894600000000001E-2</v>
      </c>
      <c r="DK107">
        <v>0.134212</v>
      </c>
      <c r="DL107">
        <v>0.17653199999999999</v>
      </c>
      <c r="DM107">
        <v>0.30364400000000002</v>
      </c>
      <c r="DN107">
        <v>2.03874E-2</v>
      </c>
      <c r="DO107">
        <v>1.22011</v>
      </c>
      <c r="DP107">
        <v>0.58533800000000002</v>
      </c>
      <c r="DQ107" t="s">
        <v>691</v>
      </c>
      <c r="DR107" t="s">
        <v>690</v>
      </c>
      <c r="DS107" t="s">
        <v>16</v>
      </c>
      <c r="DT107">
        <v>0.21115700000000001</v>
      </c>
      <c r="DU107">
        <v>0.210254</v>
      </c>
      <c r="DV107">
        <v>4.7044300000000003</v>
      </c>
      <c r="DW107">
        <v>9.6397499999999994</v>
      </c>
      <c r="EN107">
        <v>123.997</v>
      </c>
      <c r="EO107">
        <v>139.755</v>
      </c>
      <c r="EP107">
        <v>165.69200000000001</v>
      </c>
      <c r="EQ107">
        <v>0</v>
      </c>
      <c r="ER107">
        <v>80.384699999999995</v>
      </c>
      <c r="ES107">
        <v>0</v>
      </c>
      <c r="ET107">
        <v>0</v>
      </c>
      <c r="EU107">
        <v>505.55700000000002</v>
      </c>
      <c r="EV107">
        <v>941.36599999999999</v>
      </c>
      <c r="EW107">
        <v>2025.88</v>
      </c>
      <c r="EX107">
        <v>119.621</v>
      </c>
      <c r="EY107">
        <v>4102.25</v>
      </c>
      <c r="EZ107">
        <v>182.977</v>
      </c>
      <c r="FA107">
        <v>0</v>
      </c>
      <c r="FB107">
        <v>0</v>
      </c>
      <c r="FC107">
        <v>0</v>
      </c>
      <c r="FD107">
        <v>102.79300000000001</v>
      </c>
      <c r="FE107">
        <v>0</v>
      </c>
      <c r="FF107">
        <v>43.669699999999999</v>
      </c>
      <c r="FG107">
        <v>0</v>
      </c>
      <c r="FH107">
        <v>0</v>
      </c>
      <c r="FI107">
        <v>329.43900000000002</v>
      </c>
      <c r="FJ107">
        <v>0</v>
      </c>
      <c r="FK107">
        <v>0</v>
      </c>
      <c r="FL107">
        <v>0</v>
      </c>
      <c r="FM107">
        <v>0</v>
      </c>
      <c r="FN107">
        <v>0</v>
      </c>
      <c r="FO107">
        <v>0</v>
      </c>
      <c r="FP107">
        <v>0</v>
      </c>
      <c r="FQ107">
        <v>0</v>
      </c>
      <c r="FR107">
        <v>0</v>
      </c>
      <c r="FS107">
        <v>0</v>
      </c>
      <c r="FT107">
        <v>20.63</v>
      </c>
      <c r="FU107">
        <v>11.91</v>
      </c>
      <c r="FV107">
        <v>2.19</v>
      </c>
      <c r="FW107">
        <v>0</v>
      </c>
      <c r="FX107">
        <v>10.92</v>
      </c>
      <c r="FY107">
        <v>0</v>
      </c>
      <c r="FZ107">
        <v>0</v>
      </c>
      <c r="GA107">
        <v>7.37</v>
      </c>
      <c r="GB107">
        <v>18.100000000000001</v>
      </c>
      <c r="GC107">
        <v>27.51</v>
      </c>
      <c r="GD107">
        <v>1.64</v>
      </c>
      <c r="GE107">
        <v>100.27</v>
      </c>
      <c r="GF107">
        <v>0</v>
      </c>
      <c r="GG107">
        <v>0.34526899999999999</v>
      </c>
      <c r="GH107">
        <v>1.8920200000000002E-2</v>
      </c>
      <c r="GI107">
        <v>0</v>
      </c>
      <c r="GJ107">
        <v>1.0894600000000001E-2</v>
      </c>
      <c r="GK107">
        <v>0</v>
      </c>
      <c r="GL107">
        <v>0</v>
      </c>
      <c r="GM107">
        <v>0.134212</v>
      </c>
      <c r="GN107">
        <v>0.17562900000000001</v>
      </c>
      <c r="GO107">
        <v>0.30364400000000002</v>
      </c>
      <c r="GP107">
        <v>2.03874E-2</v>
      </c>
      <c r="GQ107">
        <v>1.0089600000000001</v>
      </c>
      <c r="GR107">
        <v>446.95</v>
      </c>
      <c r="GS107">
        <v>1139.18</v>
      </c>
      <c r="GT107">
        <v>165.69200000000001</v>
      </c>
      <c r="GU107">
        <v>0</v>
      </c>
      <c r="GV107">
        <v>0</v>
      </c>
      <c r="GW107">
        <v>2135</v>
      </c>
      <c r="GX107">
        <v>930.00099999999998</v>
      </c>
      <c r="GY107">
        <v>2637.81</v>
      </c>
      <c r="GZ107">
        <v>297.5</v>
      </c>
      <c r="HA107">
        <v>7752.14</v>
      </c>
      <c r="HB107">
        <v>371.952</v>
      </c>
      <c r="HC107">
        <v>0</v>
      </c>
      <c r="HD107">
        <v>0</v>
      </c>
      <c r="HE107">
        <v>0</v>
      </c>
      <c r="HF107">
        <v>161.63900000000001</v>
      </c>
      <c r="HG107">
        <v>0</v>
      </c>
      <c r="HH107">
        <v>65.400000000000006</v>
      </c>
      <c r="HI107">
        <v>0</v>
      </c>
      <c r="HJ107">
        <v>0</v>
      </c>
      <c r="HK107">
        <v>598.99</v>
      </c>
      <c r="HL107">
        <v>0</v>
      </c>
      <c r="HM107">
        <v>0</v>
      </c>
      <c r="HN107">
        <v>0</v>
      </c>
      <c r="HO107">
        <v>0</v>
      </c>
      <c r="HP107">
        <v>0</v>
      </c>
      <c r="HQ107">
        <v>0</v>
      </c>
      <c r="HR107">
        <v>0</v>
      </c>
      <c r="HS107">
        <v>0</v>
      </c>
      <c r="HT107">
        <v>0</v>
      </c>
      <c r="HU107">
        <v>0</v>
      </c>
      <c r="HV107">
        <v>44.39</v>
      </c>
      <c r="HW107">
        <v>53.25</v>
      </c>
      <c r="HX107">
        <v>2.19</v>
      </c>
      <c r="HY107">
        <v>0</v>
      </c>
      <c r="HZ107">
        <v>15.43</v>
      </c>
      <c r="IA107">
        <v>31.93</v>
      </c>
      <c r="IB107">
        <v>18.57</v>
      </c>
      <c r="IC107">
        <v>36.39</v>
      </c>
      <c r="ID107">
        <v>4.13</v>
      </c>
      <c r="IE107">
        <v>206.28</v>
      </c>
      <c r="IF107">
        <v>0</v>
      </c>
      <c r="IG107">
        <v>2.4140199999999998</v>
      </c>
      <c r="IH107">
        <v>1.8920200000000002E-2</v>
      </c>
      <c r="II107">
        <v>0</v>
      </c>
      <c r="IJ107">
        <v>0</v>
      </c>
      <c r="IK107">
        <v>0.62342900000000001</v>
      </c>
      <c r="IL107">
        <v>0.118043</v>
      </c>
      <c r="IM107">
        <v>0.43196400000000001</v>
      </c>
      <c r="IN107">
        <v>6.2929700000000005E-2</v>
      </c>
      <c r="IO107">
        <v>3.6693099999999998</v>
      </c>
      <c r="IP107">
        <v>42.9</v>
      </c>
      <c r="IQ107">
        <v>0</v>
      </c>
      <c r="IR107">
        <v>25.4</v>
      </c>
      <c r="IS107">
        <v>45</v>
      </c>
      <c r="IT107">
        <v>19.600000000000001</v>
      </c>
      <c r="IU107">
        <v>16.71</v>
      </c>
      <c r="IV107">
        <v>28.94</v>
      </c>
      <c r="IW107">
        <v>20.46</v>
      </c>
      <c r="IX107">
        <v>30.06</v>
      </c>
      <c r="IY107">
        <v>16.71</v>
      </c>
      <c r="IZ107">
        <v>28.94</v>
      </c>
      <c r="JA107">
        <v>60.81</v>
      </c>
      <c r="JB107">
        <v>54.45</v>
      </c>
    </row>
    <row r="108" spans="1:262" x14ac:dyDescent="0.25">
      <c r="A108" s="10">
        <v>42977.4059837963</v>
      </c>
      <c r="B108" t="s">
        <v>631</v>
      </c>
      <c r="C108" t="s">
        <v>632</v>
      </c>
      <c r="D108">
        <v>12</v>
      </c>
      <c r="E108">
        <v>1</v>
      </c>
      <c r="F108">
        <v>2100</v>
      </c>
      <c r="G108" t="s">
        <v>96</v>
      </c>
      <c r="H108" t="s">
        <v>125</v>
      </c>
      <c r="I108">
        <v>4.87</v>
      </c>
      <c r="J108">
        <v>42.9</v>
      </c>
      <c r="K108">
        <v>123.997</v>
      </c>
      <c r="L108">
        <v>139.755</v>
      </c>
      <c r="M108">
        <v>165.69200000000001</v>
      </c>
      <c r="N108">
        <v>0</v>
      </c>
      <c r="O108">
        <v>80.384699999999995</v>
      </c>
      <c r="P108">
        <v>0</v>
      </c>
      <c r="Q108">
        <v>0</v>
      </c>
      <c r="R108">
        <v>505.55700000000002</v>
      </c>
      <c r="S108">
        <v>941.36599999999999</v>
      </c>
      <c r="T108">
        <v>2025.88</v>
      </c>
      <c r="U108">
        <v>119.621</v>
      </c>
      <c r="V108">
        <v>4102.25</v>
      </c>
      <c r="W108">
        <v>182.977</v>
      </c>
      <c r="X108">
        <v>0</v>
      </c>
      <c r="Y108">
        <v>0</v>
      </c>
      <c r="Z108">
        <v>0</v>
      </c>
      <c r="AA108">
        <v>102.79300000000001</v>
      </c>
      <c r="AB108">
        <v>0</v>
      </c>
      <c r="AC108">
        <v>43.669699999999999</v>
      </c>
      <c r="AD108">
        <v>0</v>
      </c>
      <c r="AE108">
        <v>0</v>
      </c>
      <c r="AF108">
        <v>329.43900000000002</v>
      </c>
      <c r="AG108">
        <v>0</v>
      </c>
      <c r="AH108">
        <v>0</v>
      </c>
      <c r="AI108">
        <v>0</v>
      </c>
      <c r="AJ108">
        <v>0</v>
      </c>
      <c r="AK108">
        <v>0</v>
      </c>
      <c r="AL108">
        <v>0</v>
      </c>
      <c r="AM108">
        <v>0</v>
      </c>
      <c r="AN108">
        <v>0</v>
      </c>
      <c r="AO108">
        <v>0</v>
      </c>
      <c r="AP108">
        <v>0</v>
      </c>
      <c r="AQ108">
        <v>20.63</v>
      </c>
      <c r="AR108">
        <v>11.91</v>
      </c>
      <c r="AS108">
        <v>2.19</v>
      </c>
      <c r="AT108">
        <v>0</v>
      </c>
      <c r="AU108">
        <v>10.92</v>
      </c>
      <c r="AV108">
        <v>0</v>
      </c>
      <c r="AW108">
        <v>0</v>
      </c>
      <c r="AX108">
        <v>7.37</v>
      </c>
      <c r="AY108">
        <v>18.100000000000001</v>
      </c>
      <c r="AZ108">
        <v>27.51</v>
      </c>
      <c r="BA108">
        <v>1.64</v>
      </c>
      <c r="BB108">
        <v>100.27</v>
      </c>
      <c r="BC108">
        <v>45.65</v>
      </c>
      <c r="BD108">
        <v>0</v>
      </c>
      <c r="BE108">
        <v>0.34526899999999999</v>
      </c>
      <c r="BF108">
        <v>1.8920200000000002E-2</v>
      </c>
      <c r="BG108">
        <v>0</v>
      </c>
      <c r="BH108">
        <v>1.0894600000000001E-2</v>
      </c>
      <c r="BI108">
        <v>0</v>
      </c>
      <c r="BJ108">
        <v>0</v>
      </c>
      <c r="BK108">
        <v>0.134212</v>
      </c>
      <c r="BL108">
        <v>0.17562900000000001</v>
      </c>
      <c r="BM108">
        <v>0.30364400000000002</v>
      </c>
      <c r="BN108">
        <v>2.03874E-2</v>
      </c>
      <c r="BO108">
        <v>1.0089600000000001</v>
      </c>
      <c r="BP108">
        <v>0.37508399999999997</v>
      </c>
      <c r="BQ108">
        <v>130.875</v>
      </c>
      <c r="BR108">
        <v>180.99700000000001</v>
      </c>
      <c r="BS108">
        <v>165.69200000000001</v>
      </c>
      <c r="BT108">
        <v>0</v>
      </c>
      <c r="BU108">
        <v>80.384699999999995</v>
      </c>
      <c r="BV108">
        <v>505.55700000000002</v>
      </c>
      <c r="BW108">
        <v>946.44799999999998</v>
      </c>
      <c r="BX108">
        <v>2025.88</v>
      </c>
      <c r="BY108">
        <v>119.621</v>
      </c>
      <c r="BZ108">
        <v>4155.46</v>
      </c>
      <c r="CA108">
        <v>193.12700000000001</v>
      </c>
      <c r="CB108">
        <v>0</v>
      </c>
      <c r="CC108">
        <v>0</v>
      </c>
      <c r="CD108">
        <v>0</v>
      </c>
      <c r="CE108">
        <v>102.79300000000001</v>
      </c>
      <c r="CF108">
        <v>0</v>
      </c>
      <c r="CG108">
        <v>43.669699999999999</v>
      </c>
      <c r="CH108">
        <v>0</v>
      </c>
      <c r="CI108">
        <v>0</v>
      </c>
      <c r="CJ108">
        <v>339.589</v>
      </c>
      <c r="CK108">
        <v>0</v>
      </c>
      <c r="CL108">
        <v>0</v>
      </c>
      <c r="CM108">
        <v>0</v>
      </c>
      <c r="CN108">
        <v>0</v>
      </c>
      <c r="CO108">
        <v>0</v>
      </c>
      <c r="CP108">
        <v>0</v>
      </c>
      <c r="CQ108">
        <v>0</v>
      </c>
      <c r="CR108">
        <v>0</v>
      </c>
      <c r="CS108">
        <v>0</v>
      </c>
      <c r="CT108">
        <v>0</v>
      </c>
      <c r="CU108">
        <v>21.84</v>
      </c>
      <c r="CV108">
        <v>15.57</v>
      </c>
      <c r="CW108">
        <v>2.19</v>
      </c>
      <c r="CX108">
        <v>0</v>
      </c>
      <c r="CY108">
        <v>10.92</v>
      </c>
      <c r="CZ108">
        <v>7.37</v>
      </c>
      <c r="DA108">
        <v>18.18</v>
      </c>
      <c r="DB108">
        <v>27.51</v>
      </c>
      <c r="DC108">
        <v>1.64</v>
      </c>
      <c r="DD108">
        <v>105.22</v>
      </c>
      <c r="DE108">
        <v>50.52</v>
      </c>
      <c r="DF108">
        <v>0</v>
      </c>
      <c r="DG108">
        <v>0.55552299999999999</v>
      </c>
      <c r="DH108">
        <v>1.8920200000000002E-2</v>
      </c>
      <c r="DI108">
        <v>0</v>
      </c>
      <c r="DJ108">
        <v>1.0894600000000001E-2</v>
      </c>
      <c r="DK108">
        <v>0.134212</v>
      </c>
      <c r="DL108">
        <v>0.17653199999999999</v>
      </c>
      <c r="DM108">
        <v>0.30364400000000002</v>
      </c>
      <c r="DN108">
        <v>2.03874E-2</v>
      </c>
      <c r="DO108">
        <v>1.22011</v>
      </c>
      <c r="DP108">
        <v>0.58533800000000002</v>
      </c>
      <c r="DQ108" t="s">
        <v>691</v>
      </c>
      <c r="DR108" t="s">
        <v>690</v>
      </c>
      <c r="DS108" t="s">
        <v>16</v>
      </c>
      <c r="DT108">
        <v>0.21115700000000001</v>
      </c>
      <c r="DU108">
        <v>0.210254</v>
      </c>
      <c r="DV108">
        <v>4.7044300000000003</v>
      </c>
      <c r="DW108">
        <v>9.6397499999999994</v>
      </c>
      <c r="EN108">
        <v>123.997</v>
      </c>
      <c r="EO108">
        <v>139.755</v>
      </c>
      <c r="EP108">
        <v>165.69200000000001</v>
      </c>
      <c r="EQ108">
        <v>0</v>
      </c>
      <c r="ER108">
        <v>80.384699999999995</v>
      </c>
      <c r="ES108">
        <v>0</v>
      </c>
      <c r="ET108">
        <v>0</v>
      </c>
      <c r="EU108">
        <v>505.55700000000002</v>
      </c>
      <c r="EV108">
        <v>941.36599999999999</v>
      </c>
      <c r="EW108">
        <v>2025.88</v>
      </c>
      <c r="EX108">
        <v>119.621</v>
      </c>
      <c r="EY108">
        <v>4102.25</v>
      </c>
      <c r="EZ108">
        <v>182.977</v>
      </c>
      <c r="FA108">
        <v>0</v>
      </c>
      <c r="FB108">
        <v>0</v>
      </c>
      <c r="FC108">
        <v>0</v>
      </c>
      <c r="FD108">
        <v>102.79300000000001</v>
      </c>
      <c r="FE108">
        <v>0</v>
      </c>
      <c r="FF108">
        <v>43.669699999999999</v>
      </c>
      <c r="FG108">
        <v>0</v>
      </c>
      <c r="FH108">
        <v>0</v>
      </c>
      <c r="FI108">
        <v>329.43900000000002</v>
      </c>
      <c r="FJ108">
        <v>0</v>
      </c>
      <c r="FK108">
        <v>0</v>
      </c>
      <c r="FL108">
        <v>0</v>
      </c>
      <c r="FM108">
        <v>0</v>
      </c>
      <c r="FN108">
        <v>0</v>
      </c>
      <c r="FO108">
        <v>0</v>
      </c>
      <c r="FP108">
        <v>0</v>
      </c>
      <c r="FQ108">
        <v>0</v>
      </c>
      <c r="FR108">
        <v>0</v>
      </c>
      <c r="FS108">
        <v>0</v>
      </c>
      <c r="FT108">
        <v>20.63</v>
      </c>
      <c r="FU108">
        <v>11.91</v>
      </c>
      <c r="FV108">
        <v>2.19</v>
      </c>
      <c r="FW108">
        <v>0</v>
      </c>
      <c r="FX108">
        <v>10.92</v>
      </c>
      <c r="FY108">
        <v>0</v>
      </c>
      <c r="FZ108">
        <v>0</v>
      </c>
      <c r="GA108">
        <v>7.37</v>
      </c>
      <c r="GB108">
        <v>18.100000000000001</v>
      </c>
      <c r="GC108">
        <v>27.51</v>
      </c>
      <c r="GD108">
        <v>1.64</v>
      </c>
      <c r="GE108">
        <v>100.27</v>
      </c>
      <c r="GF108">
        <v>0</v>
      </c>
      <c r="GG108">
        <v>0.34526899999999999</v>
      </c>
      <c r="GH108">
        <v>1.8920200000000002E-2</v>
      </c>
      <c r="GI108">
        <v>0</v>
      </c>
      <c r="GJ108">
        <v>1.0894600000000001E-2</v>
      </c>
      <c r="GK108">
        <v>0</v>
      </c>
      <c r="GL108">
        <v>0</v>
      </c>
      <c r="GM108">
        <v>0.134212</v>
      </c>
      <c r="GN108">
        <v>0.17562900000000001</v>
      </c>
      <c r="GO108">
        <v>0.30364400000000002</v>
      </c>
      <c r="GP108">
        <v>2.03874E-2</v>
      </c>
      <c r="GQ108">
        <v>1.0089600000000001</v>
      </c>
      <c r="GR108">
        <v>446.95</v>
      </c>
      <c r="GS108">
        <v>1139.18</v>
      </c>
      <c r="GT108">
        <v>165.69200000000001</v>
      </c>
      <c r="GU108">
        <v>0</v>
      </c>
      <c r="GV108">
        <v>0</v>
      </c>
      <c r="GW108">
        <v>2135</v>
      </c>
      <c r="GX108">
        <v>930.00099999999998</v>
      </c>
      <c r="GY108">
        <v>2637.81</v>
      </c>
      <c r="GZ108">
        <v>297.5</v>
      </c>
      <c r="HA108">
        <v>7752.14</v>
      </c>
      <c r="HB108">
        <v>371.952</v>
      </c>
      <c r="HC108">
        <v>0</v>
      </c>
      <c r="HD108">
        <v>0</v>
      </c>
      <c r="HE108">
        <v>0</v>
      </c>
      <c r="HF108">
        <v>161.63900000000001</v>
      </c>
      <c r="HG108">
        <v>0</v>
      </c>
      <c r="HH108">
        <v>65.400000000000006</v>
      </c>
      <c r="HI108">
        <v>0</v>
      </c>
      <c r="HJ108">
        <v>0</v>
      </c>
      <c r="HK108">
        <v>598.99</v>
      </c>
      <c r="HL108">
        <v>0</v>
      </c>
      <c r="HM108">
        <v>0</v>
      </c>
      <c r="HN108">
        <v>0</v>
      </c>
      <c r="HO108">
        <v>0</v>
      </c>
      <c r="HP108">
        <v>0</v>
      </c>
      <c r="HQ108">
        <v>0</v>
      </c>
      <c r="HR108">
        <v>0</v>
      </c>
      <c r="HS108">
        <v>0</v>
      </c>
      <c r="HT108">
        <v>0</v>
      </c>
      <c r="HU108">
        <v>0</v>
      </c>
      <c r="HV108">
        <v>44.39</v>
      </c>
      <c r="HW108">
        <v>53.25</v>
      </c>
      <c r="HX108">
        <v>2.19</v>
      </c>
      <c r="HY108">
        <v>0</v>
      </c>
      <c r="HZ108">
        <v>15.43</v>
      </c>
      <c r="IA108">
        <v>31.93</v>
      </c>
      <c r="IB108">
        <v>18.57</v>
      </c>
      <c r="IC108">
        <v>36.39</v>
      </c>
      <c r="ID108">
        <v>4.13</v>
      </c>
      <c r="IE108">
        <v>206.28</v>
      </c>
      <c r="IF108">
        <v>0</v>
      </c>
      <c r="IG108">
        <v>2.4140199999999998</v>
      </c>
      <c r="IH108">
        <v>1.8920200000000002E-2</v>
      </c>
      <c r="II108">
        <v>0</v>
      </c>
      <c r="IJ108">
        <v>0</v>
      </c>
      <c r="IK108">
        <v>0.62342900000000001</v>
      </c>
      <c r="IL108">
        <v>0.118043</v>
      </c>
      <c r="IM108">
        <v>0.43196400000000001</v>
      </c>
      <c r="IN108">
        <v>6.2929700000000005E-2</v>
      </c>
      <c r="IO108">
        <v>3.6693099999999998</v>
      </c>
      <c r="IP108">
        <v>42.9</v>
      </c>
      <c r="IQ108">
        <v>0</v>
      </c>
      <c r="IR108">
        <v>25.4</v>
      </c>
      <c r="IS108">
        <v>45</v>
      </c>
      <c r="IT108">
        <v>19.600000000000001</v>
      </c>
      <c r="IU108">
        <v>16.71</v>
      </c>
      <c r="IV108">
        <v>28.94</v>
      </c>
      <c r="IW108">
        <v>20.46</v>
      </c>
      <c r="IX108">
        <v>30.06</v>
      </c>
      <c r="IY108">
        <v>16.71</v>
      </c>
      <c r="IZ108">
        <v>28.94</v>
      </c>
      <c r="JA108">
        <v>60.81</v>
      </c>
      <c r="JB108">
        <v>54.45</v>
      </c>
    </row>
    <row r="109" spans="1:262" x14ac:dyDescent="0.25">
      <c r="A109" s="10">
        <v>42977.405462962961</v>
      </c>
      <c r="B109" t="s">
        <v>633</v>
      </c>
      <c r="C109" t="s">
        <v>634</v>
      </c>
      <c r="D109">
        <v>12</v>
      </c>
      <c r="E109">
        <v>1</v>
      </c>
      <c r="F109">
        <v>2100</v>
      </c>
      <c r="G109" t="s">
        <v>96</v>
      </c>
      <c r="H109" t="s">
        <v>125</v>
      </c>
      <c r="I109">
        <v>6.11</v>
      </c>
      <c r="J109">
        <v>42.3</v>
      </c>
      <c r="K109">
        <v>119.907</v>
      </c>
      <c r="L109">
        <v>131.964</v>
      </c>
      <c r="M109">
        <v>165.69200000000001</v>
      </c>
      <c r="N109">
        <v>0</v>
      </c>
      <c r="O109">
        <v>80.384699999999995</v>
      </c>
      <c r="P109">
        <v>0</v>
      </c>
      <c r="Q109">
        <v>0</v>
      </c>
      <c r="R109">
        <v>505.55700000000002</v>
      </c>
      <c r="S109">
        <v>941.18399999999997</v>
      </c>
      <c r="T109">
        <v>2025.88</v>
      </c>
      <c r="U109">
        <v>119.621</v>
      </c>
      <c r="V109">
        <v>4090.19</v>
      </c>
      <c r="W109">
        <v>176.941</v>
      </c>
      <c r="X109">
        <v>0</v>
      </c>
      <c r="Y109">
        <v>0</v>
      </c>
      <c r="Z109">
        <v>0</v>
      </c>
      <c r="AA109">
        <v>102.79300000000001</v>
      </c>
      <c r="AB109">
        <v>0</v>
      </c>
      <c r="AC109">
        <v>43.669699999999999</v>
      </c>
      <c r="AD109">
        <v>0</v>
      </c>
      <c r="AE109">
        <v>0</v>
      </c>
      <c r="AF109">
        <v>323.404</v>
      </c>
      <c r="AG109">
        <v>0</v>
      </c>
      <c r="AH109">
        <v>0</v>
      </c>
      <c r="AI109">
        <v>0</v>
      </c>
      <c r="AJ109">
        <v>0</v>
      </c>
      <c r="AK109">
        <v>0</v>
      </c>
      <c r="AL109">
        <v>0</v>
      </c>
      <c r="AM109">
        <v>0</v>
      </c>
      <c r="AN109">
        <v>0</v>
      </c>
      <c r="AO109">
        <v>0</v>
      </c>
      <c r="AP109">
        <v>0</v>
      </c>
      <c r="AQ109">
        <v>19.97</v>
      </c>
      <c r="AR109">
        <v>11.33</v>
      </c>
      <c r="AS109">
        <v>2.19</v>
      </c>
      <c r="AT109">
        <v>0</v>
      </c>
      <c r="AU109">
        <v>10.92</v>
      </c>
      <c r="AV109">
        <v>0</v>
      </c>
      <c r="AW109">
        <v>0</v>
      </c>
      <c r="AX109">
        <v>7.37</v>
      </c>
      <c r="AY109">
        <v>18.100000000000001</v>
      </c>
      <c r="AZ109">
        <v>27.51</v>
      </c>
      <c r="BA109">
        <v>1.64</v>
      </c>
      <c r="BB109">
        <v>99.03</v>
      </c>
      <c r="BC109">
        <v>44.41</v>
      </c>
      <c r="BD109">
        <v>0</v>
      </c>
      <c r="BE109">
        <v>0.31089699999999998</v>
      </c>
      <c r="BF109">
        <v>1.8920200000000002E-2</v>
      </c>
      <c r="BG109">
        <v>0</v>
      </c>
      <c r="BH109">
        <v>1.0894600000000001E-2</v>
      </c>
      <c r="BI109">
        <v>0</v>
      </c>
      <c r="BJ109">
        <v>0</v>
      </c>
      <c r="BK109">
        <v>0.134212</v>
      </c>
      <c r="BL109">
        <v>0.17552799999999999</v>
      </c>
      <c r="BM109">
        <v>0.30364400000000002</v>
      </c>
      <c r="BN109">
        <v>2.03874E-2</v>
      </c>
      <c r="BO109">
        <v>0.97448299999999999</v>
      </c>
      <c r="BP109">
        <v>0.34071099999999999</v>
      </c>
      <c r="BQ109">
        <v>130.875</v>
      </c>
      <c r="BR109">
        <v>180.99700000000001</v>
      </c>
      <c r="BS109">
        <v>165.69200000000001</v>
      </c>
      <c r="BT109">
        <v>0</v>
      </c>
      <c r="BU109">
        <v>80.384699999999995</v>
      </c>
      <c r="BV109">
        <v>505.55700000000002</v>
      </c>
      <c r="BW109">
        <v>946.44799999999998</v>
      </c>
      <c r="BX109">
        <v>2025.88</v>
      </c>
      <c r="BY109">
        <v>119.621</v>
      </c>
      <c r="BZ109">
        <v>4155.46</v>
      </c>
      <c r="CA109">
        <v>193.12700000000001</v>
      </c>
      <c r="CB109">
        <v>0</v>
      </c>
      <c r="CC109">
        <v>0</v>
      </c>
      <c r="CD109">
        <v>0</v>
      </c>
      <c r="CE109">
        <v>102.79300000000001</v>
      </c>
      <c r="CF109">
        <v>0</v>
      </c>
      <c r="CG109">
        <v>43.669699999999999</v>
      </c>
      <c r="CH109">
        <v>0</v>
      </c>
      <c r="CI109">
        <v>0</v>
      </c>
      <c r="CJ109">
        <v>339.589</v>
      </c>
      <c r="CK109">
        <v>0</v>
      </c>
      <c r="CL109">
        <v>0</v>
      </c>
      <c r="CM109">
        <v>0</v>
      </c>
      <c r="CN109">
        <v>0</v>
      </c>
      <c r="CO109">
        <v>0</v>
      </c>
      <c r="CP109">
        <v>0</v>
      </c>
      <c r="CQ109">
        <v>0</v>
      </c>
      <c r="CR109">
        <v>0</v>
      </c>
      <c r="CS109">
        <v>0</v>
      </c>
      <c r="CT109">
        <v>0</v>
      </c>
      <c r="CU109">
        <v>21.84</v>
      </c>
      <c r="CV109">
        <v>15.57</v>
      </c>
      <c r="CW109">
        <v>2.19</v>
      </c>
      <c r="CX109">
        <v>0</v>
      </c>
      <c r="CY109">
        <v>10.92</v>
      </c>
      <c r="CZ109">
        <v>7.37</v>
      </c>
      <c r="DA109">
        <v>18.18</v>
      </c>
      <c r="DB109">
        <v>27.51</v>
      </c>
      <c r="DC109">
        <v>1.64</v>
      </c>
      <c r="DD109">
        <v>105.22</v>
      </c>
      <c r="DE109">
        <v>50.52</v>
      </c>
      <c r="DF109">
        <v>0</v>
      </c>
      <c r="DG109">
        <v>0.55552299999999999</v>
      </c>
      <c r="DH109">
        <v>1.8920200000000002E-2</v>
      </c>
      <c r="DI109">
        <v>0</v>
      </c>
      <c r="DJ109">
        <v>1.0894600000000001E-2</v>
      </c>
      <c r="DK109">
        <v>0.134212</v>
      </c>
      <c r="DL109">
        <v>0.17653199999999999</v>
      </c>
      <c r="DM109">
        <v>0.30364400000000002</v>
      </c>
      <c r="DN109">
        <v>2.03874E-2</v>
      </c>
      <c r="DO109">
        <v>1.22011</v>
      </c>
      <c r="DP109">
        <v>0.58533800000000002</v>
      </c>
      <c r="DQ109" t="s">
        <v>691</v>
      </c>
      <c r="DR109" t="s">
        <v>690</v>
      </c>
      <c r="DS109" t="s">
        <v>16</v>
      </c>
      <c r="DT109">
        <v>0.24562999999999999</v>
      </c>
      <c r="DU109">
        <v>0.24462600000000001</v>
      </c>
      <c r="DV109">
        <v>5.8829099999999999</v>
      </c>
      <c r="DW109">
        <v>12.094200000000001</v>
      </c>
      <c r="EN109">
        <v>119.907</v>
      </c>
      <c r="EO109">
        <v>131.964</v>
      </c>
      <c r="EP109">
        <v>165.69200000000001</v>
      </c>
      <c r="EQ109">
        <v>0</v>
      </c>
      <c r="ER109">
        <v>80.384699999999995</v>
      </c>
      <c r="ES109">
        <v>0</v>
      </c>
      <c r="ET109">
        <v>0</v>
      </c>
      <c r="EU109">
        <v>505.55700000000002</v>
      </c>
      <c r="EV109">
        <v>941.18399999999997</v>
      </c>
      <c r="EW109">
        <v>2025.88</v>
      </c>
      <c r="EX109">
        <v>119.621</v>
      </c>
      <c r="EY109">
        <v>4090.19</v>
      </c>
      <c r="EZ109">
        <v>176.941</v>
      </c>
      <c r="FA109">
        <v>0</v>
      </c>
      <c r="FB109">
        <v>0</v>
      </c>
      <c r="FC109">
        <v>0</v>
      </c>
      <c r="FD109">
        <v>102.79300000000001</v>
      </c>
      <c r="FE109">
        <v>0</v>
      </c>
      <c r="FF109">
        <v>43.669699999999999</v>
      </c>
      <c r="FG109">
        <v>0</v>
      </c>
      <c r="FH109">
        <v>0</v>
      </c>
      <c r="FI109">
        <v>323.404</v>
      </c>
      <c r="FJ109">
        <v>0</v>
      </c>
      <c r="FK109">
        <v>0</v>
      </c>
      <c r="FL109">
        <v>0</v>
      </c>
      <c r="FM109">
        <v>0</v>
      </c>
      <c r="FN109">
        <v>0</v>
      </c>
      <c r="FO109">
        <v>0</v>
      </c>
      <c r="FP109">
        <v>0</v>
      </c>
      <c r="FQ109">
        <v>0</v>
      </c>
      <c r="FR109">
        <v>0</v>
      </c>
      <c r="FS109">
        <v>0</v>
      </c>
      <c r="FT109">
        <v>19.97</v>
      </c>
      <c r="FU109">
        <v>11.33</v>
      </c>
      <c r="FV109">
        <v>2.19</v>
      </c>
      <c r="FW109">
        <v>0</v>
      </c>
      <c r="FX109">
        <v>10.92</v>
      </c>
      <c r="FY109">
        <v>0</v>
      </c>
      <c r="FZ109">
        <v>0</v>
      </c>
      <c r="GA109">
        <v>7.37</v>
      </c>
      <c r="GB109">
        <v>18.100000000000001</v>
      </c>
      <c r="GC109">
        <v>27.51</v>
      </c>
      <c r="GD109">
        <v>1.64</v>
      </c>
      <c r="GE109">
        <v>99.03</v>
      </c>
      <c r="GF109">
        <v>0</v>
      </c>
      <c r="GG109">
        <v>0.31089699999999998</v>
      </c>
      <c r="GH109">
        <v>1.8920200000000002E-2</v>
      </c>
      <c r="GI109">
        <v>0</v>
      </c>
      <c r="GJ109">
        <v>1.0894600000000001E-2</v>
      </c>
      <c r="GK109">
        <v>0</v>
      </c>
      <c r="GL109">
        <v>0</v>
      </c>
      <c r="GM109">
        <v>0.134212</v>
      </c>
      <c r="GN109">
        <v>0.17552799999999999</v>
      </c>
      <c r="GO109">
        <v>0.30364400000000002</v>
      </c>
      <c r="GP109">
        <v>2.03874E-2</v>
      </c>
      <c r="GQ109">
        <v>0.97448299999999999</v>
      </c>
      <c r="GR109">
        <v>446.95</v>
      </c>
      <c r="GS109">
        <v>1139.18</v>
      </c>
      <c r="GT109">
        <v>165.69200000000001</v>
      </c>
      <c r="GU109">
        <v>0</v>
      </c>
      <c r="GV109">
        <v>0</v>
      </c>
      <c r="GW109">
        <v>2135</v>
      </c>
      <c r="GX109">
        <v>930.00099999999998</v>
      </c>
      <c r="GY109">
        <v>2637.81</v>
      </c>
      <c r="GZ109">
        <v>297.5</v>
      </c>
      <c r="HA109">
        <v>7752.14</v>
      </c>
      <c r="HB109">
        <v>371.952</v>
      </c>
      <c r="HC109">
        <v>0</v>
      </c>
      <c r="HD109">
        <v>0</v>
      </c>
      <c r="HE109">
        <v>0</v>
      </c>
      <c r="HF109">
        <v>161.63900000000001</v>
      </c>
      <c r="HG109">
        <v>0</v>
      </c>
      <c r="HH109">
        <v>65.400000000000006</v>
      </c>
      <c r="HI109">
        <v>0</v>
      </c>
      <c r="HJ109">
        <v>0</v>
      </c>
      <c r="HK109">
        <v>598.99</v>
      </c>
      <c r="HL109">
        <v>0</v>
      </c>
      <c r="HM109">
        <v>0</v>
      </c>
      <c r="HN109">
        <v>0</v>
      </c>
      <c r="HO109">
        <v>0</v>
      </c>
      <c r="HP109">
        <v>0</v>
      </c>
      <c r="HQ109">
        <v>0</v>
      </c>
      <c r="HR109">
        <v>0</v>
      </c>
      <c r="HS109">
        <v>0</v>
      </c>
      <c r="HT109">
        <v>0</v>
      </c>
      <c r="HU109">
        <v>0</v>
      </c>
      <c r="HV109">
        <v>44.39</v>
      </c>
      <c r="HW109">
        <v>53.25</v>
      </c>
      <c r="HX109">
        <v>2.19</v>
      </c>
      <c r="HY109">
        <v>0</v>
      </c>
      <c r="HZ109">
        <v>15.43</v>
      </c>
      <c r="IA109">
        <v>31.93</v>
      </c>
      <c r="IB109">
        <v>18.57</v>
      </c>
      <c r="IC109">
        <v>36.39</v>
      </c>
      <c r="ID109">
        <v>4.13</v>
      </c>
      <c r="IE109">
        <v>206.28</v>
      </c>
      <c r="IF109">
        <v>0</v>
      </c>
      <c r="IG109">
        <v>2.4140199999999998</v>
      </c>
      <c r="IH109">
        <v>1.8920200000000002E-2</v>
      </c>
      <c r="II109">
        <v>0</v>
      </c>
      <c r="IJ109">
        <v>0</v>
      </c>
      <c r="IK109">
        <v>0.62342900000000001</v>
      </c>
      <c r="IL109">
        <v>0.118043</v>
      </c>
      <c r="IM109">
        <v>0.43196400000000001</v>
      </c>
      <c r="IN109">
        <v>6.2929700000000005E-2</v>
      </c>
      <c r="IO109">
        <v>3.6693099999999998</v>
      </c>
      <c r="IP109">
        <v>42.3</v>
      </c>
      <c r="IQ109">
        <v>0</v>
      </c>
      <c r="IR109">
        <v>25.5</v>
      </c>
      <c r="IS109">
        <v>45</v>
      </c>
      <c r="IT109">
        <v>19.5</v>
      </c>
      <c r="IU109">
        <v>16.09</v>
      </c>
      <c r="IV109">
        <v>28.32</v>
      </c>
      <c r="IW109">
        <v>20.46</v>
      </c>
      <c r="IX109">
        <v>30.06</v>
      </c>
      <c r="IY109">
        <v>16.09</v>
      </c>
      <c r="IZ109">
        <v>28.32</v>
      </c>
      <c r="JA109">
        <v>60.81</v>
      </c>
      <c r="JB109">
        <v>54.45</v>
      </c>
    </row>
    <row r="110" spans="1:262" x14ac:dyDescent="0.25">
      <c r="A110" s="10">
        <v>42977.406122685185</v>
      </c>
      <c r="B110" t="s">
        <v>635</v>
      </c>
      <c r="C110" t="s">
        <v>616</v>
      </c>
      <c r="D110">
        <v>12</v>
      </c>
      <c r="E110">
        <v>1</v>
      </c>
      <c r="F110">
        <v>2100</v>
      </c>
      <c r="G110" t="s">
        <v>96</v>
      </c>
      <c r="H110" t="s">
        <v>125</v>
      </c>
      <c r="I110">
        <v>4.87</v>
      </c>
      <c r="J110">
        <v>42.9</v>
      </c>
      <c r="K110">
        <v>123.997</v>
      </c>
      <c r="L110">
        <v>139.755</v>
      </c>
      <c r="M110">
        <v>165.69200000000001</v>
      </c>
      <c r="N110">
        <v>0</v>
      </c>
      <c r="O110">
        <v>80.384699999999995</v>
      </c>
      <c r="P110">
        <v>0</v>
      </c>
      <c r="Q110">
        <v>0</v>
      </c>
      <c r="R110">
        <v>505.55700000000002</v>
      </c>
      <c r="S110">
        <v>941.36599999999999</v>
      </c>
      <c r="T110">
        <v>2025.88</v>
      </c>
      <c r="U110">
        <v>119.621</v>
      </c>
      <c r="V110">
        <v>4102.25</v>
      </c>
      <c r="W110">
        <v>182.977</v>
      </c>
      <c r="X110">
        <v>0</v>
      </c>
      <c r="Y110">
        <v>0</v>
      </c>
      <c r="Z110">
        <v>0</v>
      </c>
      <c r="AA110">
        <v>102.79300000000001</v>
      </c>
      <c r="AB110">
        <v>0</v>
      </c>
      <c r="AC110">
        <v>43.669699999999999</v>
      </c>
      <c r="AD110">
        <v>0</v>
      </c>
      <c r="AE110">
        <v>0</v>
      </c>
      <c r="AF110">
        <v>329.43900000000002</v>
      </c>
      <c r="AG110">
        <v>0</v>
      </c>
      <c r="AH110">
        <v>0</v>
      </c>
      <c r="AI110">
        <v>0</v>
      </c>
      <c r="AJ110">
        <v>0</v>
      </c>
      <c r="AK110">
        <v>0</v>
      </c>
      <c r="AL110">
        <v>0</v>
      </c>
      <c r="AM110">
        <v>0</v>
      </c>
      <c r="AN110">
        <v>0</v>
      </c>
      <c r="AO110">
        <v>0</v>
      </c>
      <c r="AP110">
        <v>0</v>
      </c>
      <c r="AQ110">
        <v>20.63</v>
      </c>
      <c r="AR110">
        <v>11.91</v>
      </c>
      <c r="AS110">
        <v>2.19</v>
      </c>
      <c r="AT110">
        <v>0</v>
      </c>
      <c r="AU110">
        <v>10.92</v>
      </c>
      <c r="AV110">
        <v>0</v>
      </c>
      <c r="AW110">
        <v>0</v>
      </c>
      <c r="AX110">
        <v>7.37</v>
      </c>
      <c r="AY110">
        <v>18.100000000000001</v>
      </c>
      <c r="AZ110">
        <v>27.51</v>
      </c>
      <c r="BA110">
        <v>1.64</v>
      </c>
      <c r="BB110">
        <v>100.27</v>
      </c>
      <c r="BC110">
        <v>45.65</v>
      </c>
      <c r="BD110">
        <v>0</v>
      </c>
      <c r="BE110">
        <v>0.34526899999999999</v>
      </c>
      <c r="BF110">
        <v>1.8920200000000002E-2</v>
      </c>
      <c r="BG110">
        <v>0</v>
      </c>
      <c r="BH110">
        <v>1.0894600000000001E-2</v>
      </c>
      <c r="BI110">
        <v>0</v>
      </c>
      <c r="BJ110">
        <v>0</v>
      </c>
      <c r="BK110">
        <v>0.134212</v>
      </c>
      <c r="BL110">
        <v>0.17562900000000001</v>
      </c>
      <c r="BM110">
        <v>0.30364400000000002</v>
      </c>
      <c r="BN110">
        <v>2.03874E-2</v>
      </c>
      <c r="BO110">
        <v>1.0089600000000001</v>
      </c>
      <c r="BP110">
        <v>0.37508399999999997</v>
      </c>
      <c r="BQ110">
        <v>130.875</v>
      </c>
      <c r="BR110">
        <v>180.99700000000001</v>
      </c>
      <c r="BS110">
        <v>165.69200000000001</v>
      </c>
      <c r="BT110">
        <v>0</v>
      </c>
      <c r="BU110">
        <v>80.384699999999995</v>
      </c>
      <c r="BV110">
        <v>505.55700000000002</v>
      </c>
      <c r="BW110">
        <v>946.44799999999998</v>
      </c>
      <c r="BX110">
        <v>2025.88</v>
      </c>
      <c r="BY110">
        <v>119.621</v>
      </c>
      <c r="BZ110">
        <v>4155.46</v>
      </c>
      <c r="CA110">
        <v>193.12700000000001</v>
      </c>
      <c r="CB110">
        <v>0</v>
      </c>
      <c r="CC110">
        <v>0</v>
      </c>
      <c r="CD110">
        <v>0</v>
      </c>
      <c r="CE110">
        <v>102.79300000000001</v>
      </c>
      <c r="CF110">
        <v>0</v>
      </c>
      <c r="CG110">
        <v>43.669699999999999</v>
      </c>
      <c r="CH110">
        <v>0</v>
      </c>
      <c r="CI110">
        <v>0</v>
      </c>
      <c r="CJ110">
        <v>339.589</v>
      </c>
      <c r="CK110">
        <v>0</v>
      </c>
      <c r="CL110">
        <v>0</v>
      </c>
      <c r="CM110">
        <v>0</v>
      </c>
      <c r="CN110">
        <v>0</v>
      </c>
      <c r="CO110">
        <v>0</v>
      </c>
      <c r="CP110">
        <v>0</v>
      </c>
      <c r="CQ110">
        <v>0</v>
      </c>
      <c r="CR110">
        <v>0</v>
      </c>
      <c r="CS110">
        <v>0</v>
      </c>
      <c r="CT110">
        <v>0</v>
      </c>
      <c r="CU110">
        <v>21.84</v>
      </c>
      <c r="CV110">
        <v>15.57</v>
      </c>
      <c r="CW110">
        <v>2.19</v>
      </c>
      <c r="CX110">
        <v>0</v>
      </c>
      <c r="CY110">
        <v>10.92</v>
      </c>
      <c r="CZ110">
        <v>7.37</v>
      </c>
      <c r="DA110">
        <v>18.18</v>
      </c>
      <c r="DB110">
        <v>27.51</v>
      </c>
      <c r="DC110">
        <v>1.64</v>
      </c>
      <c r="DD110">
        <v>105.22</v>
      </c>
      <c r="DE110">
        <v>50.52</v>
      </c>
      <c r="DF110">
        <v>0</v>
      </c>
      <c r="DG110">
        <v>0.55552299999999999</v>
      </c>
      <c r="DH110">
        <v>1.8920200000000002E-2</v>
      </c>
      <c r="DI110">
        <v>0</v>
      </c>
      <c r="DJ110">
        <v>1.0894600000000001E-2</v>
      </c>
      <c r="DK110">
        <v>0.134212</v>
      </c>
      <c r="DL110">
        <v>0.17653199999999999</v>
      </c>
      <c r="DM110">
        <v>0.30364400000000002</v>
      </c>
      <c r="DN110">
        <v>2.03874E-2</v>
      </c>
      <c r="DO110">
        <v>1.22011</v>
      </c>
      <c r="DP110">
        <v>0.58533800000000002</v>
      </c>
      <c r="DQ110" t="s">
        <v>691</v>
      </c>
      <c r="DR110" t="s">
        <v>690</v>
      </c>
      <c r="DS110" t="s">
        <v>16</v>
      </c>
      <c r="DT110">
        <v>0.21115700000000001</v>
      </c>
      <c r="DU110">
        <v>0.210254</v>
      </c>
      <c r="DV110">
        <v>4.7044300000000003</v>
      </c>
      <c r="DW110">
        <v>9.6397499999999994</v>
      </c>
      <c r="EN110">
        <v>123.997</v>
      </c>
      <c r="EO110">
        <v>139.755</v>
      </c>
      <c r="EP110">
        <v>165.69200000000001</v>
      </c>
      <c r="EQ110">
        <v>0</v>
      </c>
      <c r="ER110">
        <v>80.384699999999995</v>
      </c>
      <c r="ES110">
        <v>0</v>
      </c>
      <c r="ET110">
        <v>0</v>
      </c>
      <c r="EU110">
        <v>505.55700000000002</v>
      </c>
      <c r="EV110">
        <v>941.36599999999999</v>
      </c>
      <c r="EW110">
        <v>2025.88</v>
      </c>
      <c r="EX110">
        <v>119.621</v>
      </c>
      <c r="EY110">
        <v>4102.25</v>
      </c>
      <c r="EZ110">
        <v>182.977</v>
      </c>
      <c r="FA110">
        <v>0</v>
      </c>
      <c r="FB110">
        <v>0</v>
      </c>
      <c r="FC110">
        <v>0</v>
      </c>
      <c r="FD110">
        <v>102.79300000000001</v>
      </c>
      <c r="FE110">
        <v>0</v>
      </c>
      <c r="FF110">
        <v>43.669699999999999</v>
      </c>
      <c r="FG110">
        <v>0</v>
      </c>
      <c r="FH110">
        <v>0</v>
      </c>
      <c r="FI110">
        <v>329.43900000000002</v>
      </c>
      <c r="FJ110">
        <v>0</v>
      </c>
      <c r="FK110">
        <v>0</v>
      </c>
      <c r="FL110">
        <v>0</v>
      </c>
      <c r="FM110">
        <v>0</v>
      </c>
      <c r="FN110">
        <v>0</v>
      </c>
      <c r="FO110">
        <v>0</v>
      </c>
      <c r="FP110">
        <v>0</v>
      </c>
      <c r="FQ110">
        <v>0</v>
      </c>
      <c r="FR110">
        <v>0</v>
      </c>
      <c r="FS110">
        <v>0</v>
      </c>
      <c r="FT110">
        <v>20.63</v>
      </c>
      <c r="FU110">
        <v>11.91</v>
      </c>
      <c r="FV110">
        <v>2.19</v>
      </c>
      <c r="FW110">
        <v>0</v>
      </c>
      <c r="FX110">
        <v>10.92</v>
      </c>
      <c r="FY110">
        <v>0</v>
      </c>
      <c r="FZ110">
        <v>0</v>
      </c>
      <c r="GA110">
        <v>7.37</v>
      </c>
      <c r="GB110">
        <v>18.100000000000001</v>
      </c>
      <c r="GC110">
        <v>27.51</v>
      </c>
      <c r="GD110">
        <v>1.64</v>
      </c>
      <c r="GE110">
        <v>100.27</v>
      </c>
      <c r="GF110">
        <v>0</v>
      </c>
      <c r="GG110">
        <v>0.34526899999999999</v>
      </c>
      <c r="GH110">
        <v>1.8920200000000002E-2</v>
      </c>
      <c r="GI110">
        <v>0</v>
      </c>
      <c r="GJ110">
        <v>1.0894600000000001E-2</v>
      </c>
      <c r="GK110">
        <v>0</v>
      </c>
      <c r="GL110">
        <v>0</v>
      </c>
      <c r="GM110">
        <v>0.134212</v>
      </c>
      <c r="GN110">
        <v>0.17562900000000001</v>
      </c>
      <c r="GO110">
        <v>0.30364400000000002</v>
      </c>
      <c r="GP110">
        <v>2.03874E-2</v>
      </c>
      <c r="GQ110">
        <v>1.0089600000000001</v>
      </c>
      <c r="GR110">
        <v>446.95</v>
      </c>
      <c r="GS110">
        <v>1139.18</v>
      </c>
      <c r="GT110">
        <v>165.69200000000001</v>
      </c>
      <c r="GU110">
        <v>0</v>
      </c>
      <c r="GV110">
        <v>0</v>
      </c>
      <c r="GW110">
        <v>2135</v>
      </c>
      <c r="GX110">
        <v>930.00099999999998</v>
      </c>
      <c r="GY110">
        <v>2637.81</v>
      </c>
      <c r="GZ110">
        <v>297.5</v>
      </c>
      <c r="HA110">
        <v>7752.14</v>
      </c>
      <c r="HB110">
        <v>371.952</v>
      </c>
      <c r="HC110">
        <v>0</v>
      </c>
      <c r="HD110">
        <v>0</v>
      </c>
      <c r="HE110">
        <v>0</v>
      </c>
      <c r="HF110">
        <v>161.63900000000001</v>
      </c>
      <c r="HG110">
        <v>0</v>
      </c>
      <c r="HH110">
        <v>65.400000000000006</v>
      </c>
      <c r="HI110">
        <v>0</v>
      </c>
      <c r="HJ110">
        <v>0</v>
      </c>
      <c r="HK110">
        <v>598.99</v>
      </c>
      <c r="HL110">
        <v>0</v>
      </c>
      <c r="HM110">
        <v>0</v>
      </c>
      <c r="HN110">
        <v>0</v>
      </c>
      <c r="HO110">
        <v>0</v>
      </c>
      <c r="HP110">
        <v>0</v>
      </c>
      <c r="HQ110">
        <v>0</v>
      </c>
      <c r="HR110">
        <v>0</v>
      </c>
      <c r="HS110">
        <v>0</v>
      </c>
      <c r="HT110">
        <v>0</v>
      </c>
      <c r="HU110">
        <v>0</v>
      </c>
      <c r="HV110">
        <v>44.39</v>
      </c>
      <c r="HW110">
        <v>53.25</v>
      </c>
      <c r="HX110">
        <v>2.19</v>
      </c>
      <c r="HY110">
        <v>0</v>
      </c>
      <c r="HZ110">
        <v>15.43</v>
      </c>
      <c r="IA110">
        <v>31.93</v>
      </c>
      <c r="IB110">
        <v>18.57</v>
      </c>
      <c r="IC110">
        <v>36.39</v>
      </c>
      <c r="ID110">
        <v>4.13</v>
      </c>
      <c r="IE110">
        <v>206.28</v>
      </c>
      <c r="IF110">
        <v>0</v>
      </c>
      <c r="IG110">
        <v>2.4140199999999998</v>
      </c>
      <c r="IH110">
        <v>1.8920200000000002E-2</v>
      </c>
      <c r="II110">
        <v>0</v>
      </c>
      <c r="IJ110">
        <v>0</v>
      </c>
      <c r="IK110">
        <v>0.62342900000000001</v>
      </c>
      <c r="IL110">
        <v>0.118043</v>
      </c>
      <c r="IM110">
        <v>0.43196400000000001</v>
      </c>
      <c r="IN110">
        <v>6.2929700000000005E-2</v>
      </c>
      <c r="IO110">
        <v>3.6693099999999998</v>
      </c>
      <c r="IP110">
        <v>42.9</v>
      </c>
      <c r="IQ110">
        <v>0</v>
      </c>
      <c r="IR110">
        <v>25.4</v>
      </c>
      <c r="IS110">
        <v>45</v>
      </c>
      <c r="IT110">
        <v>19.600000000000001</v>
      </c>
      <c r="IU110">
        <v>16.71</v>
      </c>
      <c r="IV110">
        <v>28.94</v>
      </c>
      <c r="IW110">
        <v>20.46</v>
      </c>
      <c r="IX110">
        <v>30.06</v>
      </c>
      <c r="IY110">
        <v>16.71</v>
      </c>
      <c r="IZ110">
        <v>28.94</v>
      </c>
      <c r="JA110">
        <v>60.81</v>
      </c>
      <c r="JB110">
        <v>54.45</v>
      </c>
    </row>
    <row r="111" spans="1:262" x14ac:dyDescent="0.25">
      <c r="A111" s="10">
        <v>42977.405462962961</v>
      </c>
      <c r="B111" t="s">
        <v>636</v>
      </c>
      <c r="C111" t="s">
        <v>618</v>
      </c>
      <c r="D111">
        <v>12</v>
      </c>
      <c r="E111">
        <v>1</v>
      </c>
      <c r="F111">
        <v>2100</v>
      </c>
      <c r="G111" t="s">
        <v>96</v>
      </c>
      <c r="H111" t="s">
        <v>125</v>
      </c>
      <c r="I111">
        <v>4.75</v>
      </c>
      <c r="J111">
        <v>42.9</v>
      </c>
      <c r="K111">
        <v>123.997</v>
      </c>
      <c r="L111">
        <v>139.755</v>
      </c>
      <c r="M111">
        <v>165.69200000000001</v>
      </c>
      <c r="N111">
        <v>0</v>
      </c>
      <c r="O111">
        <v>80.385900000000007</v>
      </c>
      <c r="P111">
        <v>0</v>
      </c>
      <c r="Q111">
        <v>0</v>
      </c>
      <c r="R111">
        <v>505.55700000000002</v>
      </c>
      <c r="S111">
        <v>941.36599999999999</v>
      </c>
      <c r="T111">
        <v>2025.88</v>
      </c>
      <c r="U111">
        <v>119.621</v>
      </c>
      <c r="V111">
        <v>4102.26</v>
      </c>
      <c r="W111">
        <v>182.977</v>
      </c>
      <c r="X111">
        <v>0</v>
      </c>
      <c r="Y111">
        <v>0</v>
      </c>
      <c r="Z111">
        <v>0</v>
      </c>
      <c r="AA111">
        <v>104.04900000000001</v>
      </c>
      <c r="AB111">
        <v>0</v>
      </c>
      <c r="AC111">
        <v>43.669699999999999</v>
      </c>
      <c r="AD111">
        <v>0</v>
      </c>
      <c r="AE111">
        <v>0</v>
      </c>
      <c r="AF111">
        <v>330.69600000000003</v>
      </c>
      <c r="AG111">
        <v>0</v>
      </c>
      <c r="AH111">
        <v>0</v>
      </c>
      <c r="AI111">
        <v>0</v>
      </c>
      <c r="AJ111">
        <v>0</v>
      </c>
      <c r="AK111">
        <v>0</v>
      </c>
      <c r="AL111">
        <v>0</v>
      </c>
      <c r="AM111">
        <v>0</v>
      </c>
      <c r="AN111">
        <v>0</v>
      </c>
      <c r="AO111">
        <v>0</v>
      </c>
      <c r="AP111">
        <v>0</v>
      </c>
      <c r="AQ111">
        <v>20.63</v>
      </c>
      <c r="AR111">
        <v>11.91</v>
      </c>
      <c r="AS111">
        <v>2.19</v>
      </c>
      <c r="AT111">
        <v>0</v>
      </c>
      <c r="AU111">
        <v>11.04</v>
      </c>
      <c r="AV111">
        <v>0</v>
      </c>
      <c r="AW111">
        <v>0</v>
      </c>
      <c r="AX111">
        <v>7.37</v>
      </c>
      <c r="AY111">
        <v>18.100000000000001</v>
      </c>
      <c r="AZ111">
        <v>27.51</v>
      </c>
      <c r="BA111">
        <v>1.64</v>
      </c>
      <c r="BB111">
        <v>100.39</v>
      </c>
      <c r="BC111">
        <v>45.77</v>
      </c>
      <c r="BD111">
        <v>0</v>
      </c>
      <c r="BE111">
        <v>0.34526899999999999</v>
      </c>
      <c r="BF111">
        <v>1.8920200000000002E-2</v>
      </c>
      <c r="BG111">
        <v>0</v>
      </c>
      <c r="BH111">
        <v>1.0894600000000001E-2</v>
      </c>
      <c r="BI111">
        <v>0</v>
      </c>
      <c r="BJ111">
        <v>0</v>
      </c>
      <c r="BK111">
        <v>0.134212</v>
      </c>
      <c r="BL111">
        <v>0.17562900000000001</v>
      </c>
      <c r="BM111">
        <v>0.30364400000000002</v>
      </c>
      <c r="BN111">
        <v>2.03874E-2</v>
      </c>
      <c r="BO111">
        <v>1.0089600000000001</v>
      </c>
      <c r="BP111">
        <v>0.37508399999999997</v>
      </c>
      <c r="BQ111">
        <v>130.875</v>
      </c>
      <c r="BR111">
        <v>180.99700000000001</v>
      </c>
      <c r="BS111">
        <v>165.69200000000001</v>
      </c>
      <c r="BT111">
        <v>0</v>
      </c>
      <c r="BU111">
        <v>80.384699999999995</v>
      </c>
      <c r="BV111">
        <v>505.55700000000002</v>
      </c>
      <c r="BW111">
        <v>946.44799999999998</v>
      </c>
      <c r="BX111">
        <v>2025.88</v>
      </c>
      <c r="BY111">
        <v>119.621</v>
      </c>
      <c r="BZ111">
        <v>4155.46</v>
      </c>
      <c r="CA111">
        <v>193.12700000000001</v>
      </c>
      <c r="CB111">
        <v>0</v>
      </c>
      <c r="CC111">
        <v>0</v>
      </c>
      <c r="CD111">
        <v>0</v>
      </c>
      <c r="CE111">
        <v>102.79300000000001</v>
      </c>
      <c r="CF111">
        <v>0</v>
      </c>
      <c r="CG111">
        <v>43.669699999999999</v>
      </c>
      <c r="CH111">
        <v>0</v>
      </c>
      <c r="CI111">
        <v>0</v>
      </c>
      <c r="CJ111">
        <v>339.589</v>
      </c>
      <c r="CK111">
        <v>0</v>
      </c>
      <c r="CL111">
        <v>0</v>
      </c>
      <c r="CM111">
        <v>0</v>
      </c>
      <c r="CN111">
        <v>0</v>
      </c>
      <c r="CO111">
        <v>0</v>
      </c>
      <c r="CP111">
        <v>0</v>
      </c>
      <c r="CQ111">
        <v>0</v>
      </c>
      <c r="CR111">
        <v>0</v>
      </c>
      <c r="CS111">
        <v>0</v>
      </c>
      <c r="CT111">
        <v>0</v>
      </c>
      <c r="CU111">
        <v>21.84</v>
      </c>
      <c r="CV111">
        <v>15.57</v>
      </c>
      <c r="CW111">
        <v>2.19</v>
      </c>
      <c r="CX111">
        <v>0</v>
      </c>
      <c r="CY111">
        <v>10.92</v>
      </c>
      <c r="CZ111">
        <v>7.37</v>
      </c>
      <c r="DA111">
        <v>18.18</v>
      </c>
      <c r="DB111">
        <v>27.51</v>
      </c>
      <c r="DC111">
        <v>1.64</v>
      </c>
      <c r="DD111">
        <v>105.22</v>
      </c>
      <c r="DE111">
        <v>50.52</v>
      </c>
      <c r="DF111">
        <v>0</v>
      </c>
      <c r="DG111">
        <v>0.55552299999999999</v>
      </c>
      <c r="DH111">
        <v>1.8920200000000002E-2</v>
      </c>
      <c r="DI111">
        <v>0</v>
      </c>
      <c r="DJ111">
        <v>1.0894600000000001E-2</v>
      </c>
      <c r="DK111">
        <v>0.134212</v>
      </c>
      <c r="DL111">
        <v>0.17653199999999999</v>
      </c>
      <c r="DM111">
        <v>0.30364400000000002</v>
      </c>
      <c r="DN111">
        <v>2.03874E-2</v>
      </c>
      <c r="DO111">
        <v>1.22011</v>
      </c>
      <c r="DP111">
        <v>0.58533800000000002</v>
      </c>
      <c r="DQ111" t="s">
        <v>691</v>
      </c>
      <c r="DR111" t="s">
        <v>690</v>
      </c>
      <c r="DS111" t="s">
        <v>16</v>
      </c>
      <c r="DT111">
        <v>0.21115700000000001</v>
      </c>
      <c r="DU111">
        <v>0.210254</v>
      </c>
      <c r="DV111">
        <v>4.5903799999999997</v>
      </c>
      <c r="DW111">
        <v>9.4022199999999998</v>
      </c>
      <c r="EN111">
        <v>123.997</v>
      </c>
      <c r="EO111">
        <v>139.755</v>
      </c>
      <c r="EP111">
        <v>165.69200000000001</v>
      </c>
      <c r="EQ111">
        <v>0</v>
      </c>
      <c r="ER111">
        <v>80.385900000000007</v>
      </c>
      <c r="ES111">
        <v>0</v>
      </c>
      <c r="ET111">
        <v>0</v>
      </c>
      <c r="EU111">
        <v>505.55700000000002</v>
      </c>
      <c r="EV111">
        <v>941.36599999999999</v>
      </c>
      <c r="EW111">
        <v>2025.88</v>
      </c>
      <c r="EX111">
        <v>119.621</v>
      </c>
      <c r="EY111">
        <v>4102.26</v>
      </c>
      <c r="EZ111">
        <v>182.977</v>
      </c>
      <c r="FA111">
        <v>0</v>
      </c>
      <c r="FB111">
        <v>0</v>
      </c>
      <c r="FC111">
        <v>0</v>
      </c>
      <c r="FD111">
        <v>104.04900000000001</v>
      </c>
      <c r="FE111">
        <v>0</v>
      </c>
      <c r="FF111">
        <v>43.669699999999999</v>
      </c>
      <c r="FG111">
        <v>0</v>
      </c>
      <c r="FH111">
        <v>0</v>
      </c>
      <c r="FI111">
        <v>330.69600000000003</v>
      </c>
      <c r="FJ111">
        <v>0</v>
      </c>
      <c r="FK111">
        <v>0</v>
      </c>
      <c r="FL111">
        <v>0</v>
      </c>
      <c r="FM111">
        <v>0</v>
      </c>
      <c r="FN111">
        <v>0</v>
      </c>
      <c r="FO111">
        <v>0</v>
      </c>
      <c r="FP111">
        <v>0</v>
      </c>
      <c r="FQ111">
        <v>0</v>
      </c>
      <c r="FR111">
        <v>0</v>
      </c>
      <c r="FS111">
        <v>0</v>
      </c>
      <c r="FT111">
        <v>20.63</v>
      </c>
      <c r="FU111">
        <v>11.91</v>
      </c>
      <c r="FV111">
        <v>2.19</v>
      </c>
      <c r="FW111">
        <v>0</v>
      </c>
      <c r="FX111">
        <v>11.04</v>
      </c>
      <c r="FY111">
        <v>0</v>
      </c>
      <c r="FZ111">
        <v>0</v>
      </c>
      <c r="GA111">
        <v>7.37</v>
      </c>
      <c r="GB111">
        <v>18.100000000000001</v>
      </c>
      <c r="GC111">
        <v>27.51</v>
      </c>
      <c r="GD111">
        <v>1.64</v>
      </c>
      <c r="GE111">
        <v>100.39</v>
      </c>
      <c r="GF111">
        <v>0</v>
      </c>
      <c r="GG111">
        <v>0.34526899999999999</v>
      </c>
      <c r="GH111">
        <v>1.8920200000000002E-2</v>
      </c>
      <c r="GI111">
        <v>0</v>
      </c>
      <c r="GJ111">
        <v>1.0894600000000001E-2</v>
      </c>
      <c r="GK111">
        <v>0</v>
      </c>
      <c r="GL111">
        <v>0</v>
      </c>
      <c r="GM111">
        <v>0.134212</v>
      </c>
      <c r="GN111">
        <v>0.17562900000000001</v>
      </c>
      <c r="GO111">
        <v>0.30364400000000002</v>
      </c>
      <c r="GP111">
        <v>2.03874E-2</v>
      </c>
      <c r="GQ111">
        <v>1.0089600000000001</v>
      </c>
      <c r="GR111">
        <v>446.95</v>
      </c>
      <c r="GS111">
        <v>1139.18</v>
      </c>
      <c r="GT111">
        <v>165.69200000000001</v>
      </c>
      <c r="GU111">
        <v>0</v>
      </c>
      <c r="GV111">
        <v>0</v>
      </c>
      <c r="GW111">
        <v>2135</v>
      </c>
      <c r="GX111">
        <v>930.00099999999998</v>
      </c>
      <c r="GY111">
        <v>2637.81</v>
      </c>
      <c r="GZ111">
        <v>297.5</v>
      </c>
      <c r="HA111">
        <v>7752.14</v>
      </c>
      <c r="HB111">
        <v>371.952</v>
      </c>
      <c r="HC111">
        <v>0</v>
      </c>
      <c r="HD111">
        <v>0</v>
      </c>
      <c r="HE111">
        <v>0</v>
      </c>
      <c r="HF111">
        <v>161.63900000000001</v>
      </c>
      <c r="HG111">
        <v>0</v>
      </c>
      <c r="HH111">
        <v>65.400000000000006</v>
      </c>
      <c r="HI111">
        <v>0</v>
      </c>
      <c r="HJ111">
        <v>0</v>
      </c>
      <c r="HK111">
        <v>598.99</v>
      </c>
      <c r="HL111">
        <v>0</v>
      </c>
      <c r="HM111">
        <v>0</v>
      </c>
      <c r="HN111">
        <v>0</v>
      </c>
      <c r="HO111">
        <v>0</v>
      </c>
      <c r="HP111">
        <v>0</v>
      </c>
      <c r="HQ111">
        <v>0</v>
      </c>
      <c r="HR111">
        <v>0</v>
      </c>
      <c r="HS111">
        <v>0</v>
      </c>
      <c r="HT111">
        <v>0</v>
      </c>
      <c r="HU111">
        <v>0</v>
      </c>
      <c r="HV111">
        <v>44.39</v>
      </c>
      <c r="HW111">
        <v>53.25</v>
      </c>
      <c r="HX111">
        <v>2.19</v>
      </c>
      <c r="HY111">
        <v>0</v>
      </c>
      <c r="HZ111">
        <v>15.43</v>
      </c>
      <c r="IA111">
        <v>31.93</v>
      </c>
      <c r="IB111">
        <v>18.57</v>
      </c>
      <c r="IC111">
        <v>36.39</v>
      </c>
      <c r="ID111">
        <v>4.13</v>
      </c>
      <c r="IE111">
        <v>206.28</v>
      </c>
      <c r="IF111">
        <v>0</v>
      </c>
      <c r="IG111">
        <v>2.4140199999999998</v>
      </c>
      <c r="IH111">
        <v>1.8920200000000002E-2</v>
      </c>
      <c r="II111">
        <v>0</v>
      </c>
      <c r="IJ111">
        <v>0</v>
      </c>
      <c r="IK111">
        <v>0.62342900000000001</v>
      </c>
      <c r="IL111">
        <v>0.118043</v>
      </c>
      <c r="IM111">
        <v>0.43196400000000001</v>
      </c>
      <c r="IN111">
        <v>6.2929700000000005E-2</v>
      </c>
      <c r="IO111">
        <v>3.6693099999999998</v>
      </c>
      <c r="IP111">
        <v>42.9</v>
      </c>
      <c r="IQ111">
        <v>0</v>
      </c>
      <c r="IR111">
        <v>25.4</v>
      </c>
      <c r="IS111">
        <v>45</v>
      </c>
      <c r="IT111">
        <v>19.600000000000001</v>
      </c>
      <c r="IU111">
        <v>16.71</v>
      </c>
      <c r="IV111">
        <v>29.06</v>
      </c>
      <c r="IW111">
        <v>20.46</v>
      </c>
      <c r="IX111">
        <v>30.06</v>
      </c>
      <c r="IY111">
        <v>16.71</v>
      </c>
      <c r="IZ111">
        <v>29.06</v>
      </c>
      <c r="JA111">
        <v>60.81</v>
      </c>
      <c r="JB111">
        <v>54.45</v>
      </c>
    </row>
    <row r="112" spans="1:262" x14ac:dyDescent="0.25">
      <c r="A112" s="10">
        <v>42977.405462962961</v>
      </c>
      <c r="B112" t="s">
        <v>637</v>
      </c>
      <c r="C112" t="s">
        <v>620</v>
      </c>
      <c r="D112">
        <v>12</v>
      </c>
      <c r="E112">
        <v>1</v>
      </c>
      <c r="F112">
        <v>2100</v>
      </c>
      <c r="G112" t="s">
        <v>96</v>
      </c>
      <c r="H112" t="s">
        <v>125</v>
      </c>
      <c r="I112">
        <v>5.32</v>
      </c>
      <c r="J112">
        <v>42.7</v>
      </c>
      <c r="K112">
        <v>123.997</v>
      </c>
      <c r="L112">
        <v>139.755</v>
      </c>
      <c r="M112">
        <v>165.69200000000001</v>
      </c>
      <c r="N112">
        <v>0</v>
      </c>
      <c r="O112">
        <v>0</v>
      </c>
      <c r="P112">
        <v>0</v>
      </c>
      <c r="Q112">
        <v>0</v>
      </c>
      <c r="R112">
        <v>505.55700000000002</v>
      </c>
      <c r="S112">
        <v>941.36599999999999</v>
      </c>
      <c r="T112">
        <v>2025.88</v>
      </c>
      <c r="U112">
        <v>119.621</v>
      </c>
      <c r="V112">
        <v>4021.87</v>
      </c>
      <c r="W112">
        <v>182.977</v>
      </c>
      <c r="X112">
        <v>0</v>
      </c>
      <c r="Y112">
        <v>0</v>
      </c>
      <c r="Z112">
        <v>0</v>
      </c>
      <c r="AA112">
        <v>109.703</v>
      </c>
      <c r="AB112">
        <v>0</v>
      </c>
      <c r="AC112">
        <v>43.669699999999999</v>
      </c>
      <c r="AD112">
        <v>0</v>
      </c>
      <c r="AE112">
        <v>0</v>
      </c>
      <c r="AF112">
        <v>336.34899999999999</v>
      </c>
      <c r="AG112">
        <v>0</v>
      </c>
      <c r="AH112">
        <v>0</v>
      </c>
      <c r="AI112">
        <v>0</v>
      </c>
      <c r="AJ112">
        <v>0</v>
      </c>
      <c r="AK112">
        <v>0</v>
      </c>
      <c r="AL112">
        <v>0</v>
      </c>
      <c r="AM112">
        <v>0</v>
      </c>
      <c r="AN112">
        <v>0</v>
      </c>
      <c r="AO112">
        <v>0</v>
      </c>
      <c r="AP112">
        <v>0</v>
      </c>
      <c r="AQ112">
        <v>20.63</v>
      </c>
      <c r="AR112">
        <v>11.91</v>
      </c>
      <c r="AS112">
        <v>2.19</v>
      </c>
      <c r="AT112">
        <v>0</v>
      </c>
      <c r="AU112">
        <v>10.47</v>
      </c>
      <c r="AV112">
        <v>0</v>
      </c>
      <c r="AW112">
        <v>0</v>
      </c>
      <c r="AX112">
        <v>7.37</v>
      </c>
      <c r="AY112">
        <v>18.100000000000001</v>
      </c>
      <c r="AZ112">
        <v>27.51</v>
      </c>
      <c r="BA112">
        <v>1.64</v>
      </c>
      <c r="BB112">
        <v>99.82</v>
      </c>
      <c r="BC112">
        <v>45.2</v>
      </c>
      <c r="BD112">
        <v>0</v>
      </c>
      <c r="BE112">
        <v>0.34526899999999999</v>
      </c>
      <c r="BF112">
        <v>1.8920200000000002E-2</v>
      </c>
      <c r="BG112">
        <v>0</v>
      </c>
      <c r="BH112">
        <v>0</v>
      </c>
      <c r="BI112">
        <v>0</v>
      </c>
      <c r="BJ112">
        <v>0</v>
      </c>
      <c r="BK112">
        <v>0.134212</v>
      </c>
      <c r="BL112">
        <v>0.17562900000000001</v>
      </c>
      <c r="BM112">
        <v>0.30364400000000002</v>
      </c>
      <c r="BN112">
        <v>2.03874E-2</v>
      </c>
      <c r="BO112">
        <v>0.99806099999999998</v>
      </c>
      <c r="BP112">
        <v>0.36418899999999998</v>
      </c>
      <c r="BQ112">
        <v>130.875</v>
      </c>
      <c r="BR112">
        <v>180.99700000000001</v>
      </c>
      <c r="BS112">
        <v>165.69200000000001</v>
      </c>
      <c r="BT112">
        <v>0</v>
      </c>
      <c r="BU112">
        <v>80.384699999999995</v>
      </c>
      <c r="BV112">
        <v>505.55700000000002</v>
      </c>
      <c r="BW112">
        <v>946.44799999999998</v>
      </c>
      <c r="BX112">
        <v>2025.88</v>
      </c>
      <c r="BY112">
        <v>119.621</v>
      </c>
      <c r="BZ112">
        <v>4155.46</v>
      </c>
      <c r="CA112">
        <v>193.12700000000001</v>
      </c>
      <c r="CB112">
        <v>0</v>
      </c>
      <c r="CC112">
        <v>0</v>
      </c>
      <c r="CD112">
        <v>0</v>
      </c>
      <c r="CE112">
        <v>102.79300000000001</v>
      </c>
      <c r="CF112">
        <v>0</v>
      </c>
      <c r="CG112">
        <v>43.669699999999999</v>
      </c>
      <c r="CH112">
        <v>0</v>
      </c>
      <c r="CI112">
        <v>0</v>
      </c>
      <c r="CJ112">
        <v>339.589</v>
      </c>
      <c r="CK112">
        <v>0</v>
      </c>
      <c r="CL112">
        <v>0</v>
      </c>
      <c r="CM112">
        <v>0</v>
      </c>
      <c r="CN112">
        <v>0</v>
      </c>
      <c r="CO112">
        <v>0</v>
      </c>
      <c r="CP112">
        <v>0</v>
      </c>
      <c r="CQ112">
        <v>0</v>
      </c>
      <c r="CR112">
        <v>0</v>
      </c>
      <c r="CS112">
        <v>0</v>
      </c>
      <c r="CT112">
        <v>0</v>
      </c>
      <c r="CU112">
        <v>21.84</v>
      </c>
      <c r="CV112">
        <v>15.57</v>
      </c>
      <c r="CW112">
        <v>2.19</v>
      </c>
      <c r="CX112">
        <v>0</v>
      </c>
      <c r="CY112">
        <v>10.92</v>
      </c>
      <c r="CZ112">
        <v>7.37</v>
      </c>
      <c r="DA112">
        <v>18.18</v>
      </c>
      <c r="DB112">
        <v>27.51</v>
      </c>
      <c r="DC112">
        <v>1.64</v>
      </c>
      <c r="DD112">
        <v>105.22</v>
      </c>
      <c r="DE112">
        <v>50.52</v>
      </c>
      <c r="DF112">
        <v>0</v>
      </c>
      <c r="DG112">
        <v>0.55552299999999999</v>
      </c>
      <c r="DH112">
        <v>1.8920200000000002E-2</v>
      </c>
      <c r="DI112">
        <v>0</v>
      </c>
      <c r="DJ112">
        <v>1.0894600000000001E-2</v>
      </c>
      <c r="DK112">
        <v>0.134212</v>
      </c>
      <c r="DL112">
        <v>0.17653199999999999</v>
      </c>
      <c r="DM112">
        <v>0.30364400000000002</v>
      </c>
      <c r="DN112">
        <v>2.03874E-2</v>
      </c>
      <c r="DO112">
        <v>1.22011</v>
      </c>
      <c r="DP112">
        <v>0.58533800000000002</v>
      </c>
      <c r="DQ112" t="s">
        <v>691</v>
      </c>
      <c r="DR112" t="s">
        <v>690</v>
      </c>
      <c r="DS112" t="s">
        <v>16</v>
      </c>
      <c r="DT112">
        <v>0.222052</v>
      </c>
      <c r="DU112">
        <v>0.22114900000000001</v>
      </c>
      <c r="DV112">
        <v>5.1321000000000003</v>
      </c>
      <c r="DW112">
        <v>10.5305</v>
      </c>
      <c r="EN112">
        <v>123.997</v>
      </c>
      <c r="EO112">
        <v>139.755</v>
      </c>
      <c r="EP112">
        <v>165.69200000000001</v>
      </c>
      <c r="EQ112">
        <v>0</v>
      </c>
      <c r="ER112">
        <v>0</v>
      </c>
      <c r="ES112">
        <v>0</v>
      </c>
      <c r="ET112">
        <v>0</v>
      </c>
      <c r="EU112">
        <v>505.55700000000002</v>
      </c>
      <c r="EV112">
        <v>941.36599999999999</v>
      </c>
      <c r="EW112">
        <v>2025.88</v>
      </c>
      <c r="EX112">
        <v>119.621</v>
      </c>
      <c r="EY112">
        <v>4021.87</v>
      </c>
      <c r="EZ112">
        <v>182.977</v>
      </c>
      <c r="FA112">
        <v>0</v>
      </c>
      <c r="FB112">
        <v>0</v>
      </c>
      <c r="FC112">
        <v>0</v>
      </c>
      <c r="FD112">
        <v>109.703</v>
      </c>
      <c r="FE112">
        <v>0</v>
      </c>
      <c r="FF112">
        <v>43.669699999999999</v>
      </c>
      <c r="FG112">
        <v>0</v>
      </c>
      <c r="FH112">
        <v>0</v>
      </c>
      <c r="FI112">
        <v>336.34899999999999</v>
      </c>
      <c r="FJ112">
        <v>0</v>
      </c>
      <c r="FK112">
        <v>0</v>
      </c>
      <c r="FL112">
        <v>0</v>
      </c>
      <c r="FM112">
        <v>0</v>
      </c>
      <c r="FN112">
        <v>0</v>
      </c>
      <c r="FO112">
        <v>0</v>
      </c>
      <c r="FP112">
        <v>0</v>
      </c>
      <c r="FQ112">
        <v>0</v>
      </c>
      <c r="FR112">
        <v>0</v>
      </c>
      <c r="FS112">
        <v>0</v>
      </c>
      <c r="FT112">
        <v>20.63</v>
      </c>
      <c r="FU112">
        <v>11.91</v>
      </c>
      <c r="FV112">
        <v>2.19</v>
      </c>
      <c r="FW112">
        <v>0</v>
      </c>
      <c r="FX112">
        <v>10.47</v>
      </c>
      <c r="FY112">
        <v>0</v>
      </c>
      <c r="FZ112">
        <v>0</v>
      </c>
      <c r="GA112">
        <v>7.37</v>
      </c>
      <c r="GB112">
        <v>18.100000000000001</v>
      </c>
      <c r="GC112">
        <v>27.51</v>
      </c>
      <c r="GD112">
        <v>1.64</v>
      </c>
      <c r="GE112">
        <v>99.82</v>
      </c>
      <c r="GF112">
        <v>0</v>
      </c>
      <c r="GG112">
        <v>0.34526899999999999</v>
      </c>
      <c r="GH112">
        <v>1.8920200000000002E-2</v>
      </c>
      <c r="GI112">
        <v>0</v>
      </c>
      <c r="GJ112">
        <v>0</v>
      </c>
      <c r="GK112">
        <v>0</v>
      </c>
      <c r="GL112">
        <v>0</v>
      </c>
      <c r="GM112">
        <v>0.134212</v>
      </c>
      <c r="GN112">
        <v>0.17562900000000001</v>
      </c>
      <c r="GO112">
        <v>0.30364400000000002</v>
      </c>
      <c r="GP112">
        <v>2.03874E-2</v>
      </c>
      <c r="GQ112">
        <v>0.99806099999999998</v>
      </c>
      <c r="GR112">
        <v>446.95</v>
      </c>
      <c r="GS112">
        <v>1139.18</v>
      </c>
      <c r="GT112">
        <v>165.69200000000001</v>
      </c>
      <c r="GU112">
        <v>0</v>
      </c>
      <c r="GV112">
        <v>0</v>
      </c>
      <c r="GW112">
        <v>2135</v>
      </c>
      <c r="GX112">
        <v>930.00099999999998</v>
      </c>
      <c r="GY112">
        <v>2637.81</v>
      </c>
      <c r="GZ112">
        <v>297.5</v>
      </c>
      <c r="HA112">
        <v>7752.14</v>
      </c>
      <c r="HB112">
        <v>371.952</v>
      </c>
      <c r="HC112">
        <v>0</v>
      </c>
      <c r="HD112">
        <v>0</v>
      </c>
      <c r="HE112">
        <v>0</v>
      </c>
      <c r="HF112">
        <v>161.63900000000001</v>
      </c>
      <c r="HG112">
        <v>0</v>
      </c>
      <c r="HH112">
        <v>65.400000000000006</v>
      </c>
      <c r="HI112">
        <v>0</v>
      </c>
      <c r="HJ112">
        <v>0</v>
      </c>
      <c r="HK112">
        <v>598.99</v>
      </c>
      <c r="HL112">
        <v>0</v>
      </c>
      <c r="HM112">
        <v>0</v>
      </c>
      <c r="HN112">
        <v>0</v>
      </c>
      <c r="HO112">
        <v>0</v>
      </c>
      <c r="HP112">
        <v>0</v>
      </c>
      <c r="HQ112">
        <v>0</v>
      </c>
      <c r="HR112">
        <v>0</v>
      </c>
      <c r="HS112">
        <v>0</v>
      </c>
      <c r="HT112">
        <v>0</v>
      </c>
      <c r="HU112">
        <v>0</v>
      </c>
      <c r="HV112">
        <v>44.39</v>
      </c>
      <c r="HW112">
        <v>53.25</v>
      </c>
      <c r="HX112">
        <v>2.19</v>
      </c>
      <c r="HY112">
        <v>0</v>
      </c>
      <c r="HZ112">
        <v>15.43</v>
      </c>
      <c r="IA112">
        <v>31.93</v>
      </c>
      <c r="IB112">
        <v>18.57</v>
      </c>
      <c r="IC112">
        <v>36.39</v>
      </c>
      <c r="ID112">
        <v>4.13</v>
      </c>
      <c r="IE112">
        <v>206.28</v>
      </c>
      <c r="IF112">
        <v>0</v>
      </c>
      <c r="IG112">
        <v>2.4140199999999998</v>
      </c>
      <c r="IH112">
        <v>1.8920200000000002E-2</v>
      </c>
      <c r="II112">
        <v>0</v>
      </c>
      <c r="IJ112">
        <v>0</v>
      </c>
      <c r="IK112">
        <v>0.62342900000000001</v>
      </c>
      <c r="IL112">
        <v>0.118043</v>
      </c>
      <c r="IM112">
        <v>0.43196400000000001</v>
      </c>
      <c r="IN112">
        <v>6.2929700000000005E-2</v>
      </c>
      <c r="IO112">
        <v>3.6693099999999998</v>
      </c>
      <c r="IP112">
        <v>42.7</v>
      </c>
      <c r="IQ112">
        <v>0</v>
      </c>
      <c r="IR112">
        <v>25.8</v>
      </c>
      <c r="IS112">
        <v>45</v>
      </c>
      <c r="IT112">
        <v>19.2</v>
      </c>
      <c r="IU112">
        <v>15.59</v>
      </c>
      <c r="IV112">
        <v>29.61</v>
      </c>
      <c r="IW112">
        <v>20.46</v>
      </c>
      <c r="IX112">
        <v>30.06</v>
      </c>
      <c r="IY112">
        <v>15.59</v>
      </c>
      <c r="IZ112">
        <v>29.61</v>
      </c>
      <c r="JA112">
        <v>60.81</v>
      </c>
      <c r="JB112">
        <v>54.45</v>
      </c>
    </row>
    <row r="113" spans="1:262" x14ac:dyDescent="0.25">
      <c r="A113" s="10">
        <v>42977.406215277777</v>
      </c>
      <c r="B113" t="s">
        <v>638</v>
      </c>
      <c r="C113" t="s">
        <v>622</v>
      </c>
      <c r="D113">
        <v>12</v>
      </c>
      <c r="E113">
        <v>1</v>
      </c>
      <c r="F113">
        <v>2100</v>
      </c>
      <c r="G113" t="s">
        <v>96</v>
      </c>
      <c r="H113" t="s">
        <v>125</v>
      </c>
      <c r="I113">
        <v>4.76</v>
      </c>
      <c r="J113">
        <v>42.9</v>
      </c>
      <c r="K113">
        <v>123.997</v>
      </c>
      <c r="L113">
        <v>139.755</v>
      </c>
      <c r="M113">
        <v>165.69200000000001</v>
      </c>
      <c r="N113">
        <v>0</v>
      </c>
      <c r="O113">
        <v>0</v>
      </c>
      <c r="P113">
        <v>0</v>
      </c>
      <c r="Q113">
        <v>0</v>
      </c>
      <c r="R113">
        <v>505.55700000000002</v>
      </c>
      <c r="S113">
        <v>941.36599999999999</v>
      </c>
      <c r="T113">
        <v>2025.88</v>
      </c>
      <c r="U113">
        <v>119.621</v>
      </c>
      <c r="V113">
        <v>4021.87</v>
      </c>
      <c r="W113">
        <v>182.977</v>
      </c>
      <c r="X113">
        <v>0</v>
      </c>
      <c r="Y113">
        <v>0</v>
      </c>
      <c r="Z113">
        <v>0</v>
      </c>
      <c r="AA113">
        <v>115.477</v>
      </c>
      <c r="AB113">
        <v>0</v>
      </c>
      <c r="AC113">
        <v>43.669699999999999</v>
      </c>
      <c r="AD113">
        <v>0</v>
      </c>
      <c r="AE113">
        <v>0</v>
      </c>
      <c r="AF113">
        <v>342.12400000000002</v>
      </c>
      <c r="AG113">
        <v>0</v>
      </c>
      <c r="AH113">
        <v>0</v>
      </c>
      <c r="AI113">
        <v>0</v>
      </c>
      <c r="AJ113">
        <v>0</v>
      </c>
      <c r="AK113">
        <v>0</v>
      </c>
      <c r="AL113">
        <v>0</v>
      </c>
      <c r="AM113">
        <v>0</v>
      </c>
      <c r="AN113">
        <v>0</v>
      </c>
      <c r="AO113">
        <v>0</v>
      </c>
      <c r="AP113">
        <v>0</v>
      </c>
      <c r="AQ113">
        <v>20.63</v>
      </c>
      <c r="AR113">
        <v>11.91</v>
      </c>
      <c r="AS113">
        <v>2.19</v>
      </c>
      <c r="AT113">
        <v>0</v>
      </c>
      <c r="AU113">
        <v>11.03</v>
      </c>
      <c r="AV113">
        <v>0</v>
      </c>
      <c r="AW113">
        <v>0</v>
      </c>
      <c r="AX113">
        <v>7.37</v>
      </c>
      <c r="AY113">
        <v>18.100000000000001</v>
      </c>
      <c r="AZ113">
        <v>27.51</v>
      </c>
      <c r="BA113">
        <v>1.64</v>
      </c>
      <c r="BB113">
        <v>100.38</v>
      </c>
      <c r="BC113">
        <v>45.76</v>
      </c>
      <c r="BD113">
        <v>0</v>
      </c>
      <c r="BE113">
        <v>0.34526899999999999</v>
      </c>
      <c r="BF113">
        <v>1.8920200000000002E-2</v>
      </c>
      <c r="BG113">
        <v>0</v>
      </c>
      <c r="BH113">
        <v>0</v>
      </c>
      <c r="BI113">
        <v>0</v>
      </c>
      <c r="BJ113">
        <v>0</v>
      </c>
      <c r="BK113">
        <v>0.134212</v>
      </c>
      <c r="BL113">
        <v>0.17562900000000001</v>
      </c>
      <c r="BM113">
        <v>0.30364400000000002</v>
      </c>
      <c r="BN113">
        <v>2.03874E-2</v>
      </c>
      <c r="BO113">
        <v>0.99806099999999998</v>
      </c>
      <c r="BP113">
        <v>0.36418899999999998</v>
      </c>
      <c r="BQ113">
        <v>130.875</v>
      </c>
      <c r="BR113">
        <v>180.99700000000001</v>
      </c>
      <c r="BS113">
        <v>165.69200000000001</v>
      </c>
      <c r="BT113">
        <v>0</v>
      </c>
      <c r="BU113">
        <v>80.384699999999995</v>
      </c>
      <c r="BV113">
        <v>505.55700000000002</v>
      </c>
      <c r="BW113">
        <v>946.44799999999998</v>
      </c>
      <c r="BX113">
        <v>2025.88</v>
      </c>
      <c r="BY113">
        <v>119.621</v>
      </c>
      <c r="BZ113">
        <v>4155.46</v>
      </c>
      <c r="CA113">
        <v>193.12700000000001</v>
      </c>
      <c r="CB113">
        <v>0</v>
      </c>
      <c r="CC113">
        <v>0</v>
      </c>
      <c r="CD113">
        <v>0</v>
      </c>
      <c r="CE113">
        <v>102.79300000000001</v>
      </c>
      <c r="CF113">
        <v>0</v>
      </c>
      <c r="CG113">
        <v>43.669699999999999</v>
      </c>
      <c r="CH113">
        <v>0</v>
      </c>
      <c r="CI113">
        <v>0</v>
      </c>
      <c r="CJ113">
        <v>339.589</v>
      </c>
      <c r="CK113">
        <v>0</v>
      </c>
      <c r="CL113">
        <v>0</v>
      </c>
      <c r="CM113">
        <v>0</v>
      </c>
      <c r="CN113">
        <v>0</v>
      </c>
      <c r="CO113">
        <v>0</v>
      </c>
      <c r="CP113">
        <v>0</v>
      </c>
      <c r="CQ113">
        <v>0</v>
      </c>
      <c r="CR113">
        <v>0</v>
      </c>
      <c r="CS113">
        <v>0</v>
      </c>
      <c r="CT113">
        <v>0</v>
      </c>
      <c r="CU113">
        <v>21.84</v>
      </c>
      <c r="CV113">
        <v>15.57</v>
      </c>
      <c r="CW113">
        <v>2.19</v>
      </c>
      <c r="CX113">
        <v>0</v>
      </c>
      <c r="CY113">
        <v>10.92</v>
      </c>
      <c r="CZ113">
        <v>7.37</v>
      </c>
      <c r="DA113">
        <v>18.18</v>
      </c>
      <c r="DB113">
        <v>27.51</v>
      </c>
      <c r="DC113">
        <v>1.64</v>
      </c>
      <c r="DD113">
        <v>105.22</v>
      </c>
      <c r="DE113">
        <v>50.52</v>
      </c>
      <c r="DF113">
        <v>0</v>
      </c>
      <c r="DG113">
        <v>0.55552299999999999</v>
      </c>
      <c r="DH113">
        <v>1.8920200000000002E-2</v>
      </c>
      <c r="DI113">
        <v>0</v>
      </c>
      <c r="DJ113">
        <v>1.0894600000000001E-2</v>
      </c>
      <c r="DK113">
        <v>0.134212</v>
      </c>
      <c r="DL113">
        <v>0.17653199999999999</v>
      </c>
      <c r="DM113">
        <v>0.30364400000000002</v>
      </c>
      <c r="DN113">
        <v>2.03874E-2</v>
      </c>
      <c r="DO113">
        <v>1.22011</v>
      </c>
      <c r="DP113">
        <v>0.58533800000000002</v>
      </c>
      <c r="DQ113" t="s">
        <v>691</v>
      </c>
      <c r="DR113" t="s">
        <v>690</v>
      </c>
      <c r="DS113" t="s">
        <v>16</v>
      </c>
      <c r="DT113">
        <v>0.222052</v>
      </c>
      <c r="DU113">
        <v>0.22114900000000001</v>
      </c>
      <c r="DV113">
        <v>4.5998900000000003</v>
      </c>
      <c r="DW113">
        <v>9.4220100000000002</v>
      </c>
      <c r="EN113">
        <v>123.997</v>
      </c>
      <c r="EO113">
        <v>139.755</v>
      </c>
      <c r="EP113">
        <v>165.69200000000001</v>
      </c>
      <c r="EQ113">
        <v>0</v>
      </c>
      <c r="ER113">
        <v>0</v>
      </c>
      <c r="ES113">
        <v>0</v>
      </c>
      <c r="ET113">
        <v>0</v>
      </c>
      <c r="EU113">
        <v>505.55700000000002</v>
      </c>
      <c r="EV113">
        <v>941.36599999999999</v>
      </c>
      <c r="EW113">
        <v>2025.88</v>
      </c>
      <c r="EX113">
        <v>119.621</v>
      </c>
      <c r="EY113">
        <v>4021.87</v>
      </c>
      <c r="EZ113">
        <v>182.977</v>
      </c>
      <c r="FA113">
        <v>0</v>
      </c>
      <c r="FB113">
        <v>0</v>
      </c>
      <c r="FC113">
        <v>0</v>
      </c>
      <c r="FD113">
        <v>115.477</v>
      </c>
      <c r="FE113">
        <v>0</v>
      </c>
      <c r="FF113">
        <v>43.669699999999999</v>
      </c>
      <c r="FG113">
        <v>0</v>
      </c>
      <c r="FH113">
        <v>0</v>
      </c>
      <c r="FI113">
        <v>342.12400000000002</v>
      </c>
      <c r="FJ113">
        <v>0</v>
      </c>
      <c r="FK113">
        <v>0</v>
      </c>
      <c r="FL113">
        <v>0</v>
      </c>
      <c r="FM113">
        <v>0</v>
      </c>
      <c r="FN113">
        <v>0</v>
      </c>
      <c r="FO113">
        <v>0</v>
      </c>
      <c r="FP113">
        <v>0</v>
      </c>
      <c r="FQ113">
        <v>0</v>
      </c>
      <c r="FR113">
        <v>0</v>
      </c>
      <c r="FS113">
        <v>0</v>
      </c>
      <c r="FT113">
        <v>20.63</v>
      </c>
      <c r="FU113">
        <v>11.91</v>
      </c>
      <c r="FV113">
        <v>2.19</v>
      </c>
      <c r="FW113">
        <v>0</v>
      </c>
      <c r="FX113">
        <v>11.03</v>
      </c>
      <c r="FY113">
        <v>0</v>
      </c>
      <c r="FZ113">
        <v>0</v>
      </c>
      <c r="GA113">
        <v>7.37</v>
      </c>
      <c r="GB113">
        <v>18.100000000000001</v>
      </c>
      <c r="GC113">
        <v>27.51</v>
      </c>
      <c r="GD113">
        <v>1.64</v>
      </c>
      <c r="GE113">
        <v>100.38</v>
      </c>
      <c r="GF113">
        <v>0</v>
      </c>
      <c r="GG113">
        <v>0.34526899999999999</v>
      </c>
      <c r="GH113">
        <v>1.8920200000000002E-2</v>
      </c>
      <c r="GI113">
        <v>0</v>
      </c>
      <c r="GJ113">
        <v>0</v>
      </c>
      <c r="GK113">
        <v>0</v>
      </c>
      <c r="GL113">
        <v>0</v>
      </c>
      <c r="GM113">
        <v>0.134212</v>
      </c>
      <c r="GN113">
        <v>0.17562900000000001</v>
      </c>
      <c r="GO113">
        <v>0.30364400000000002</v>
      </c>
      <c r="GP113">
        <v>2.03874E-2</v>
      </c>
      <c r="GQ113">
        <v>0.99806099999999998</v>
      </c>
      <c r="GR113">
        <v>446.95</v>
      </c>
      <c r="GS113">
        <v>1139.18</v>
      </c>
      <c r="GT113">
        <v>165.69200000000001</v>
      </c>
      <c r="GU113">
        <v>0</v>
      </c>
      <c r="GV113">
        <v>0</v>
      </c>
      <c r="GW113">
        <v>2135</v>
      </c>
      <c r="GX113">
        <v>930.00099999999998</v>
      </c>
      <c r="GY113">
        <v>2637.81</v>
      </c>
      <c r="GZ113">
        <v>297.5</v>
      </c>
      <c r="HA113">
        <v>7752.14</v>
      </c>
      <c r="HB113">
        <v>371.952</v>
      </c>
      <c r="HC113">
        <v>0</v>
      </c>
      <c r="HD113">
        <v>0</v>
      </c>
      <c r="HE113">
        <v>0</v>
      </c>
      <c r="HF113">
        <v>161.63900000000001</v>
      </c>
      <c r="HG113">
        <v>0</v>
      </c>
      <c r="HH113">
        <v>65.400000000000006</v>
      </c>
      <c r="HI113">
        <v>0</v>
      </c>
      <c r="HJ113">
        <v>0</v>
      </c>
      <c r="HK113">
        <v>598.99</v>
      </c>
      <c r="HL113">
        <v>0</v>
      </c>
      <c r="HM113">
        <v>0</v>
      </c>
      <c r="HN113">
        <v>0</v>
      </c>
      <c r="HO113">
        <v>0</v>
      </c>
      <c r="HP113">
        <v>0</v>
      </c>
      <c r="HQ113">
        <v>0</v>
      </c>
      <c r="HR113">
        <v>0</v>
      </c>
      <c r="HS113">
        <v>0</v>
      </c>
      <c r="HT113">
        <v>0</v>
      </c>
      <c r="HU113">
        <v>0</v>
      </c>
      <c r="HV113">
        <v>44.39</v>
      </c>
      <c r="HW113">
        <v>53.25</v>
      </c>
      <c r="HX113">
        <v>2.19</v>
      </c>
      <c r="HY113">
        <v>0</v>
      </c>
      <c r="HZ113">
        <v>15.43</v>
      </c>
      <c r="IA113">
        <v>31.93</v>
      </c>
      <c r="IB113">
        <v>18.57</v>
      </c>
      <c r="IC113">
        <v>36.39</v>
      </c>
      <c r="ID113">
        <v>4.13</v>
      </c>
      <c r="IE113">
        <v>206.28</v>
      </c>
      <c r="IF113">
        <v>0</v>
      </c>
      <c r="IG113">
        <v>2.4140199999999998</v>
      </c>
      <c r="IH113">
        <v>1.8920200000000002E-2</v>
      </c>
      <c r="II113">
        <v>0</v>
      </c>
      <c r="IJ113">
        <v>0</v>
      </c>
      <c r="IK113">
        <v>0.62342900000000001</v>
      </c>
      <c r="IL113">
        <v>0.118043</v>
      </c>
      <c r="IM113">
        <v>0.43196400000000001</v>
      </c>
      <c r="IN113">
        <v>6.2929700000000005E-2</v>
      </c>
      <c r="IO113">
        <v>3.6693099999999998</v>
      </c>
      <c r="IP113">
        <v>42.9</v>
      </c>
      <c r="IQ113">
        <v>0</v>
      </c>
      <c r="IR113">
        <v>25.8</v>
      </c>
      <c r="IS113">
        <v>45</v>
      </c>
      <c r="IT113">
        <v>19.2</v>
      </c>
      <c r="IU113">
        <v>15.59</v>
      </c>
      <c r="IV113">
        <v>30.17</v>
      </c>
      <c r="IW113">
        <v>20.46</v>
      </c>
      <c r="IX113">
        <v>30.06</v>
      </c>
      <c r="IY113">
        <v>15.59</v>
      </c>
      <c r="IZ113">
        <v>30.17</v>
      </c>
      <c r="JA113">
        <v>60.81</v>
      </c>
      <c r="JB113">
        <v>54.45</v>
      </c>
    </row>
    <row r="114" spans="1:262" x14ac:dyDescent="0.25">
      <c r="A114" s="10">
        <v>42977.405462962961</v>
      </c>
      <c r="B114" t="s">
        <v>639</v>
      </c>
      <c r="C114" t="s">
        <v>624</v>
      </c>
      <c r="D114">
        <v>12</v>
      </c>
      <c r="E114">
        <v>1</v>
      </c>
      <c r="F114">
        <v>2100</v>
      </c>
      <c r="G114" t="s">
        <v>96</v>
      </c>
      <c r="H114" t="s">
        <v>125</v>
      </c>
      <c r="I114">
        <v>2.21</v>
      </c>
      <c r="J114">
        <v>44</v>
      </c>
      <c r="K114">
        <v>123.997</v>
      </c>
      <c r="L114">
        <v>139.755</v>
      </c>
      <c r="M114">
        <v>165.69200000000001</v>
      </c>
      <c r="N114">
        <v>0</v>
      </c>
      <c r="O114">
        <v>0</v>
      </c>
      <c r="P114">
        <v>0</v>
      </c>
      <c r="Q114">
        <v>0</v>
      </c>
      <c r="R114">
        <v>505.55700000000002</v>
      </c>
      <c r="S114">
        <v>941.36599999999999</v>
      </c>
      <c r="T114">
        <v>2025.88</v>
      </c>
      <c r="U114">
        <v>119.621</v>
      </c>
      <c r="V114">
        <v>4021.87</v>
      </c>
      <c r="W114">
        <v>182.977</v>
      </c>
      <c r="X114">
        <v>0</v>
      </c>
      <c r="Y114">
        <v>0</v>
      </c>
      <c r="Z114">
        <v>0</v>
      </c>
      <c r="AA114">
        <v>142.80000000000001</v>
      </c>
      <c r="AB114">
        <v>0</v>
      </c>
      <c r="AC114">
        <v>43.669699999999999</v>
      </c>
      <c r="AD114">
        <v>0</v>
      </c>
      <c r="AE114">
        <v>0</v>
      </c>
      <c r="AF114">
        <v>369.447</v>
      </c>
      <c r="AG114">
        <v>0</v>
      </c>
      <c r="AH114">
        <v>0</v>
      </c>
      <c r="AI114">
        <v>0</v>
      </c>
      <c r="AJ114">
        <v>0</v>
      </c>
      <c r="AK114">
        <v>0</v>
      </c>
      <c r="AL114">
        <v>0</v>
      </c>
      <c r="AM114">
        <v>0</v>
      </c>
      <c r="AN114">
        <v>0</v>
      </c>
      <c r="AO114">
        <v>0</v>
      </c>
      <c r="AP114">
        <v>0</v>
      </c>
      <c r="AQ114">
        <v>20.63</v>
      </c>
      <c r="AR114">
        <v>11.91</v>
      </c>
      <c r="AS114">
        <v>2.19</v>
      </c>
      <c r="AT114">
        <v>0</v>
      </c>
      <c r="AU114">
        <v>13.58</v>
      </c>
      <c r="AV114">
        <v>0</v>
      </c>
      <c r="AW114">
        <v>0</v>
      </c>
      <c r="AX114">
        <v>7.37</v>
      </c>
      <c r="AY114">
        <v>18.100000000000001</v>
      </c>
      <c r="AZ114">
        <v>27.51</v>
      </c>
      <c r="BA114">
        <v>1.64</v>
      </c>
      <c r="BB114">
        <v>102.93</v>
      </c>
      <c r="BC114">
        <v>48.31</v>
      </c>
      <c r="BD114">
        <v>0</v>
      </c>
      <c r="BE114">
        <v>0.34526899999999999</v>
      </c>
      <c r="BF114">
        <v>1.8920200000000002E-2</v>
      </c>
      <c r="BG114">
        <v>0</v>
      </c>
      <c r="BH114">
        <v>0</v>
      </c>
      <c r="BI114">
        <v>0</v>
      </c>
      <c r="BJ114">
        <v>0</v>
      </c>
      <c r="BK114">
        <v>0.134212</v>
      </c>
      <c r="BL114">
        <v>0.17562900000000001</v>
      </c>
      <c r="BM114">
        <v>0.30364400000000002</v>
      </c>
      <c r="BN114">
        <v>2.03874E-2</v>
      </c>
      <c r="BO114">
        <v>0.99806099999999998</v>
      </c>
      <c r="BP114">
        <v>0.36418899999999998</v>
      </c>
      <c r="BQ114">
        <v>130.875</v>
      </c>
      <c r="BR114">
        <v>180.99700000000001</v>
      </c>
      <c r="BS114">
        <v>165.69200000000001</v>
      </c>
      <c r="BT114">
        <v>0</v>
      </c>
      <c r="BU114">
        <v>80.384699999999995</v>
      </c>
      <c r="BV114">
        <v>505.55700000000002</v>
      </c>
      <c r="BW114">
        <v>946.44799999999998</v>
      </c>
      <c r="BX114">
        <v>2025.88</v>
      </c>
      <c r="BY114">
        <v>119.621</v>
      </c>
      <c r="BZ114">
        <v>4155.46</v>
      </c>
      <c r="CA114">
        <v>193.12700000000001</v>
      </c>
      <c r="CB114">
        <v>0</v>
      </c>
      <c r="CC114">
        <v>0</v>
      </c>
      <c r="CD114">
        <v>0</v>
      </c>
      <c r="CE114">
        <v>102.79300000000001</v>
      </c>
      <c r="CF114">
        <v>0</v>
      </c>
      <c r="CG114">
        <v>43.669699999999999</v>
      </c>
      <c r="CH114">
        <v>0</v>
      </c>
      <c r="CI114">
        <v>0</v>
      </c>
      <c r="CJ114">
        <v>339.589</v>
      </c>
      <c r="CK114">
        <v>0</v>
      </c>
      <c r="CL114">
        <v>0</v>
      </c>
      <c r="CM114">
        <v>0</v>
      </c>
      <c r="CN114">
        <v>0</v>
      </c>
      <c r="CO114">
        <v>0</v>
      </c>
      <c r="CP114">
        <v>0</v>
      </c>
      <c r="CQ114">
        <v>0</v>
      </c>
      <c r="CR114">
        <v>0</v>
      </c>
      <c r="CS114">
        <v>0</v>
      </c>
      <c r="CT114">
        <v>0</v>
      </c>
      <c r="CU114">
        <v>21.84</v>
      </c>
      <c r="CV114">
        <v>15.57</v>
      </c>
      <c r="CW114">
        <v>2.19</v>
      </c>
      <c r="CX114">
        <v>0</v>
      </c>
      <c r="CY114">
        <v>10.92</v>
      </c>
      <c r="CZ114">
        <v>7.37</v>
      </c>
      <c r="DA114">
        <v>18.18</v>
      </c>
      <c r="DB114">
        <v>27.51</v>
      </c>
      <c r="DC114">
        <v>1.64</v>
      </c>
      <c r="DD114">
        <v>105.22</v>
      </c>
      <c r="DE114">
        <v>50.52</v>
      </c>
      <c r="DF114">
        <v>0</v>
      </c>
      <c r="DG114">
        <v>0.55552299999999999</v>
      </c>
      <c r="DH114">
        <v>1.8920200000000002E-2</v>
      </c>
      <c r="DI114">
        <v>0</v>
      </c>
      <c r="DJ114">
        <v>1.0894600000000001E-2</v>
      </c>
      <c r="DK114">
        <v>0.134212</v>
      </c>
      <c r="DL114">
        <v>0.17653199999999999</v>
      </c>
      <c r="DM114">
        <v>0.30364400000000002</v>
      </c>
      <c r="DN114">
        <v>2.03874E-2</v>
      </c>
      <c r="DO114">
        <v>1.22011</v>
      </c>
      <c r="DP114">
        <v>0.58533800000000002</v>
      </c>
      <c r="DQ114" t="s">
        <v>691</v>
      </c>
      <c r="DR114" t="s">
        <v>690</v>
      </c>
      <c r="DS114" t="s">
        <v>16</v>
      </c>
      <c r="DT114">
        <v>0.222052</v>
      </c>
      <c r="DU114">
        <v>0.22114900000000001</v>
      </c>
      <c r="DV114">
        <v>2.17639</v>
      </c>
      <c r="DW114">
        <v>4.3745099999999999</v>
      </c>
      <c r="EN114">
        <v>123.997</v>
      </c>
      <c r="EO114">
        <v>139.755</v>
      </c>
      <c r="EP114">
        <v>165.69200000000001</v>
      </c>
      <c r="EQ114">
        <v>0</v>
      </c>
      <c r="ER114">
        <v>0</v>
      </c>
      <c r="ES114">
        <v>0</v>
      </c>
      <c r="ET114">
        <v>0</v>
      </c>
      <c r="EU114">
        <v>505.55700000000002</v>
      </c>
      <c r="EV114">
        <v>941.36599999999999</v>
      </c>
      <c r="EW114">
        <v>2025.88</v>
      </c>
      <c r="EX114">
        <v>119.621</v>
      </c>
      <c r="EY114">
        <v>4021.87</v>
      </c>
      <c r="EZ114">
        <v>182.977</v>
      </c>
      <c r="FA114">
        <v>0</v>
      </c>
      <c r="FB114">
        <v>0</v>
      </c>
      <c r="FC114">
        <v>0</v>
      </c>
      <c r="FD114">
        <v>142.80000000000001</v>
      </c>
      <c r="FE114">
        <v>0</v>
      </c>
      <c r="FF114">
        <v>43.669699999999999</v>
      </c>
      <c r="FG114">
        <v>0</v>
      </c>
      <c r="FH114">
        <v>0</v>
      </c>
      <c r="FI114">
        <v>369.447</v>
      </c>
      <c r="FJ114">
        <v>0</v>
      </c>
      <c r="FK114">
        <v>0</v>
      </c>
      <c r="FL114">
        <v>0</v>
      </c>
      <c r="FM114">
        <v>0</v>
      </c>
      <c r="FN114">
        <v>0</v>
      </c>
      <c r="FO114">
        <v>0</v>
      </c>
      <c r="FP114">
        <v>0</v>
      </c>
      <c r="FQ114">
        <v>0</v>
      </c>
      <c r="FR114">
        <v>0</v>
      </c>
      <c r="FS114">
        <v>0</v>
      </c>
      <c r="FT114">
        <v>20.63</v>
      </c>
      <c r="FU114">
        <v>11.91</v>
      </c>
      <c r="FV114">
        <v>2.19</v>
      </c>
      <c r="FW114">
        <v>0</v>
      </c>
      <c r="FX114">
        <v>13.58</v>
      </c>
      <c r="FY114">
        <v>0</v>
      </c>
      <c r="FZ114">
        <v>0</v>
      </c>
      <c r="GA114">
        <v>7.37</v>
      </c>
      <c r="GB114">
        <v>18.100000000000001</v>
      </c>
      <c r="GC114">
        <v>27.51</v>
      </c>
      <c r="GD114">
        <v>1.64</v>
      </c>
      <c r="GE114">
        <v>102.93</v>
      </c>
      <c r="GF114">
        <v>0</v>
      </c>
      <c r="GG114">
        <v>0.34526899999999999</v>
      </c>
      <c r="GH114">
        <v>1.8920200000000002E-2</v>
      </c>
      <c r="GI114">
        <v>0</v>
      </c>
      <c r="GJ114">
        <v>0</v>
      </c>
      <c r="GK114">
        <v>0</v>
      </c>
      <c r="GL114">
        <v>0</v>
      </c>
      <c r="GM114">
        <v>0.134212</v>
      </c>
      <c r="GN114">
        <v>0.17562900000000001</v>
      </c>
      <c r="GO114">
        <v>0.30364400000000002</v>
      </c>
      <c r="GP114">
        <v>2.03874E-2</v>
      </c>
      <c r="GQ114">
        <v>0.99806099999999998</v>
      </c>
      <c r="GR114">
        <v>446.95</v>
      </c>
      <c r="GS114">
        <v>1139.18</v>
      </c>
      <c r="GT114">
        <v>165.69200000000001</v>
      </c>
      <c r="GU114">
        <v>0</v>
      </c>
      <c r="GV114">
        <v>0</v>
      </c>
      <c r="GW114">
        <v>2135</v>
      </c>
      <c r="GX114">
        <v>930.00099999999998</v>
      </c>
      <c r="GY114">
        <v>2637.81</v>
      </c>
      <c r="GZ114">
        <v>297.5</v>
      </c>
      <c r="HA114">
        <v>7752.14</v>
      </c>
      <c r="HB114">
        <v>371.952</v>
      </c>
      <c r="HC114">
        <v>0</v>
      </c>
      <c r="HD114">
        <v>0</v>
      </c>
      <c r="HE114">
        <v>0</v>
      </c>
      <c r="HF114">
        <v>161.63900000000001</v>
      </c>
      <c r="HG114">
        <v>0</v>
      </c>
      <c r="HH114">
        <v>65.400000000000006</v>
      </c>
      <c r="HI114">
        <v>0</v>
      </c>
      <c r="HJ114">
        <v>0</v>
      </c>
      <c r="HK114">
        <v>598.99</v>
      </c>
      <c r="HL114">
        <v>0</v>
      </c>
      <c r="HM114">
        <v>0</v>
      </c>
      <c r="HN114">
        <v>0</v>
      </c>
      <c r="HO114">
        <v>0</v>
      </c>
      <c r="HP114">
        <v>0</v>
      </c>
      <c r="HQ114">
        <v>0</v>
      </c>
      <c r="HR114">
        <v>0</v>
      </c>
      <c r="HS114">
        <v>0</v>
      </c>
      <c r="HT114">
        <v>0</v>
      </c>
      <c r="HU114">
        <v>0</v>
      </c>
      <c r="HV114">
        <v>44.39</v>
      </c>
      <c r="HW114">
        <v>53.25</v>
      </c>
      <c r="HX114">
        <v>2.19</v>
      </c>
      <c r="HY114">
        <v>0</v>
      </c>
      <c r="HZ114">
        <v>15.43</v>
      </c>
      <c r="IA114">
        <v>31.93</v>
      </c>
      <c r="IB114">
        <v>18.57</v>
      </c>
      <c r="IC114">
        <v>36.39</v>
      </c>
      <c r="ID114">
        <v>4.13</v>
      </c>
      <c r="IE114">
        <v>206.28</v>
      </c>
      <c r="IF114">
        <v>0</v>
      </c>
      <c r="IG114">
        <v>2.4140199999999998</v>
      </c>
      <c r="IH114">
        <v>1.8920200000000002E-2</v>
      </c>
      <c r="II114">
        <v>0</v>
      </c>
      <c r="IJ114">
        <v>0</v>
      </c>
      <c r="IK114">
        <v>0.62342900000000001</v>
      </c>
      <c r="IL114">
        <v>0.118043</v>
      </c>
      <c r="IM114">
        <v>0.43196400000000001</v>
      </c>
      <c r="IN114">
        <v>6.2929700000000005E-2</v>
      </c>
      <c r="IO114">
        <v>3.6693099999999998</v>
      </c>
      <c r="IP114">
        <v>44</v>
      </c>
      <c r="IQ114">
        <v>0</v>
      </c>
      <c r="IR114">
        <v>25.8</v>
      </c>
      <c r="IS114">
        <v>45</v>
      </c>
      <c r="IT114">
        <v>19.2</v>
      </c>
      <c r="IU114">
        <v>15.59</v>
      </c>
      <c r="IV114">
        <v>32.72</v>
      </c>
      <c r="IW114">
        <v>20.46</v>
      </c>
      <c r="IX114">
        <v>30.06</v>
      </c>
      <c r="IY114">
        <v>15.59</v>
      </c>
      <c r="IZ114">
        <v>32.72</v>
      </c>
      <c r="JA114">
        <v>60.81</v>
      </c>
      <c r="JB114">
        <v>54.45</v>
      </c>
    </row>
    <row r="115" spans="1:262" x14ac:dyDescent="0.25">
      <c r="A115" s="10">
        <v>42977.405462962961</v>
      </c>
      <c r="B115" t="s">
        <v>640</v>
      </c>
      <c r="C115" t="s">
        <v>626</v>
      </c>
      <c r="D115">
        <v>12</v>
      </c>
      <c r="E115">
        <v>1</v>
      </c>
      <c r="F115">
        <v>2100</v>
      </c>
      <c r="G115" t="s">
        <v>96</v>
      </c>
      <c r="H115" t="s">
        <v>125</v>
      </c>
      <c r="I115">
        <v>-4.92</v>
      </c>
      <c r="J115">
        <v>47.1</v>
      </c>
      <c r="K115">
        <v>123.997</v>
      </c>
      <c r="L115">
        <v>139.755</v>
      </c>
      <c r="M115">
        <v>165.69200000000001</v>
      </c>
      <c r="N115">
        <v>0</v>
      </c>
      <c r="O115">
        <v>0</v>
      </c>
      <c r="P115">
        <v>0</v>
      </c>
      <c r="Q115">
        <v>0</v>
      </c>
      <c r="R115">
        <v>505.55700000000002</v>
      </c>
      <c r="S115">
        <v>941.36599999999999</v>
      </c>
      <c r="T115">
        <v>2025.88</v>
      </c>
      <c r="U115">
        <v>119.621</v>
      </c>
      <c r="V115">
        <v>4021.87</v>
      </c>
      <c r="W115">
        <v>182.977</v>
      </c>
      <c r="X115">
        <v>0</v>
      </c>
      <c r="Y115">
        <v>0</v>
      </c>
      <c r="Z115">
        <v>0</v>
      </c>
      <c r="AA115">
        <v>218.684</v>
      </c>
      <c r="AB115">
        <v>0</v>
      </c>
      <c r="AC115">
        <v>43.669699999999999</v>
      </c>
      <c r="AD115">
        <v>0</v>
      </c>
      <c r="AE115">
        <v>0</v>
      </c>
      <c r="AF115">
        <v>445.33100000000002</v>
      </c>
      <c r="AG115">
        <v>0</v>
      </c>
      <c r="AH115">
        <v>0</v>
      </c>
      <c r="AI115">
        <v>0</v>
      </c>
      <c r="AJ115">
        <v>0</v>
      </c>
      <c r="AK115">
        <v>0</v>
      </c>
      <c r="AL115">
        <v>0</v>
      </c>
      <c r="AM115">
        <v>0</v>
      </c>
      <c r="AN115">
        <v>0</v>
      </c>
      <c r="AO115">
        <v>0</v>
      </c>
      <c r="AP115">
        <v>0</v>
      </c>
      <c r="AQ115">
        <v>20.63</v>
      </c>
      <c r="AR115">
        <v>11.91</v>
      </c>
      <c r="AS115">
        <v>2.19</v>
      </c>
      <c r="AT115">
        <v>0</v>
      </c>
      <c r="AU115">
        <v>20.71</v>
      </c>
      <c r="AV115">
        <v>0</v>
      </c>
      <c r="AW115">
        <v>0</v>
      </c>
      <c r="AX115">
        <v>7.37</v>
      </c>
      <c r="AY115">
        <v>18.100000000000001</v>
      </c>
      <c r="AZ115">
        <v>27.51</v>
      </c>
      <c r="BA115">
        <v>1.64</v>
      </c>
      <c r="BB115">
        <v>110.06</v>
      </c>
      <c r="BC115">
        <v>55.44</v>
      </c>
      <c r="BD115">
        <v>0</v>
      </c>
      <c r="BE115">
        <v>0.34526899999999999</v>
      </c>
      <c r="BF115">
        <v>1.8920200000000002E-2</v>
      </c>
      <c r="BG115">
        <v>0</v>
      </c>
      <c r="BH115">
        <v>0</v>
      </c>
      <c r="BI115">
        <v>0</v>
      </c>
      <c r="BJ115">
        <v>0</v>
      </c>
      <c r="BK115">
        <v>0.134212</v>
      </c>
      <c r="BL115">
        <v>0.17562900000000001</v>
      </c>
      <c r="BM115">
        <v>0.30364400000000002</v>
      </c>
      <c r="BN115">
        <v>2.03874E-2</v>
      </c>
      <c r="BO115">
        <v>0.99806099999999998</v>
      </c>
      <c r="BP115">
        <v>0.36418899999999998</v>
      </c>
      <c r="BQ115">
        <v>130.875</v>
      </c>
      <c r="BR115">
        <v>180.99700000000001</v>
      </c>
      <c r="BS115">
        <v>165.69200000000001</v>
      </c>
      <c r="BT115">
        <v>0</v>
      </c>
      <c r="BU115">
        <v>80.384699999999995</v>
      </c>
      <c r="BV115">
        <v>505.55700000000002</v>
      </c>
      <c r="BW115">
        <v>946.44799999999998</v>
      </c>
      <c r="BX115">
        <v>2025.88</v>
      </c>
      <c r="BY115">
        <v>119.621</v>
      </c>
      <c r="BZ115">
        <v>4155.46</v>
      </c>
      <c r="CA115">
        <v>193.12700000000001</v>
      </c>
      <c r="CB115">
        <v>0</v>
      </c>
      <c r="CC115">
        <v>0</v>
      </c>
      <c r="CD115">
        <v>0</v>
      </c>
      <c r="CE115">
        <v>102.79300000000001</v>
      </c>
      <c r="CF115">
        <v>0</v>
      </c>
      <c r="CG115">
        <v>43.669699999999999</v>
      </c>
      <c r="CH115">
        <v>0</v>
      </c>
      <c r="CI115">
        <v>0</v>
      </c>
      <c r="CJ115">
        <v>339.589</v>
      </c>
      <c r="CK115">
        <v>0</v>
      </c>
      <c r="CL115">
        <v>0</v>
      </c>
      <c r="CM115">
        <v>0</v>
      </c>
      <c r="CN115">
        <v>0</v>
      </c>
      <c r="CO115">
        <v>0</v>
      </c>
      <c r="CP115">
        <v>0</v>
      </c>
      <c r="CQ115">
        <v>0</v>
      </c>
      <c r="CR115">
        <v>0</v>
      </c>
      <c r="CS115">
        <v>0</v>
      </c>
      <c r="CT115">
        <v>0</v>
      </c>
      <c r="CU115">
        <v>21.84</v>
      </c>
      <c r="CV115">
        <v>15.57</v>
      </c>
      <c r="CW115">
        <v>2.19</v>
      </c>
      <c r="CX115">
        <v>0</v>
      </c>
      <c r="CY115">
        <v>10.92</v>
      </c>
      <c r="CZ115">
        <v>7.37</v>
      </c>
      <c r="DA115">
        <v>18.18</v>
      </c>
      <c r="DB115">
        <v>27.51</v>
      </c>
      <c r="DC115">
        <v>1.64</v>
      </c>
      <c r="DD115">
        <v>105.22</v>
      </c>
      <c r="DE115">
        <v>50.52</v>
      </c>
      <c r="DF115">
        <v>0</v>
      </c>
      <c r="DG115">
        <v>0.55552299999999999</v>
      </c>
      <c r="DH115">
        <v>1.8920200000000002E-2</v>
      </c>
      <c r="DI115">
        <v>0</v>
      </c>
      <c r="DJ115">
        <v>1.0894600000000001E-2</v>
      </c>
      <c r="DK115">
        <v>0.134212</v>
      </c>
      <c r="DL115">
        <v>0.17653199999999999</v>
      </c>
      <c r="DM115">
        <v>0.30364400000000002</v>
      </c>
      <c r="DN115">
        <v>2.03874E-2</v>
      </c>
      <c r="DO115">
        <v>1.22011</v>
      </c>
      <c r="DP115">
        <v>0.58533800000000002</v>
      </c>
      <c r="DQ115" t="s">
        <v>691</v>
      </c>
      <c r="DR115" t="s">
        <v>690</v>
      </c>
      <c r="DS115" t="s">
        <v>16</v>
      </c>
      <c r="DT115">
        <v>0.222052</v>
      </c>
      <c r="DU115">
        <v>0.22114900000000001</v>
      </c>
      <c r="DV115">
        <v>-4.5998900000000003</v>
      </c>
      <c r="DW115">
        <v>-9.7387200000000007</v>
      </c>
      <c r="EN115">
        <v>123.997</v>
      </c>
      <c r="EO115">
        <v>139.755</v>
      </c>
      <c r="EP115">
        <v>165.69200000000001</v>
      </c>
      <c r="EQ115">
        <v>0</v>
      </c>
      <c r="ER115">
        <v>0</v>
      </c>
      <c r="ES115">
        <v>0</v>
      </c>
      <c r="ET115">
        <v>0</v>
      </c>
      <c r="EU115">
        <v>505.55700000000002</v>
      </c>
      <c r="EV115">
        <v>941.36599999999999</v>
      </c>
      <c r="EW115">
        <v>2025.88</v>
      </c>
      <c r="EX115">
        <v>119.621</v>
      </c>
      <c r="EY115">
        <v>4021.87</v>
      </c>
      <c r="EZ115">
        <v>182.977</v>
      </c>
      <c r="FA115">
        <v>0</v>
      </c>
      <c r="FB115">
        <v>0</v>
      </c>
      <c r="FC115">
        <v>0</v>
      </c>
      <c r="FD115">
        <v>218.684</v>
      </c>
      <c r="FE115">
        <v>0</v>
      </c>
      <c r="FF115">
        <v>43.669699999999999</v>
      </c>
      <c r="FG115">
        <v>0</v>
      </c>
      <c r="FH115">
        <v>0</v>
      </c>
      <c r="FI115">
        <v>445.33100000000002</v>
      </c>
      <c r="FJ115">
        <v>0</v>
      </c>
      <c r="FK115">
        <v>0</v>
      </c>
      <c r="FL115">
        <v>0</v>
      </c>
      <c r="FM115">
        <v>0</v>
      </c>
      <c r="FN115">
        <v>0</v>
      </c>
      <c r="FO115">
        <v>0</v>
      </c>
      <c r="FP115">
        <v>0</v>
      </c>
      <c r="FQ115">
        <v>0</v>
      </c>
      <c r="FR115">
        <v>0</v>
      </c>
      <c r="FS115">
        <v>0</v>
      </c>
      <c r="FT115">
        <v>20.63</v>
      </c>
      <c r="FU115">
        <v>11.91</v>
      </c>
      <c r="FV115">
        <v>2.19</v>
      </c>
      <c r="FW115">
        <v>0</v>
      </c>
      <c r="FX115">
        <v>20.71</v>
      </c>
      <c r="FY115">
        <v>0</v>
      </c>
      <c r="FZ115">
        <v>0</v>
      </c>
      <c r="GA115">
        <v>7.37</v>
      </c>
      <c r="GB115">
        <v>18.100000000000001</v>
      </c>
      <c r="GC115">
        <v>27.51</v>
      </c>
      <c r="GD115">
        <v>1.64</v>
      </c>
      <c r="GE115">
        <v>110.06</v>
      </c>
      <c r="GF115">
        <v>0</v>
      </c>
      <c r="GG115">
        <v>0.34526899999999999</v>
      </c>
      <c r="GH115">
        <v>1.8920200000000002E-2</v>
      </c>
      <c r="GI115">
        <v>0</v>
      </c>
      <c r="GJ115">
        <v>0</v>
      </c>
      <c r="GK115">
        <v>0</v>
      </c>
      <c r="GL115">
        <v>0</v>
      </c>
      <c r="GM115">
        <v>0.134212</v>
      </c>
      <c r="GN115">
        <v>0.17562900000000001</v>
      </c>
      <c r="GO115">
        <v>0.30364400000000002</v>
      </c>
      <c r="GP115">
        <v>2.03874E-2</v>
      </c>
      <c r="GQ115">
        <v>0.99806099999999998</v>
      </c>
      <c r="GR115">
        <v>446.95</v>
      </c>
      <c r="GS115">
        <v>1139.18</v>
      </c>
      <c r="GT115">
        <v>165.69200000000001</v>
      </c>
      <c r="GU115">
        <v>0</v>
      </c>
      <c r="GV115">
        <v>0</v>
      </c>
      <c r="GW115">
        <v>2135</v>
      </c>
      <c r="GX115">
        <v>930.00099999999998</v>
      </c>
      <c r="GY115">
        <v>2637.81</v>
      </c>
      <c r="GZ115">
        <v>297.5</v>
      </c>
      <c r="HA115">
        <v>7752.14</v>
      </c>
      <c r="HB115">
        <v>371.952</v>
      </c>
      <c r="HC115">
        <v>0</v>
      </c>
      <c r="HD115">
        <v>0</v>
      </c>
      <c r="HE115">
        <v>0</v>
      </c>
      <c r="HF115">
        <v>161.63900000000001</v>
      </c>
      <c r="HG115">
        <v>0</v>
      </c>
      <c r="HH115">
        <v>65.400000000000006</v>
      </c>
      <c r="HI115">
        <v>0</v>
      </c>
      <c r="HJ115">
        <v>0</v>
      </c>
      <c r="HK115">
        <v>598.99</v>
      </c>
      <c r="HL115">
        <v>0</v>
      </c>
      <c r="HM115">
        <v>0</v>
      </c>
      <c r="HN115">
        <v>0</v>
      </c>
      <c r="HO115">
        <v>0</v>
      </c>
      <c r="HP115">
        <v>0</v>
      </c>
      <c r="HQ115">
        <v>0</v>
      </c>
      <c r="HR115">
        <v>0</v>
      </c>
      <c r="HS115">
        <v>0</v>
      </c>
      <c r="HT115">
        <v>0</v>
      </c>
      <c r="HU115">
        <v>0</v>
      </c>
      <c r="HV115">
        <v>44.39</v>
      </c>
      <c r="HW115">
        <v>53.25</v>
      </c>
      <c r="HX115">
        <v>2.19</v>
      </c>
      <c r="HY115">
        <v>0</v>
      </c>
      <c r="HZ115">
        <v>15.43</v>
      </c>
      <c r="IA115">
        <v>31.93</v>
      </c>
      <c r="IB115">
        <v>18.57</v>
      </c>
      <c r="IC115">
        <v>36.39</v>
      </c>
      <c r="ID115">
        <v>4.13</v>
      </c>
      <c r="IE115">
        <v>206.28</v>
      </c>
      <c r="IF115">
        <v>0</v>
      </c>
      <c r="IG115">
        <v>2.4140199999999998</v>
      </c>
      <c r="IH115">
        <v>1.8920200000000002E-2</v>
      </c>
      <c r="II115">
        <v>0</v>
      </c>
      <c r="IJ115">
        <v>0</v>
      </c>
      <c r="IK115">
        <v>0.62342900000000001</v>
      </c>
      <c r="IL115">
        <v>0.118043</v>
      </c>
      <c r="IM115">
        <v>0.43196400000000001</v>
      </c>
      <c r="IN115">
        <v>6.2929700000000005E-2</v>
      </c>
      <c r="IO115">
        <v>3.6693099999999998</v>
      </c>
      <c r="IP115">
        <v>47.1</v>
      </c>
      <c r="IQ115">
        <v>0</v>
      </c>
      <c r="IR115">
        <v>25.8</v>
      </c>
      <c r="IS115">
        <v>45</v>
      </c>
      <c r="IT115">
        <v>19.2</v>
      </c>
      <c r="IU115">
        <v>15.59</v>
      </c>
      <c r="IV115">
        <v>39.85</v>
      </c>
      <c r="IW115">
        <v>20.46</v>
      </c>
      <c r="IX115">
        <v>30.06</v>
      </c>
      <c r="IY115">
        <v>15.59</v>
      </c>
      <c r="IZ115">
        <v>39.85</v>
      </c>
      <c r="JA115">
        <v>60.81</v>
      </c>
      <c r="JB115">
        <v>54.45</v>
      </c>
    </row>
    <row r="116" spans="1:262" x14ac:dyDescent="0.25">
      <c r="A116" s="10">
        <v>42977.406111111108</v>
      </c>
      <c r="B116" t="s">
        <v>641</v>
      </c>
      <c r="C116" t="s">
        <v>628</v>
      </c>
      <c r="D116">
        <v>12</v>
      </c>
      <c r="E116">
        <v>1</v>
      </c>
      <c r="F116">
        <v>2100</v>
      </c>
      <c r="G116" t="s">
        <v>96</v>
      </c>
      <c r="H116" t="s">
        <v>125</v>
      </c>
      <c r="I116">
        <v>-21.14</v>
      </c>
      <c r="J116">
        <v>53.8</v>
      </c>
      <c r="K116">
        <v>123.687</v>
      </c>
      <c r="L116">
        <v>140.02699999999999</v>
      </c>
      <c r="M116">
        <v>165.69200000000001</v>
      </c>
      <c r="N116">
        <v>0</v>
      </c>
      <c r="O116">
        <v>2633.76</v>
      </c>
      <c r="P116">
        <v>0</v>
      </c>
      <c r="Q116">
        <v>0</v>
      </c>
      <c r="R116">
        <v>505.55700000000002</v>
      </c>
      <c r="S116">
        <v>942.39400000000001</v>
      </c>
      <c r="T116">
        <v>2025.88</v>
      </c>
      <c r="U116">
        <v>119.621</v>
      </c>
      <c r="V116">
        <v>6656.62</v>
      </c>
      <c r="W116">
        <v>182.52</v>
      </c>
      <c r="X116">
        <v>0</v>
      </c>
      <c r="Y116">
        <v>0</v>
      </c>
      <c r="Z116">
        <v>0</v>
      </c>
      <c r="AA116">
        <v>0</v>
      </c>
      <c r="AB116">
        <v>0</v>
      </c>
      <c r="AC116">
        <v>43.669699999999999</v>
      </c>
      <c r="AD116">
        <v>0</v>
      </c>
      <c r="AE116">
        <v>0</v>
      </c>
      <c r="AF116">
        <v>226.18899999999999</v>
      </c>
      <c r="AG116">
        <v>0</v>
      </c>
      <c r="AH116">
        <v>0</v>
      </c>
      <c r="AI116">
        <v>0</v>
      </c>
      <c r="AJ116">
        <v>0</v>
      </c>
      <c r="AK116">
        <v>0</v>
      </c>
      <c r="AL116">
        <v>0</v>
      </c>
      <c r="AM116">
        <v>0</v>
      </c>
      <c r="AN116">
        <v>0</v>
      </c>
      <c r="AO116">
        <v>0</v>
      </c>
      <c r="AP116">
        <v>0</v>
      </c>
      <c r="AQ116">
        <v>20.58</v>
      </c>
      <c r="AR116">
        <v>11.93</v>
      </c>
      <c r="AS116">
        <v>2.19</v>
      </c>
      <c r="AT116">
        <v>0</v>
      </c>
      <c r="AU116">
        <v>36.96</v>
      </c>
      <c r="AV116">
        <v>0</v>
      </c>
      <c r="AW116">
        <v>0</v>
      </c>
      <c r="AX116">
        <v>7.37</v>
      </c>
      <c r="AY116">
        <v>18.12</v>
      </c>
      <c r="AZ116">
        <v>27.51</v>
      </c>
      <c r="BA116">
        <v>1.64</v>
      </c>
      <c r="BB116">
        <v>126.3</v>
      </c>
      <c r="BC116">
        <v>71.66</v>
      </c>
      <c r="BD116">
        <v>0</v>
      </c>
      <c r="BE116">
        <v>0.34664099999999998</v>
      </c>
      <c r="BF116">
        <v>1.8920200000000002E-2</v>
      </c>
      <c r="BG116">
        <v>0</v>
      </c>
      <c r="BH116">
        <v>0.38489000000000001</v>
      </c>
      <c r="BI116">
        <v>0</v>
      </c>
      <c r="BJ116">
        <v>0</v>
      </c>
      <c r="BK116">
        <v>0.134212</v>
      </c>
      <c r="BL116">
        <v>0.17568900000000001</v>
      </c>
      <c r="BM116">
        <v>0.30364400000000002</v>
      </c>
      <c r="BN116">
        <v>2.03874E-2</v>
      </c>
      <c r="BO116">
        <v>1.3843799999999999</v>
      </c>
      <c r="BP116">
        <v>0.75045099999999998</v>
      </c>
      <c r="BQ116">
        <v>130.875</v>
      </c>
      <c r="BR116">
        <v>180.99700000000001</v>
      </c>
      <c r="BS116">
        <v>165.69200000000001</v>
      </c>
      <c r="BT116">
        <v>0</v>
      </c>
      <c r="BU116">
        <v>80.384699999999995</v>
      </c>
      <c r="BV116">
        <v>505.55700000000002</v>
      </c>
      <c r="BW116">
        <v>946.44799999999998</v>
      </c>
      <c r="BX116">
        <v>2025.88</v>
      </c>
      <c r="BY116">
        <v>119.621</v>
      </c>
      <c r="BZ116">
        <v>4155.46</v>
      </c>
      <c r="CA116">
        <v>193.12700000000001</v>
      </c>
      <c r="CB116">
        <v>0</v>
      </c>
      <c r="CC116">
        <v>0</v>
      </c>
      <c r="CD116">
        <v>0</v>
      </c>
      <c r="CE116">
        <v>102.79300000000001</v>
      </c>
      <c r="CF116">
        <v>0</v>
      </c>
      <c r="CG116">
        <v>43.669699999999999</v>
      </c>
      <c r="CH116">
        <v>0</v>
      </c>
      <c r="CI116">
        <v>0</v>
      </c>
      <c r="CJ116">
        <v>339.589</v>
      </c>
      <c r="CK116">
        <v>0</v>
      </c>
      <c r="CL116">
        <v>0</v>
      </c>
      <c r="CM116">
        <v>0</v>
      </c>
      <c r="CN116">
        <v>0</v>
      </c>
      <c r="CO116">
        <v>0</v>
      </c>
      <c r="CP116">
        <v>0</v>
      </c>
      <c r="CQ116">
        <v>0</v>
      </c>
      <c r="CR116">
        <v>0</v>
      </c>
      <c r="CS116">
        <v>0</v>
      </c>
      <c r="CT116">
        <v>0</v>
      </c>
      <c r="CU116">
        <v>21.84</v>
      </c>
      <c r="CV116">
        <v>15.57</v>
      </c>
      <c r="CW116">
        <v>2.19</v>
      </c>
      <c r="CX116">
        <v>0</v>
      </c>
      <c r="CY116">
        <v>10.92</v>
      </c>
      <c r="CZ116">
        <v>7.37</v>
      </c>
      <c r="DA116">
        <v>18.18</v>
      </c>
      <c r="DB116">
        <v>27.51</v>
      </c>
      <c r="DC116">
        <v>1.64</v>
      </c>
      <c r="DD116">
        <v>105.22</v>
      </c>
      <c r="DE116">
        <v>50.52</v>
      </c>
      <c r="DF116">
        <v>0</v>
      </c>
      <c r="DG116">
        <v>0.55552299999999999</v>
      </c>
      <c r="DH116">
        <v>1.8920200000000002E-2</v>
      </c>
      <c r="DI116">
        <v>0</v>
      </c>
      <c r="DJ116">
        <v>1.0894600000000001E-2</v>
      </c>
      <c r="DK116">
        <v>0.134212</v>
      </c>
      <c r="DL116">
        <v>0.17653199999999999</v>
      </c>
      <c r="DM116">
        <v>0.30364400000000002</v>
      </c>
      <c r="DN116">
        <v>2.03874E-2</v>
      </c>
      <c r="DO116">
        <v>1.22011</v>
      </c>
      <c r="DP116">
        <v>0.58533800000000002</v>
      </c>
      <c r="DQ116" t="s">
        <v>691</v>
      </c>
      <c r="DR116" t="s">
        <v>690</v>
      </c>
      <c r="DS116" t="s">
        <v>16</v>
      </c>
      <c r="DT116">
        <v>-0.164271</v>
      </c>
      <c r="DU116">
        <v>-0.16511400000000001</v>
      </c>
      <c r="DV116">
        <v>-20.034199999999998</v>
      </c>
      <c r="DW116">
        <v>-41.844799999999999</v>
      </c>
      <c r="EN116">
        <v>123.687</v>
      </c>
      <c r="EO116">
        <v>140.02699999999999</v>
      </c>
      <c r="EP116">
        <v>165.69200000000001</v>
      </c>
      <c r="EQ116">
        <v>0</v>
      </c>
      <c r="ER116">
        <v>2633.76</v>
      </c>
      <c r="ES116">
        <v>0</v>
      </c>
      <c r="ET116">
        <v>0</v>
      </c>
      <c r="EU116">
        <v>505.55700000000002</v>
      </c>
      <c r="EV116">
        <v>942.39400000000001</v>
      </c>
      <c r="EW116">
        <v>2025.88</v>
      </c>
      <c r="EX116">
        <v>119.621</v>
      </c>
      <c r="EY116">
        <v>6656.62</v>
      </c>
      <c r="EZ116">
        <v>182.52</v>
      </c>
      <c r="FA116">
        <v>0</v>
      </c>
      <c r="FB116">
        <v>0</v>
      </c>
      <c r="FC116">
        <v>0</v>
      </c>
      <c r="FD116">
        <v>0</v>
      </c>
      <c r="FE116">
        <v>0</v>
      </c>
      <c r="FF116">
        <v>43.669699999999999</v>
      </c>
      <c r="FG116">
        <v>0</v>
      </c>
      <c r="FH116">
        <v>0</v>
      </c>
      <c r="FI116">
        <v>226.18899999999999</v>
      </c>
      <c r="FJ116">
        <v>0</v>
      </c>
      <c r="FK116">
        <v>0</v>
      </c>
      <c r="FL116">
        <v>0</v>
      </c>
      <c r="FM116">
        <v>0</v>
      </c>
      <c r="FN116">
        <v>0</v>
      </c>
      <c r="FO116">
        <v>0</v>
      </c>
      <c r="FP116">
        <v>0</v>
      </c>
      <c r="FQ116">
        <v>0</v>
      </c>
      <c r="FR116">
        <v>0</v>
      </c>
      <c r="FS116">
        <v>0</v>
      </c>
      <c r="FT116">
        <v>20.58</v>
      </c>
      <c r="FU116">
        <v>11.93</v>
      </c>
      <c r="FV116">
        <v>2.19</v>
      </c>
      <c r="FW116">
        <v>0</v>
      </c>
      <c r="FX116">
        <v>36.96</v>
      </c>
      <c r="FY116">
        <v>0</v>
      </c>
      <c r="FZ116">
        <v>0</v>
      </c>
      <c r="GA116">
        <v>7.37</v>
      </c>
      <c r="GB116">
        <v>18.12</v>
      </c>
      <c r="GC116">
        <v>27.51</v>
      </c>
      <c r="GD116">
        <v>1.64</v>
      </c>
      <c r="GE116">
        <v>126.3</v>
      </c>
      <c r="GF116">
        <v>0</v>
      </c>
      <c r="GG116">
        <v>0.34664099999999998</v>
      </c>
      <c r="GH116">
        <v>1.8920200000000002E-2</v>
      </c>
      <c r="GI116">
        <v>0</v>
      </c>
      <c r="GJ116">
        <v>0.38489000000000001</v>
      </c>
      <c r="GK116">
        <v>0</v>
      </c>
      <c r="GL116">
        <v>0</v>
      </c>
      <c r="GM116">
        <v>0.134212</v>
      </c>
      <c r="GN116">
        <v>0.17568900000000001</v>
      </c>
      <c r="GO116">
        <v>0.30364400000000002</v>
      </c>
      <c r="GP116">
        <v>2.03874E-2</v>
      </c>
      <c r="GQ116">
        <v>1.3843799999999999</v>
      </c>
      <c r="GR116">
        <v>446.09899999999999</v>
      </c>
      <c r="GS116">
        <v>1141.05</v>
      </c>
      <c r="GT116">
        <v>165.69200000000001</v>
      </c>
      <c r="GU116">
        <v>0</v>
      </c>
      <c r="GV116">
        <v>2627.42</v>
      </c>
      <c r="GW116">
        <v>2135</v>
      </c>
      <c r="GX116">
        <v>930.00099999999998</v>
      </c>
      <c r="GY116">
        <v>2637.81</v>
      </c>
      <c r="GZ116">
        <v>297.5</v>
      </c>
      <c r="HA116">
        <v>10380.6</v>
      </c>
      <c r="HB116">
        <v>371.24299999999999</v>
      </c>
      <c r="HC116">
        <v>0</v>
      </c>
      <c r="HD116">
        <v>0</v>
      </c>
      <c r="HE116">
        <v>0</v>
      </c>
      <c r="HF116">
        <v>0</v>
      </c>
      <c r="HG116">
        <v>0</v>
      </c>
      <c r="HH116">
        <v>65.400000000000006</v>
      </c>
      <c r="HI116">
        <v>0</v>
      </c>
      <c r="HJ116">
        <v>0</v>
      </c>
      <c r="HK116">
        <v>436.64299999999997</v>
      </c>
      <c r="HL116">
        <v>0</v>
      </c>
      <c r="HM116">
        <v>0</v>
      </c>
      <c r="HN116">
        <v>0</v>
      </c>
      <c r="HO116">
        <v>0</v>
      </c>
      <c r="HP116">
        <v>0</v>
      </c>
      <c r="HQ116">
        <v>0</v>
      </c>
      <c r="HR116">
        <v>0</v>
      </c>
      <c r="HS116">
        <v>0</v>
      </c>
      <c r="HT116">
        <v>0</v>
      </c>
      <c r="HU116">
        <v>0</v>
      </c>
      <c r="HV116">
        <v>44.31</v>
      </c>
      <c r="HW116">
        <v>53.29</v>
      </c>
      <c r="HX116">
        <v>2.19</v>
      </c>
      <c r="HY116">
        <v>0</v>
      </c>
      <c r="HZ116">
        <v>36.619999999999997</v>
      </c>
      <c r="IA116">
        <v>31.93</v>
      </c>
      <c r="IB116">
        <v>18.57</v>
      </c>
      <c r="IC116">
        <v>36.39</v>
      </c>
      <c r="ID116">
        <v>4.13</v>
      </c>
      <c r="IE116">
        <v>227.43</v>
      </c>
      <c r="IF116">
        <v>0</v>
      </c>
      <c r="IG116">
        <v>2.4153500000000001</v>
      </c>
      <c r="IH116">
        <v>1.8920200000000002E-2</v>
      </c>
      <c r="II116">
        <v>0</v>
      </c>
      <c r="IJ116">
        <v>0.37175799999999998</v>
      </c>
      <c r="IK116">
        <v>0.62342900000000001</v>
      </c>
      <c r="IL116">
        <v>0.118043</v>
      </c>
      <c r="IM116">
        <v>0.43196400000000001</v>
      </c>
      <c r="IN116">
        <v>6.2929700000000005E-2</v>
      </c>
      <c r="IO116">
        <v>4.0423900000000001</v>
      </c>
      <c r="IP116">
        <v>53.8</v>
      </c>
      <c r="IQ116">
        <v>0</v>
      </c>
      <c r="IR116">
        <v>25.3</v>
      </c>
      <c r="IS116">
        <v>44.9</v>
      </c>
      <c r="IT116">
        <v>19.600000000000001</v>
      </c>
      <c r="IU116">
        <v>52.57</v>
      </c>
      <c r="IV116">
        <v>19.09</v>
      </c>
      <c r="IW116">
        <v>20.46</v>
      </c>
      <c r="IX116">
        <v>30.06</v>
      </c>
      <c r="IY116">
        <v>52.57</v>
      </c>
      <c r="IZ116">
        <v>19.09</v>
      </c>
      <c r="JA116">
        <v>97.46</v>
      </c>
      <c r="JB116">
        <v>38.950000000000003</v>
      </c>
    </row>
    <row r="117" spans="1:262" x14ac:dyDescent="0.25">
      <c r="A117" s="10">
        <v>42977.405462962961</v>
      </c>
      <c r="B117" t="s">
        <v>642</v>
      </c>
      <c r="C117" t="s">
        <v>630</v>
      </c>
      <c r="D117">
        <v>12</v>
      </c>
      <c r="E117">
        <v>1</v>
      </c>
      <c r="F117">
        <v>2100</v>
      </c>
      <c r="G117" t="s">
        <v>96</v>
      </c>
      <c r="H117" t="s">
        <v>125</v>
      </c>
      <c r="I117">
        <v>2.83</v>
      </c>
      <c r="J117">
        <v>43.6</v>
      </c>
      <c r="K117">
        <v>125.367</v>
      </c>
      <c r="L117">
        <v>137.721</v>
      </c>
      <c r="M117">
        <v>165.69200000000001</v>
      </c>
      <c r="N117">
        <v>0</v>
      </c>
      <c r="O117">
        <v>1005.97</v>
      </c>
      <c r="P117">
        <v>0</v>
      </c>
      <c r="Q117">
        <v>0</v>
      </c>
      <c r="R117">
        <v>505.55700000000002</v>
      </c>
      <c r="S117">
        <v>935.48199999999997</v>
      </c>
      <c r="T117">
        <v>2025.88</v>
      </c>
      <c r="U117">
        <v>119.621</v>
      </c>
      <c r="V117">
        <v>5021.3</v>
      </c>
      <c r="W117">
        <v>184.999</v>
      </c>
      <c r="X117">
        <v>0</v>
      </c>
      <c r="Y117">
        <v>0</v>
      </c>
      <c r="Z117">
        <v>0</v>
      </c>
      <c r="AA117">
        <v>0</v>
      </c>
      <c r="AB117">
        <v>0</v>
      </c>
      <c r="AC117">
        <v>43.669699999999999</v>
      </c>
      <c r="AD117">
        <v>0</v>
      </c>
      <c r="AE117">
        <v>0</v>
      </c>
      <c r="AF117">
        <v>228.66900000000001</v>
      </c>
      <c r="AG117">
        <v>0</v>
      </c>
      <c r="AH117">
        <v>0</v>
      </c>
      <c r="AI117">
        <v>0</v>
      </c>
      <c r="AJ117">
        <v>0</v>
      </c>
      <c r="AK117">
        <v>0</v>
      </c>
      <c r="AL117">
        <v>0</v>
      </c>
      <c r="AM117">
        <v>0</v>
      </c>
      <c r="AN117">
        <v>0</v>
      </c>
      <c r="AO117">
        <v>0</v>
      </c>
      <c r="AP117">
        <v>0</v>
      </c>
      <c r="AQ117">
        <v>20.86</v>
      </c>
      <c r="AR117">
        <v>11.77</v>
      </c>
      <c r="AS117">
        <v>2.19</v>
      </c>
      <c r="AT117">
        <v>0</v>
      </c>
      <c r="AU117">
        <v>12.87</v>
      </c>
      <c r="AV117">
        <v>0</v>
      </c>
      <c r="AW117">
        <v>0</v>
      </c>
      <c r="AX117">
        <v>7.37</v>
      </c>
      <c r="AY117">
        <v>18.03</v>
      </c>
      <c r="AZ117">
        <v>27.51</v>
      </c>
      <c r="BA117">
        <v>1.64</v>
      </c>
      <c r="BB117">
        <v>102.24</v>
      </c>
      <c r="BC117">
        <v>47.69</v>
      </c>
      <c r="BD117">
        <v>0</v>
      </c>
      <c r="BE117">
        <v>0.33624199999999999</v>
      </c>
      <c r="BF117">
        <v>1.8920200000000002E-2</v>
      </c>
      <c r="BG117">
        <v>0</v>
      </c>
      <c r="BH117">
        <v>6.9404199999999999E-2</v>
      </c>
      <c r="BI117">
        <v>0</v>
      </c>
      <c r="BJ117">
        <v>0</v>
      </c>
      <c r="BK117">
        <v>0.134212</v>
      </c>
      <c r="BL117">
        <v>0.17508699999999999</v>
      </c>
      <c r="BM117">
        <v>0.30364400000000002</v>
      </c>
      <c r="BN117">
        <v>2.03874E-2</v>
      </c>
      <c r="BO117">
        <v>1.0579000000000001</v>
      </c>
      <c r="BP117">
        <v>0.42456700000000003</v>
      </c>
      <c r="BQ117">
        <v>130.875</v>
      </c>
      <c r="BR117">
        <v>180.99700000000001</v>
      </c>
      <c r="BS117">
        <v>165.69200000000001</v>
      </c>
      <c r="BT117">
        <v>0</v>
      </c>
      <c r="BU117">
        <v>80.384699999999995</v>
      </c>
      <c r="BV117">
        <v>505.55700000000002</v>
      </c>
      <c r="BW117">
        <v>946.44799999999998</v>
      </c>
      <c r="BX117">
        <v>2025.88</v>
      </c>
      <c r="BY117">
        <v>119.621</v>
      </c>
      <c r="BZ117">
        <v>4155.46</v>
      </c>
      <c r="CA117">
        <v>193.12700000000001</v>
      </c>
      <c r="CB117">
        <v>0</v>
      </c>
      <c r="CC117">
        <v>0</v>
      </c>
      <c r="CD117">
        <v>0</v>
      </c>
      <c r="CE117">
        <v>102.79300000000001</v>
      </c>
      <c r="CF117">
        <v>0</v>
      </c>
      <c r="CG117">
        <v>43.669699999999999</v>
      </c>
      <c r="CH117">
        <v>0</v>
      </c>
      <c r="CI117">
        <v>0</v>
      </c>
      <c r="CJ117">
        <v>339.589</v>
      </c>
      <c r="CK117">
        <v>0</v>
      </c>
      <c r="CL117">
        <v>0</v>
      </c>
      <c r="CM117">
        <v>0</v>
      </c>
      <c r="CN117">
        <v>0</v>
      </c>
      <c r="CO117">
        <v>0</v>
      </c>
      <c r="CP117">
        <v>0</v>
      </c>
      <c r="CQ117">
        <v>0</v>
      </c>
      <c r="CR117">
        <v>0</v>
      </c>
      <c r="CS117">
        <v>0</v>
      </c>
      <c r="CT117">
        <v>0</v>
      </c>
      <c r="CU117">
        <v>21.84</v>
      </c>
      <c r="CV117">
        <v>15.57</v>
      </c>
      <c r="CW117">
        <v>2.19</v>
      </c>
      <c r="CX117">
        <v>0</v>
      </c>
      <c r="CY117">
        <v>10.92</v>
      </c>
      <c r="CZ117">
        <v>7.37</v>
      </c>
      <c r="DA117">
        <v>18.18</v>
      </c>
      <c r="DB117">
        <v>27.51</v>
      </c>
      <c r="DC117">
        <v>1.64</v>
      </c>
      <c r="DD117">
        <v>105.22</v>
      </c>
      <c r="DE117">
        <v>50.52</v>
      </c>
      <c r="DF117">
        <v>0</v>
      </c>
      <c r="DG117">
        <v>0.55552299999999999</v>
      </c>
      <c r="DH117">
        <v>1.8920200000000002E-2</v>
      </c>
      <c r="DI117">
        <v>0</v>
      </c>
      <c r="DJ117">
        <v>1.0894600000000001E-2</v>
      </c>
      <c r="DK117">
        <v>0.134212</v>
      </c>
      <c r="DL117">
        <v>0.17653199999999999</v>
      </c>
      <c r="DM117">
        <v>0.30364400000000002</v>
      </c>
      <c r="DN117">
        <v>2.03874E-2</v>
      </c>
      <c r="DO117">
        <v>1.22011</v>
      </c>
      <c r="DP117">
        <v>0.58533800000000002</v>
      </c>
      <c r="DQ117" t="s">
        <v>691</v>
      </c>
      <c r="DR117" t="s">
        <v>690</v>
      </c>
      <c r="DS117" t="s">
        <v>16</v>
      </c>
      <c r="DT117">
        <v>0.162216</v>
      </c>
      <c r="DU117">
        <v>0.160771</v>
      </c>
      <c r="DV117">
        <v>2.83216</v>
      </c>
      <c r="DW117">
        <v>5.6017400000000004</v>
      </c>
      <c r="EN117">
        <v>125.367</v>
      </c>
      <c r="EO117">
        <v>137.721</v>
      </c>
      <c r="EP117">
        <v>165.69200000000001</v>
      </c>
      <c r="EQ117">
        <v>0</v>
      </c>
      <c r="ER117">
        <v>1005.97</v>
      </c>
      <c r="ES117">
        <v>0</v>
      </c>
      <c r="ET117">
        <v>0</v>
      </c>
      <c r="EU117">
        <v>505.55700000000002</v>
      </c>
      <c r="EV117">
        <v>935.48199999999997</v>
      </c>
      <c r="EW117">
        <v>2025.88</v>
      </c>
      <c r="EX117">
        <v>119.621</v>
      </c>
      <c r="EY117">
        <v>5021.3</v>
      </c>
      <c r="EZ117">
        <v>184.999</v>
      </c>
      <c r="FA117">
        <v>0</v>
      </c>
      <c r="FB117">
        <v>0</v>
      </c>
      <c r="FC117">
        <v>0</v>
      </c>
      <c r="FD117">
        <v>0</v>
      </c>
      <c r="FE117">
        <v>0</v>
      </c>
      <c r="FF117">
        <v>43.669699999999999</v>
      </c>
      <c r="FG117">
        <v>0</v>
      </c>
      <c r="FH117">
        <v>0</v>
      </c>
      <c r="FI117">
        <v>228.66900000000001</v>
      </c>
      <c r="FJ117">
        <v>0</v>
      </c>
      <c r="FK117">
        <v>0</v>
      </c>
      <c r="FL117">
        <v>0</v>
      </c>
      <c r="FM117">
        <v>0</v>
      </c>
      <c r="FN117">
        <v>0</v>
      </c>
      <c r="FO117">
        <v>0</v>
      </c>
      <c r="FP117">
        <v>0</v>
      </c>
      <c r="FQ117">
        <v>0</v>
      </c>
      <c r="FR117">
        <v>0</v>
      </c>
      <c r="FS117">
        <v>0</v>
      </c>
      <c r="FT117">
        <v>20.86</v>
      </c>
      <c r="FU117">
        <v>11.77</v>
      </c>
      <c r="FV117">
        <v>2.19</v>
      </c>
      <c r="FW117">
        <v>0</v>
      </c>
      <c r="FX117">
        <v>12.87</v>
      </c>
      <c r="FY117">
        <v>0</v>
      </c>
      <c r="FZ117">
        <v>0</v>
      </c>
      <c r="GA117">
        <v>7.37</v>
      </c>
      <c r="GB117">
        <v>18.03</v>
      </c>
      <c r="GC117">
        <v>27.51</v>
      </c>
      <c r="GD117">
        <v>1.64</v>
      </c>
      <c r="GE117">
        <v>102.24</v>
      </c>
      <c r="GF117">
        <v>0</v>
      </c>
      <c r="GG117">
        <v>0.33624199999999999</v>
      </c>
      <c r="GH117">
        <v>1.8920200000000002E-2</v>
      </c>
      <c r="GI117">
        <v>0</v>
      </c>
      <c r="GJ117">
        <v>6.9404199999999999E-2</v>
      </c>
      <c r="GK117">
        <v>0</v>
      </c>
      <c r="GL117">
        <v>0</v>
      </c>
      <c r="GM117">
        <v>0.134212</v>
      </c>
      <c r="GN117">
        <v>0.17508699999999999</v>
      </c>
      <c r="GO117">
        <v>0.30364400000000002</v>
      </c>
      <c r="GP117">
        <v>2.03874E-2</v>
      </c>
      <c r="GQ117">
        <v>1.0579000000000001</v>
      </c>
      <c r="GR117">
        <v>446.09899999999999</v>
      </c>
      <c r="GS117">
        <v>1141.05</v>
      </c>
      <c r="GT117">
        <v>165.69200000000001</v>
      </c>
      <c r="GU117">
        <v>0</v>
      </c>
      <c r="GV117">
        <v>2627.42</v>
      </c>
      <c r="GW117">
        <v>2135</v>
      </c>
      <c r="GX117">
        <v>930.00099999999998</v>
      </c>
      <c r="GY117">
        <v>2637.81</v>
      </c>
      <c r="GZ117">
        <v>297.5</v>
      </c>
      <c r="HA117">
        <v>10380.6</v>
      </c>
      <c r="HB117">
        <v>371.24299999999999</v>
      </c>
      <c r="HC117">
        <v>0</v>
      </c>
      <c r="HD117">
        <v>0</v>
      </c>
      <c r="HE117">
        <v>0</v>
      </c>
      <c r="HF117">
        <v>0</v>
      </c>
      <c r="HG117">
        <v>0</v>
      </c>
      <c r="HH117">
        <v>65.400000000000006</v>
      </c>
      <c r="HI117">
        <v>0</v>
      </c>
      <c r="HJ117">
        <v>0</v>
      </c>
      <c r="HK117">
        <v>436.64299999999997</v>
      </c>
      <c r="HL117">
        <v>0</v>
      </c>
      <c r="HM117">
        <v>0</v>
      </c>
      <c r="HN117">
        <v>0</v>
      </c>
      <c r="HO117">
        <v>0</v>
      </c>
      <c r="HP117">
        <v>0</v>
      </c>
      <c r="HQ117">
        <v>0</v>
      </c>
      <c r="HR117">
        <v>0</v>
      </c>
      <c r="HS117">
        <v>0</v>
      </c>
      <c r="HT117">
        <v>0</v>
      </c>
      <c r="HU117">
        <v>0</v>
      </c>
      <c r="HV117">
        <v>44.31</v>
      </c>
      <c r="HW117">
        <v>53.29</v>
      </c>
      <c r="HX117">
        <v>2.19</v>
      </c>
      <c r="HY117">
        <v>0</v>
      </c>
      <c r="HZ117">
        <v>36.619999999999997</v>
      </c>
      <c r="IA117">
        <v>31.93</v>
      </c>
      <c r="IB117">
        <v>18.57</v>
      </c>
      <c r="IC117">
        <v>36.39</v>
      </c>
      <c r="ID117">
        <v>4.13</v>
      </c>
      <c r="IE117">
        <v>227.43</v>
      </c>
      <c r="IF117">
        <v>0</v>
      </c>
      <c r="IG117">
        <v>2.4153500000000001</v>
      </c>
      <c r="IH117">
        <v>1.8920200000000002E-2</v>
      </c>
      <c r="II117">
        <v>0</v>
      </c>
      <c r="IJ117">
        <v>0.37175799999999998</v>
      </c>
      <c r="IK117">
        <v>0.62342900000000001</v>
      </c>
      <c r="IL117">
        <v>0.118043</v>
      </c>
      <c r="IM117">
        <v>0.43196400000000001</v>
      </c>
      <c r="IN117">
        <v>6.2929700000000005E-2</v>
      </c>
      <c r="IO117">
        <v>4.0423900000000001</v>
      </c>
      <c r="IP117">
        <v>43.6</v>
      </c>
      <c r="IQ117">
        <v>0</v>
      </c>
      <c r="IR117">
        <v>25.3</v>
      </c>
      <c r="IS117">
        <v>44.9</v>
      </c>
      <c r="IT117">
        <v>19.600000000000001</v>
      </c>
      <c r="IU117">
        <v>28.34</v>
      </c>
      <c r="IV117">
        <v>19.350000000000001</v>
      </c>
      <c r="IW117">
        <v>20.46</v>
      </c>
      <c r="IX117">
        <v>30.06</v>
      </c>
      <c r="IY117">
        <v>28.34</v>
      </c>
      <c r="IZ117">
        <v>19.350000000000001</v>
      </c>
      <c r="JA117">
        <v>97.46</v>
      </c>
      <c r="JB117">
        <v>38.950000000000003</v>
      </c>
    </row>
    <row r="118" spans="1:262" x14ac:dyDescent="0.25">
      <c r="A118" s="10">
        <v>42977.406215277777</v>
      </c>
      <c r="B118" t="s">
        <v>643</v>
      </c>
      <c r="C118" t="s">
        <v>632</v>
      </c>
      <c r="D118">
        <v>12</v>
      </c>
      <c r="E118">
        <v>1</v>
      </c>
      <c r="F118">
        <v>2100</v>
      </c>
      <c r="G118" t="s">
        <v>96</v>
      </c>
      <c r="H118" t="s">
        <v>125</v>
      </c>
      <c r="I118">
        <v>2.94</v>
      </c>
      <c r="J118">
        <v>43.7</v>
      </c>
      <c r="K118">
        <v>123.997</v>
      </c>
      <c r="L118">
        <v>139.755</v>
      </c>
      <c r="M118">
        <v>165.69200000000001</v>
      </c>
      <c r="N118">
        <v>0</v>
      </c>
      <c r="O118">
        <v>160.76</v>
      </c>
      <c r="P118">
        <v>0</v>
      </c>
      <c r="Q118">
        <v>0</v>
      </c>
      <c r="R118">
        <v>505.55700000000002</v>
      </c>
      <c r="S118">
        <v>941.36599999999999</v>
      </c>
      <c r="T118">
        <v>2025.88</v>
      </c>
      <c r="U118">
        <v>119.621</v>
      </c>
      <c r="V118">
        <v>4182.63</v>
      </c>
      <c r="W118">
        <v>182.977</v>
      </c>
      <c r="X118">
        <v>0</v>
      </c>
      <c r="Y118">
        <v>0</v>
      </c>
      <c r="Z118">
        <v>0</v>
      </c>
      <c r="AA118">
        <v>111.495</v>
      </c>
      <c r="AB118">
        <v>0</v>
      </c>
      <c r="AC118">
        <v>43.669699999999999</v>
      </c>
      <c r="AD118">
        <v>0</v>
      </c>
      <c r="AE118">
        <v>0</v>
      </c>
      <c r="AF118">
        <v>338.14100000000002</v>
      </c>
      <c r="AG118">
        <v>0</v>
      </c>
      <c r="AH118">
        <v>0</v>
      </c>
      <c r="AI118">
        <v>0</v>
      </c>
      <c r="AJ118">
        <v>0</v>
      </c>
      <c r="AK118">
        <v>0</v>
      </c>
      <c r="AL118">
        <v>0</v>
      </c>
      <c r="AM118">
        <v>0</v>
      </c>
      <c r="AN118">
        <v>0</v>
      </c>
      <c r="AO118">
        <v>0</v>
      </c>
      <c r="AP118">
        <v>0</v>
      </c>
      <c r="AQ118">
        <v>20.63</v>
      </c>
      <c r="AR118">
        <v>11.91</v>
      </c>
      <c r="AS118">
        <v>2.19</v>
      </c>
      <c r="AT118">
        <v>0</v>
      </c>
      <c r="AU118">
        <v>12.85</v>
      </c>
      <c r="AV118">
        <v>0</v>
      </c>
      <c r="AW118">
        <v>0</v>
      </c>
      <c r="AX118">
        <v>7.37</v>
      </c>
      <c r="AY118">
        <v>18.100000000000001</v>
      </c>
      <c r="AZ118">
        <v>27.51</v>
      </c>
      <c r="BA118">
        <v>1.64</v>
      </c>
      <c r="BB118">
        <v>102.2</v>
      </c>
      <c r="BC118">
        <v>47.58</v>
      </c>
      <c r="BD118">
        <v>0</v>
      </c>
      <c r="BE118">
        <v>0.34526899999999999</v>
      </c>
      <c r="BF118">
        <v>1.8920200000000002E-2</v>
      </c>
      <c r="BG118">
        <v>0</v>
      </c>
      <c r="BH118">
        <v>2.1789200000000002E-2</v>
      </c>
      <c r="BI118">
        <v>0</v>
      </c>
      <c r="BJ118">
        <v>0</v>
      </c>
      <c r="BK118">
        <v>0.134212</v>
      </c>
      <c r="BL118">
        <v>0.17562900000000001</v>
      </c>
      <c r="BM118">
        <v>0.30364400000000002</v>
      </c>
      <c r="BN118">
        <v>2.03874E-2</v>
      </c>
      <c r="BO118">
        <v>1.0198499999999999</v>
      </c>
      <c r="BP118">
        <v>0.38597799999999999</v>
      </c>
      <c r="BQ118">
        <v>130.875</v>
      </c>
      <c r="BR118">
        <v>180.99700000000001</v>
      </c>
      <c r="BS118">
        <v>165.69200000000001</v>
      </c>
      <c r="BT118">
        <v>0</v>
      </c>
      <c r="BU118">
        <v>80.384699999999995</v>
      </c>
      <c r="BV118">
        <v>505.55700000000002</v>
      </c>
      <c r="BW118">
        <v>946.44799999999998</v>
      </c>
      <c r="BX118">
        <v>2025.88</v>
      </c>
      <c r="BY118">
        <v>119.621</v>
      </c>
      <c r="BZ118">
        <v>4155.46</v>
      </c>
      <c r="CA118">
        <v>193.12700000000001</v>
      </c>
      <c r="CB118">
        <v>0</v>
      </c>
      <c r="CC118">
        <v>0</v>
      </c>
      <c r="CD118">
        <v>0</v>
      </c>
      <c r="CE118">
        <v>102.79300000000001</v>
      </c>
      <c r="CF118">
        <v>0</v>
      </c>
      <c r="CG118">
        <v>43.669699999999999</v>
      </c>
      <c r="CH118">
        <v>0</v>
      </c>
      <c r="CI118">
        <v>0</v>
      </c>
      <c r="CJ118">
        <v>339.589</v>
      </c>
      <c r="CK118">
        <v>0</v>
      </c>
      <c r="CL118">
        <v>0</v>
      </c>
      <c r="CM118">
        <v>0</v>
      </c>
      <c r="CN118">
        <v>0</v>
      </c>
      <c r="CO118">
        <v>0</v>
      </c>
      <c r="CP118">
        <v>0</v>
      </c>
      <c r="CQ118">
        <v>0</v>
      </c>
      <c r="CR118">
        <v>0</v>
      </c>
      <c r="CS118">
        <v>0</v>
      </c>
      <c r="CT118">
        <v>0</v>
      </c>
      <c r="CU118">
        <v>21.84</v>
      </c>
      <c r="CV118">
        <v>15.57</v>
      </c>
      <c r="CW118">
        <v>2.19</v>
      </c>
      <c r="CX118">
        <v>0</v>
      </c>
      <c r="CY118">
        <v>10.92</v>
      </c>
      <c r="CZ118">
        <v>7.37</v>
      </c>
      <c r="DA118">
        <v>18.18</v>
      </c>
      <c r="DB118">
        <v>27.51</v>
      </c>
      <c r="DC118">
        <v>1.64</v>
      </c>
      <c r="DD118">
        <v>105.22</v>
      </c>
      <c r="DE118">
        <v>50.52</v>
      </c>
      <c r="DF118">
        <v>0</v>
      </c>
      <c r="DG118">
        <v>0.55552299999999999</v>
      </c>
      <c r="DH118">
        <v>1.8920200000000002E-2</v>
      </c>
      <c r="DI118">
        <v>0</v>
      </c>
      <c r="DJ118">
        <v>1.0894600000000001E-2</v>
      </c>
      <c r="DK118">
        <v>0.134212</v>
      </c>
      <c r="DL118">
        <v>0.17653199999999999</v>
      </c>
      <c r="DM118">
        <v>0.30364400000000002</v>
      </c>
      <c r="DN118">
        <v>2.03874E-2</v>
      </c>
      <c r="DO118">
        <v>1.22011</v>
      </c>
      <c r="DP118">
        <v>0.58533800000000002</v>
      </c>
      <c r="DQ118" t="s">
        <v>691</v>
      </c>
      <c r="DR118" t="s">
        <v>690</v>
      </c>
      <c r="DS118" t="s">
        <v>16</v>
      </c>
      <c r="DT118">
        <v>0.200263</v>
      </c>
      <c r="DU118">
        <v>0.19936000000000001</v>
      </c>
      <c r="DV118">
        <v>2.87018</v>
      </c>
      <c r="DW118">
        <v>5.8194800000000004</v>
      </c>
      <c r="EN118">
        <v>123.997</v>
      </c>
      <c r="EO118">
        <v>139.755</v>
      </c>
      <c r="EP118">
        <v>165.69200000000001</v>
      </c>
      <c r="EQ118">
        <v>0</v>
      </c>
      <c r="ER118">
        <v>160.76</v>
      </c>
      <c r="ES118">
        <v>0</v>
      </c>
      <c r="ET118">
        <v>0</v>
      </c>
      <c r="EU118">
        <v>505.55700000000002</v>
      </c>
      <c r="EV118">
        <v>941.36599999999999</v>
      </c>
      <c r="EW118">
        <v>2025.88</v>
      </c>
      <c r="EX118">
        <v>119.621</v>
      </c>
      <c r="EY118">
        <v>4182.63</v>
      </c>
      <c r="EZ118">
        <v>182.977</v>
      </c>
      <c r="FA118">
        <v>0</v>
      </c>
      <c r="FB118">
        <v>0</v>
      </c>
      <c r="FC118">
        <v>0</v>
      </c>
      <c r="FD118">
        <v>111.495</v>
      </c>
      <c r="FE118">
        <v>0</v>
      </c>
      <c r="FF118">
        <v>43.669699999999999</v>
      </c>
      <c r="FG118">
        <v>0</v>
      </c>
      <c r="FH118">
        <v>0</v>
      </c>
      <c r="FI118">
        <v>338.14100000000002</v>
      </c>
      <c r="FJ118">
        <v>0</v>
      </c>
      <c r="FK118">
        <v>0</v>
      </c>
      <c r="FL118">
        <v>0</v>
      </c>
      <c r="FM118">
        <v>0</v>
      </c>
      <c r="FN118">
        <v>0</v>
      </c>
      <c r="FO118">
        <v>0</v>
      </c>
      <c r="FP118">
        <v>0</v>
      </c>
      <c r="FQ118">
        <v>0</v>
      </c>
      <c r="FR118">
        <v>0</v>
      </c>
      <c r="FS118">
        <v>0</v>
      </c>
      <c r="FT118">
        <v>20.63</v>
      </c>
      <c r="FU118">
        <v>11.91</v>
      </c>
      <c r="FV118">
        <v>2.19</v>
      </c>
      <c r="FW118">
        <v>0</v>
      </c>
      <c r="FX118">
        <v>12.85</v>
      </c>
      <c r="FY118">
        <v>0</v>
      </c>
      <c r="FZ118">
        <v>0</v>
      </c>
      <c r="GA118">
        <v>7.37</v>
      </c>
      <c r="GB118">
        <v>18.100000000000001</v>
      </c>
      <c r="GC118">
        <v>27.51</v>
      </c>
      <c r="GD118">
        <v>1.64</v>
      </c>
      <c r="GE118">
        <v>102.2</v>
      </c>
      <c r="GF118">
        <v>0</v>
      </c>
      <c r="GG118">
        <v>0.34526899999999999</v>
      </c>
      <c r="GH118">
        <v>1.8920200000000002E-2</v>
      </c>
      <c r="GI118">
        <v>0</v>
      </c>
      <c r="GJ118">
        <v>2.1789200000000002E-2</v>
      </c>
      <c r="GK118">
        <v>0</v>
      </c>
      <c r="GL118">
        <v>0</v>
      </c>
      <c r="GM118">
        <v>0.134212</v>
      </c>
      <c r="GN118">
        <v>0.17562900000000001</v>
      </c>
      <c r="GO118">
        <v>0.30364400000000002</v>
      </c>
      <c r="GP118">
        <v>2.03874E-2</v>
      </c>
      <c r="GQ118">
        <v>1.0198499999999999</v>
      </c>
      <c r="GR118">
        <v>446.95</v>
      </c>
      <c r="GS118">
        <v>1139.18</v>
      </c>
      <c r="GT118">
        <v>165.69200000000001</v>
      </c>
      <c r="GU118">
        <v>0</v>
      </c>
      <c r="GV118">
        <v>0</v>
      </c>
      <c r="GW118">
        <v>2135</v>
      </c>
      <c r="GX118">
        <v>930.00099999999998</v>
      </c>
      <c r="GY118">
        <v>2637.81</v>
      </c>
      <c r="GZ118">
        <v>297.5</v>
      </c>
      <c r="HA118">
        <v>7752.14</v>
      </c>
      <c r="HB118">
        <v>371.952</v>
      </c>
      <c r="HC118">
        <v>0</v>
      </c>
      <c r="HD118">
        <v>0</v>
      </c>
      <c r="HE118">
        <v>0</v>
      </c>
      <c r="HF118">
        <v>161.63900000000001</v>
      </c>
      <c r="HG118">
        <v>0</v>
      </c>
      <c r="HH118">
        <v>65.400000000000006</v>
      </c>
      <c r="HI118">
        <v>0</v>
      </c>
      <c r="HJ118">
        <v>0</v>
      </c>
      <c r="HK118">
        <v>598.99</v>
      </c>
      <c r="HL118">
        <v>0</v>
      </c>
      <c r="HM118">
        <v>0</v>
      </c>
      <c r="HN118">
        <v>0</v>
      </c>
      <c r="HO118">
        <v>0</v>
      </c>
      <c r="HP118">
        <v>0</v>
      </c>
      <c r="HQ118">
        <v>0</v>
      </c>
      <c r="HR118">
        <v>0</v>
      </c>
      <c r="HS118">
        <v>0</v>
      </c>
      <c r="HT118">
        <v>0</v>
      </c>
      <c r="HU118">
        <v>0</v>
      </c>
      <c r="HV118">
        <v>44.39</v>
      </c>
      <c r="HW118">
        <v>53.25</v>
      </c>
      <c r="HX118">
        <v>2.19</v>
      </c>
      <c r="HY118">
        <v>0</v>
      </c>
      <c r="HZ118">
        <v>15.43</v>
      </c>
      <c r="IA118">
        <v>31.93</v>
      </c>
      <c r="IB118">
        <v>18.57</v>
      </c>
      <c r="IC118">
        <v>36.39</v>
      </c>
      <c r="ID118">
        <v>4.13</v>
      </c>
      <c r="IE118">
        <v>206.28</v>
      </c>
      <c r="IF118">
        <v>0</v>
      </c>
      <c r="IG118">
        <v>2.4140199999999998</v>
      </c>
      <c r="IH118">
        <v>1.8920200000000002E-2</v>
      </c>
      <c r="II118">
        <v>0</v>
      </c>
      <c r="IJ118">
        <v>0</v>
      </c>
      <c r="IK118">
        <v>0.62342900000000001</v>
      </c>
      <c r="IL118">
        <v>0.118043</v>
      </c>
      <c r="IM118">
        <v>0.43196400000000001</v>
      </c>
      <c r="IN118">
        <v>6.2929700000000005E-2</v>
      </c>
      <c r="IO118">
        <v>3.6693099999999998</v>
      </c>
      <c r="IP118">
        <v>43.7</v>
      </c>
      <c r="IQ118">
        <v>0</v>
      </c>
      <c r="IR118">
        <v>25</v>
      </c>
      <c r="IS118">
        <v>45</v>
      </c>
      <c r="IT118">
        <v>20</v>
      </c>
      <c r="IU118">
        <v>17.82</v>
      </c>
      <c r="IV118">
        <v>29.76</v>
      </c>
      <c r="IW118">
        <v>20.46</v>
      </c>
      <c r="IX118">
        <v>30.06</v>
      </c>
      <c r="IY118">
        <v>17.82</v>
      </c>
      <c r="IZ118">
        <v>29.76</v>
      </c>
      <c r="JA118">
        <v>60.81</v>
      </c>
      <c r="JB118">
        <v>54.45</v>
      </c>
    </row>
    <row r="119" spans="1:262" x14ac:dyDescent="0.25">
      <c r="A119" s="10">
        <v>42977.405462962961</v>
      </c>
      <c r="B119" t="s">
        <v>644</v>
      </c>
      <c r="C119" t="s">
        <v>634</v>
      </c>
      <c r="D119">
        <v>12</v>
      </c>
      <c r="E119">
        <v>1</v>
      </c>
      <c r="F119">
        <v>2100</v>
      </c>
      <c r="G119" t="s">
        <v>96</v>
      </c>
      <c r="H119" t="s">
        <v>125</v>
      </c>
      <c r="I119">
        <v>2.94</v>
      </c>
      <c r="J119">
        <v>43.7</v>
      </c>
      <c r="K119">
        <v>123.997</v>
      </c>
      <c r="L119">
        <v>139.755</v>
      </c>
      <c r="M119">
        <v>165.69200000000001</v>
      </c>
      <c r="N119">
        <v>0</v>
      </c>
      <c r="O119">
        <v>160.76</v>
      </c>
      <c r="P119">
        <v>0</v>
      </c>
      <c r="Q119">
        <v>0</v>
      </c>
      <c r="R119">
        <v>505.55700000000002</v>
      </c>
      <c r="S119">
        <v>941.36599999999999</v>
      </c>
      <c r="T119">
        <v>2025.88</v>
      </c>
      <c r="U119">
        <v>119.621</v>
      </c>
      <c r="V119">
        <v>4182.63</v>
      </c>
      <c r="W119">
        <v>182.977</v>
      </c>
      <c r="X119">
        <v>0</v>
      </c>
      <c r="Y119">
        <v>0</v>
      </c>
      <c r="Z119">
        <v>0</v>
      </c>
      <c r="AA119">
        <v>111.495</v>
      </c>
      <c r="AB119">
        <v>0</v>
      </c>
      <c r="AC119">
        <v>43.669699999999999</v>
      </c>
      <c r="AD119">
        <v>0</v>
      </c>
      <c r="AE119">
        <v>0</v>
      </c>
      <c r="AF119">
        <v>338.14100000000002</v>
      </c>
      <c r="AG119">
        <v>0</v>
      </c>
      <c r="AH119">
        <v>0</v>
      </c>
      <c r="AI119">
        <v>0</v>
      </c>
      <c r="AJ119">
        <v>0</v>
      </c>
      <c r="AK119">
        <v>0</v>
      </c>
      <c r="AL119">
        <v>0</v>
      </c>
      <c r="AM119">
        <v>0</v>
      </c>
      <c r="AN119">
        <v>0</v>
      </c>
      <c r="AO119">
        <v>0</v>
      </c>
      <c r="AP119">
        <v>0</v>
      </c>
      <c r="AQ119">
        <v>20.63</v>
      </c>
      <c r="AR119">
        <v>11.91</v>
      </c>
      <c r="AS119">
        <v>2.19</v>
      </c>
      <c r="AT119">
        <v>0</v>
      </c>
      <c r="AU119">
        <v>12.85</v>
      </c>
      <c r="AV119">
        <v>0</v>
      </c>
      <c r="AW119">
        <v>0</v>
      </c>
      <c r="AX119">
        <v>7.37</v>
      </c>
      <c r="AY119">
        <v>18.100000000000001</v>
      </c>
      <c r="AZ119">
        <v>27.51</v>
      </c>
      <c r="BA119">
        <v>1.64</v>
      </c>
      <c r="BB119">
        <v>102.2</v>
      </c>
      <c r="BC119">
        <v>47.58</v>
      </c>
      <c r="BD119">
        <v>0</v>
      </c>
      <c r="BE119">
        <v>0.34526899999999999</v>
      </c>
      <c r="BF119">
        <v>1.8920200000000002E-2</v>
      </c>
      <c r="BG119">
        <v>0</v>
      </c>
      <c r="BH119">
        <v>2.1789200000000002E-2</v>
      </c>
      <c r="BI119">
        <v>0</v>
      </c>
      <c r="BJ119">
        <v>0</v>
      </c>
      <c r="BK119">
        <v>0.134212</v>
      </c>
      <c r="BL119">
        <v>0.17562900000000001</v>
      </c>
      <c r="BM119">
        <v>0.30364400000000002</v>
      </c>
      <c r="BN119">
        <v>2.03874E-2</v>
      </c>
      <c r="BO119">
        <v>1.0198499999999999</v>
      </c>
      <c r="BP119">
        <v>0.38597799999999999</v>
      </c>
      <c r="BQ119">
        <v>130.875</v>
      </c>
      <c r="BR119">
        <v>180.99700000000001</v>
      </c>
      <c r="BS119">
        <v>165.69200000000001</v>
      </c>
      <c r="BT119">
        <v>0</v>
      </c>
      <c r="BU119">
        <v>80.384699999999995</v>
      </c>
      <c r="BV119">
        <v>505.55700000000002</v>
      </c>
      <c r="BW119">
        <v>946.44799999999998</v>
      </c>
      <c r="BX119">
        <v>2025.88</v>
      </c>
      <c r="BY119">
        <v>119.621</v>
      </c>
      <c r="BZ119">
        <v>4155.46</v>
      </c>
      <c r="CA119">
        <v>193.12700000000001</v>
      </c>
      <c r="CB119">
        <v>0</v>
      </c>
      <c r="CC119">
        <v>0</v>
      </c>
      <c r="CD119">
        <v>0</v>
      </c>
      <c r="CE119">
        <v>102.79300000000001</v>
      </c>
      <c r="CF119">
        <v>0</v>
      </c>
      <c r="CG119">
        <v>43.669699999999999</v>
      </c>
      <c r="CH119">
        <v>0</v>
      </c>
      <c r="CI119">
        <v>0</v>
      </c>
      <c r="CJ119">
        <v>339.589</v>
      </c>
      <c r="CK119">
        <v>0</v>
      </c>
      <c r="CL119">
        <v>0</v>
      </c>
      <c r="CM119">
        <v>0</v>
      </c>
      <c r="CN119">
        <v>0</v>
      </c>
      <c r="CO119">
        <v>0</v>
      </c>
      <c r="CP119">
        <v>0</v>
      </c>
      <c r="CQ119">
        <v>0</v>
      </c>
      <c r="CR119">
        <v>0</v>
      </c>
      <c r="CS119">
        <v>0</v>
      </c>
      <c r="CT119">
        <v>0</v>
      </c>
      <c r="CU119">
        <v>21.84</v>
      </c>
      <c r="CV119">
        <v>15.57</v>
      </c>
      <c r="CW119">
        <v>2.19</v>
      </c>
      <c r="CX119">
        <v>0</v>
      </c>
      <c r="CY119">
        <v>10.92</v>
      </c>
      <c r="CZ119">
        <v>7.37</v>
      </c>
      <c r="DA119">
        <v>18.18</v>
      </c>
      <c r="DB119">
        <v>27.51</v>
      </c>
      <c r="DC119">
        <v>1.64</v>
      </c>
      <c r="DD119">
        <v>105.22</v>
      </c>
      <c r="DE119">
        <v>50.52</v>
      </c>
      <c r="DF119">
        <v>0</v>
      </c>
      <c r="DG119">
        <v>0.55552299999999999</v>
      </c>
      <c r="DH119">
        <v>1.8920200000000002E-2</v>
      </c>
      <c r="DI119">
        <v>0</v>
      </c>
      <c r="DJ119">
        <v>1.0894600000000001E-2</v>
      </c>
      <c r="DK119">
        <v>0.134212</v>
      </c>
      <c r="DL119">
        <v>0.17653199999999999</v>
      </c>
      <c r="DM119">
        <v>0.30364400000000002</v>
      </c>
      <c r="DN119">
        <v>2.03874E-2</v>
      </c>
      <c r="DO119">
        <v>1.22011</v>
      </c>
      <c r="DP119">
        <v>0.58533800000000002</v>
      </c>
      <c r="DQ119" t="s">
        <v>691</v>
      </c>
      <c r="DR119" t="s">
        <v>690</v>
      </c>
      <c r="DS119" t="s">
        <v>16</v>
      </c>
      <c r="DT119">
        <v>0.200263</v>
      </c>
      <c r="DU119">
        <v>0.19936000000000001</v>
      </c>
      <c r="DV119">
        <v>2.87018</v>
      </c>
      <c r="DW119">
        <v>5.8194800000000004</v>
      </c>
      <c r="EN119">
        <v>123.997</v>
      </c>
      <c r="EO119">
        <v>139.755</v>
      </c>
      <c r="EP119">
        <v>165.69200000000001</v>
      </c>
      <c r="EQ119">
        <v>0</v>
      </c>
      <c r="ER119">
        <v>160.76</v>
      </c>
      <c r="ES119">
        <v>0</v>
      </c>
      <c r="ET119">
        <v>0</v>
      </c>
      <c r="EU119">
        <v>505.55700000000002</v>
      </c>
      <c r="EV119">
        <v>941.36599999999999</v>
      </c>
      <c r="EW119">
        <v>2025.88</v>
      </c>
      <c r="EX119">
        <v>119.621</v>
      </c>
      <c r="EY119">
        <v>4182.63</v>
      </c>
      <c r="EZ119">
        <v>182.977</v>
      </c>
      <c r="FA119">
        <v>0</v>
      </c>
      <c r="FB119">
        <v>0</v>
      </c>
      <c r="FC119">
        <v>0</v>
      </c>
      <c r="FD119">
        <v>111.495</v>
      </c>
      <c r="FE119">
        <v>0</v>
      </c>
      <c r="FF119">
        <v>43.669699999999999</v>
      </c>
      <c r="FG119">
        <v>0</v>
      </c>
      <c r="FH119">
        <v>0</v>
      </c>
      <c r="FI119">
        <v>338.14100000000002</v>
      </c>
      <c r="FJ119">
        <v>0</v>
      </c>
      <c r="FK119">
        <v>0</v>
      </c>
      <c r="FL119">
        <v>0</v>
      </c>
      <c r="FM119">
        <v>0</v>
      </c>
      <c r="FN119">
        <v>0</v>
      </c>
      <c r="FO119">
        <v>0</v>
      </c>
      <c r="FP119">
        <v>0</v>
      </c>
      <c r="FQ119">
        <v>0</v>
      </c>
      <c r="FR119">
        <v>0</v>
      </c>
      <c r="FS119">
        <v>0</v>
      </c>
      <c r="FT119">
        <v>20.63</v>
      </c>
      <c r="FU119">
        <v>11.91</v>
      </c>
      <c r="FV119">
        <v>2.19</v>
      </c>
      <c r="FW119">
        <v>0</v>
      </c>
      <c r="FX119">
        <v>12.85</v>
      </c>
      <c r="FY119">
        <v>0</v>
      </c>
      <c r="FZ119">
        <v>0</v>
      </c>
      <c r="GA119">
        <v>7.37</v>
      </c>
      <c r="GB119">
        <v>18.100000000000001</v>
      </c>
      <c r="GC119">
        <v>27.51</v>
      </c>
      <c r="GD119">
        <v>1.64</v>
      </c>
      <c r="GE119">
        <v>102.2</v>
      </c>
      <c r="GF119">
        <v>0</v>
      </c>
      <c r="GG119">
        <v>0.34526899999999999</v>
      </c>
      <c r="GH119">
        <v>1.8920200000000002E-2</v>
      </c>
      <c r="GI119">
        <v>0</v>
      </c>
      <c r="GJ119">
        <v>2.1789200000000002E-2</v>
      </c>
      <c r="GK119">
        <v>0</v>
      </c>
      <c r="GL119">
        <v>0</v>
      </c>
      <c r="GM119">
        <v>0.134212</v>
      </c>
      <c r="GN119">
        <v>0.17562900000000001</v>
      </c>
      <c r="GO119">
        <v>0.30364400000000002</v>
      </c>
      <c r="GP119">
        <v>2.03874E-2</v>
      </c>
      <c r="GQ119">
        <v>1.0198499999999999</v>
      </c>
      <c r="GR119">
        <v>446.95</v>
      </c>
      <c r="GS119">
        <v>1139.18</v>
      </c>
      <c r="GT119">
        <v>165.69200000000001</v>
      </c>
      <c r="GU119">
        <v>0</v>
      </c>
      <c r="GV119">
        <v>0</v>
      </c>
      <c r="GW119">
        <v>2135</v>
      </c>
      <c r="GX119">
        <v>930.00099999999998</v>
      </c>
      <c r="GY119">
        <v>2637.81</v>
      </c>
      <c r="GZ119">
        <v>297.5</v>
      </c>
      <c r="HA119">
        <v>7752.14</v>
      </c>
      <c r="HB119">
        <v>371.952</v>
      </c>
      <c r="HC119">
        <v>0</v>
      </c>
      <c r="HD119">
        <v>0</v>
      </c>
      <c r="HE119">
        <v>0</v>
      </c>
      <c r="HF119">
        <v>161.63900000000001</v>
      </c>
      <c r="HG119">
        <v>0</v>
      </c>
      <c r="HH119">
        <v>65.400000000000006</v>
      </c>
      <c r="HI119">
        <v>0</v>
      </c>
      <c r="HJ119">
        <v>0</v>
      </c>
      <c r="HK119">
        <v>598.99</v>
      </c>
      <c r="HL119">
        <v>0</v>
      </c>
      <c r="HM119">
        <v>0</v>
      </c>
      <c r="HN119">
        <v>0</v>
      </c>
      <c r="HO119">
        <v>0</v>
      </c>
      <c r="HP119">
        <v>0</v>
      </c>
      <c r="HQ119">
        <v>0</v>
      </c>
      <c r="HR119">
        <v>0</v>
      </c>
      <c r="HS119">
        <v>0</v>
      </c>
      <c r="HT119">
        <v>0</v>
      </c>
      <c r="HU119">
        <v>0</v>
      </c>
      <c r="HV119">
        <v>44.39</v>
      </c>
      <c r="HW119">
        <v>53.25</v>
      </c>
      <c r="HX119">
        <v>2.19</v>
      </c>
      <c r="HY119">
        <v>0</v>
      </c>
      <c r="HZ119">
        <v>15.43</v>
      </c>
      <c r="IA119">
        <v>31.93</v>
      </c>
      <c r="IB119">
        <v>18.57</v>
      </c>
      <c r="IC119">
        <v>36.39</v>
      </c>
      <c r="ID119">
        <v>4.13</v>
      </c>
      <c r="IE119">
        <v>206.28</v>
      </c>
      <c r="IF119">
        <v>0</v>
      </c>
      <c r="IG119">
        <v>2.4140199999999998</v>
      </c>
      <c r="IH119">
        <v>1.8920200000000002E-2</v>
      </c>
      <c r="II119">
        <v>0</v>
      </c>
      <c r="IJ119">
        <v>0</v>
      </c>
      <c r="IK119">
        <v>0.62342900000000001</v>
      </c>
      <c r="IL119">
        <v>0.118043</v>
      </c>
      <c r="IM119">
        <v>0.43196400000000001</v>
      </c>
      <c r="IN119">
        <v>6.2929700000000005E-2</v>
      </c>
      <c r="IO119">
        <v>3.6693099999999998</v>
      </c>
      <c r="IP119">
        <v>43.7</v>
      </c>
      <c r="IQ119">
        <v>0</v>
      </c>
      <c r="IR119">
        <v>25</v>
      </c>
      <c r="IS119">
        <v>45</v>
      </c>
      <c r="IT119">
        <v>20</v>
      </c>
      <c r="IU119">
        <v>17.82</v>
      </c>
      <c r="IV119">
        <v>29.76</v>
      </c>
      <c r="IW119">
        <v>20.46</v>
      </c>
      <c r="IX119">
        <v>30.06</v>
      </c>
      <c r="IY119">
        <v>17.82</v>
      </c>
      <c r="IZ119">
        <v>29.76</v>
      </c>
      <c r="JA119">
        <v>60.81</v>
      </c>
      <c r="JB119">
        <v>54.45</v>
      </c>
    </row>
    <row r="120" spans="1:262" x14ac:dyDescent="0.25">
      <c r="A120" s="10">
        <v>42977.405462962961</v>
      </c>
      <c r="B120" t="s">
        <v>652</v>
      </c>
      <c r="C120" t="s">
        <v>653</v>
      </c>
      <c r="D120">
        <v>12</v>
      </c>
      <c r="E120">
        <v>1</v>
      </c>
      <c r="F120">
        <v>2100</v>
      </c>
      <c r="G120" t="s">
        <v>96</v>
      </c>
      <c r="H120" t="s">
        <v>125</v>
      </c>
      <c r="I120">
        <v>-1.62</v>
      </c>
      <c r="J120">
        <v>45.7</v>
      </c>
      <c r="K120">
        <v>132.017</v>
      </c>
      <c r="L120">
        <v>197.02500000000001</v>
      </c>
      <c r="M120">
        <v>165.69200000000001</v>
      </c>
      <c r="N120">
        <v>0</v>
      </c>
      <c r="O120">
        <v>80.384699999999995</v>
      </c>
      <c r="P120">
        <v>0</v>
      </c>
      <c r="Q120">
        <v>0</v>
      </c>
      <c r="R120">
        <v>505.55700000000002</v>
      </c>
      <c r="S120">
        <v>947.15499999999997</v>
      </c>
      <c r="T120">
        <v>2025.88</v>
      </c>
      <c r="U120">
        <v>119.621</v>
      </c>
      <c r="V120">
        <v>4173.33</v>
      </c>
      <c r="W120">
        <v>194.81200000000001</v>
      </c>
      <c r="X120">
        <v>0</v>
      </c>
      <c r="Y120">
        <v>0</v>
      </c>
      <c r="Z120">
        <v>0</v>
      </c>
      <c r="AA120">
        <v>102.79300000000001</v>
      </c>
      <c r="AB120">
        <v>0</v>
      </c>
      <c r="AC120">
        <v>43.669699999999999</v>
      </c>
      <c r="AD120">
        <v>0</v>
      </c>
      <c r="AE120">
        <v>0</v>
      </c>
      <c r="AF120">
        <v>341.274</v>
      </c>
      <c r="AG120">
        <v>0</v>
      </c>
      <c r="AH120">
        <v>0</v>
      </c>
      <c r="AI120">
        <v>0</v>
      </c>
      <c r="AJ120">
        <v>0</v>
      </c>
      <c r="AK120">
        <v>0</v>
      </c>
      <c r="AL120">
        <v>0</v>
      </c>
      <c r="AM120">
        <v>0</v>
      </c>
      <c r="AN120">
        <v>0</v>
      </c>
      <c r="AO120">
        <v>0</v>
      </c>
      <c r="AP120">
        <v>0</v>
      </c>
      <c r="AQ120">
        <v>22.05</v>
      </c>
      <c r="AR120">
        <v>16.98</v>
      </c>
      <c r="AS120">
        <v>2.19</v>
      </c>
      <c r="AT120">
        <v>0</v>
      </c>
      <c r="AU120">
        <v>10.92</v>
      </c>
      <c r="AV120">
        <v>0</v>
      </c>
      <c r="AW120">
        <v>0</v>
      </c>
      <c r="AX120">
        <v>7.37</v>
      </c>
      <c r="AY120">
        <v>18.190000000000001</v>
      </c>
      <c r="AZ120">
        <v>27.51</v>
      </c>
      <c r="BA120">
        <v>1.64</v>
      </c>
      <c r="BB120">
        <v>106.85</v>
      </c>
      <c r="BC120">
        <v>52.14</v>
      </c>
      <c r="BD120">
        <v>0</v>
      </c>
      <c r="BE120">
        <v>0.60885599999999995</v>
      </c>
      <c r="BF120">
        <v>1.8920200000000002E-2</v>
      </c>
      <c r="BG120">
        <v>0</v>
      </c>
      <c r="BH120">
        <v>1.0894600000000001E-2</v>
      </c>
      <c r="BI120">
        <v>0</v>
      </c>
      <c r="BJ120">
        <v>0</v>
      </c>
      <c r="BK120">
        <v>0.134212</v>
      </c>
      <c r="BL120">
        <v>0.17668800000000001</v>
      </c>
      <c r="BM120">
        <v>0.30364400000000002</v>
      </c>
      <c r="BN120">
        <v>2.03874E-2</v>
      </c>
      <c r="BO120">
        <v>1.2736000000000001</v>
      </c>
      <c r="BP120">
        <v>0.63867099999999999</v>
      </c>
      <c r="BQ120">
        <v>130.875</v>
      </c>
      <c r="BR120">
        <v>180.99700000000001</v>
      </c>
      <c r="BS120">
        <v>165.69200000000001</v>
      </c>
      <c r="BT120">
        <v>0</v>
      </c>
      <c r="BU120">
        <v>80.384699999999995</v>
      </c>
      <c r="BV120">
        <v>505.55700000000002</v>
      </c>
      <c r="BW120">
        <v>946.44799999999998</v>
      </c>
      <c r="BX120">
        <v>2025.88</v>
      </c>
      <c r="BY120">
        <v>119.621</v>
      </c>
      <c r="BZ120">
        <v>4155.46</v>
      </c>
      <c r="CA120">
        <v>193.12700000000001</v>
      </c>
      <c r="CB120">
        <v>0</v>
      </c>
      <c r="CC120">
        <v>0</v>
      </c>
      <c r="CD120">
        <v>0</v>
      </c>
      <c r="CE120">
        <v>102.79300000000001</v>
      </c>
      <c r="CF120">
        <v>0</v>
      </c>
      <c r="CG120">
        <v>43.669699999999999</v>
      </c>
      <c r="CH120">
        <v>0</v>
      </c>
      <c r="CI120">
        <v>0</v>
      </c>
      <c r="CJ120">
        <v>339.589</v>
      </c>
      <c r="CK120">
        <v>0</v>
      </c>
      <c r="CL120">
        <v>0</v>
      </c>
      <c r="CM120">
        <v>0</v>
      </c>
      <c r="CN120">
        <v>0</v>
      </c>
      <c r="CO120">
        <v>0</v>
      </c>
      <c r="CP120">
        <v>0</v>
      </c>
      <c r="CQ120">
        <v>0</v>
      </c>
      <c r="CR120">
        <v>0</v>
      </c>
      <c r="CS120">
        <v>0</v>
      </c>
      <c r="CT120">
        <v>0</v>
      </c>
      <c r="CU120">
        <v>21.84</v>
      </c>
      <c r="CV120">
        <v>15.57</v>
      </c>
      <c r="CW120">
        <v>2.19</v>
      </c>
      <c r="CX120">
        <v>0</v>
      </c>
      <c r="CY120">
        <v>10.92</v>
      </c>
      <c r="CZ120">
        <v>7.37</v>
      </c>
      <c r="DA120">
        <v>18.18</v>
      </c>
      <c r="DB120">
        <v>27.51</v>
      </c>
      <c r="DC120">
        <v>1.64</v>
      </c>
      <c r="DD120">
        <v>105.22</v>
      </c>
      <c r="DE120">
        <v>50.52</v>
      </c>
      <c r="DF120">
        <v>0</v>
      </c>
      <c r="DG120">
        <v>0.55552299999999999</v>
      </c>
      <c r="DH120">
        <v>1.8920200000000002E-2</v>
      </c>
      <c r="DI120">
        <v>0</v>
      </c>
      <c r="DJ120">
        <v>1.0894600000000001E-2</v>
      </c>
      <c r="DK120">
        <v>0.134212</v>
      </c>
      <c r="DL120">
        <v>0.17653199999999999</v>
      </c>
      <c r="DM120">
        <v>0.30364400000000002</v>
      </c>
      <c r="DN120">
        <v>2.03874E-2</v>
      </c>
      <c r="DO120">
        <v>1.22011</v>
      </c>
      <c r="DP120">
        <v>0.58533800000000002</v>
      </c>
      <c r="DQ120" t="s">
        <v>691</v>
      </c>
      <c r="DR120" t="s">
        <v>690</v>
      </c>
      <c r="DS120" t="s">
        <v>16</v>
      </c>
      <c r="DT120">
        <v>-5.3488800000000003E-2</v>
      </c>
      <c r="DU120">
        <v>-5.3333199999999997E-2</v>
      </c>
      <c r="DV120">
        <v>-1.54914</v>
      </c>
      <c r="DW120">
        <v>-3.2066499999999998</v>
      </c>
      <c r="EN120">
        <v>132.017</v>
      </c>
      <c r="EO120">
        <v>197.02500000000001</v>
      </c>
      <c r="EP120">
        <v>165.69200000000001</v>
      </c>
      <c r="EQ120">
        <v>0</v>
      </c>
      <c r="ER120">
        <v>80.384699999999995</v>
      </c>
      <c r="ES120">
        <v>0</v>
      </c>
      <c r="ET120">
        <v>0</v>
      </c>
      <c r="EU120">
        <v>505.55700000000002</v>
      </c>
      <c r="EV120">
        <v>947.15499999999997</v>
      </c>
      <c r="EW120">
        <v>2025.88</v>
      </c>
      <c r="EX120">
        <v>119.621</v>
      </c>
      <c r="EY120">
        <v>4173.33</v>
      </c>
      <c r="EZ120">
        <v>194.81200000000001</v>
      </c>
      <c r="FA120">
        <v>0</v>
      </c>
      <c r="FB120">
        <v>0</v>
      </c>
      <c r="FC120">
        <v>0</v>
      </c>
      <c r="FD120">
        <v>102.79300000000001</v>
      </c>
      <c r="FE120">
        <v>0</v>
      </c>
      <c r="FF120">
        <v>43.669699999999999</v>
      </c>
      <c r="FG120">
        <v>0</v>
      </c>
      <c r="FH120">
        <v>0</v>
      </c>
      <c r="FI120">
        <v>341.274</v>
      </c>
      <c r="FJ120">
        <v>0</v>
      </c>
      <c r="FK120">
        <v>0</v>
      </c>
      <c r="FL120">
        <v>0</v>
      </c>
      <c r="FM120">
        <v>0</v>
      </c>
      <c r="FN120">
        <v>0</v>
      </c>
      <c r="FO120">
        <v>0</v>
      </c>
      <c r="FP120">
        <v>0</v>
      </c>
      <c r="FQ120">
        <v>0</v>
      </c>
      <c r="FR120">
        <v>0</v>
      </c>
      <c r="FS120">
        <v>0</v>
      </c>
      <c r="FT120">
        <v>22.05</v>
      </c>
      <c r="FU120">
        <v>16.98</v>
      </c>
      <c r="FV120">
        <v>2.19</v>
      </c>
      <c r="FW120">
        <v>0</v>
      </c>
      <c r="FX120">
        <v>10.92</v>
      </c>
      <c r="FY120">
        <v>0</v>
      </c>
      <c r="FZ120">
        <v>0</v>
      </c>
      <c r="GA120">
        <v>7.37</v>
      </c>
      <c r="GB120">
        <v>18.190000000000001</v>
      </c>
      <c r="GC120">
        <v>27.51</v>
      </c>
      <c r="GD120">
        <v>1.64</v>
      </c>
      <c r="GE120">
        <v>106.85</v>
      </c>
      <c r="GF120">
        <v>0</v>
      </c>
      <c r="GG120">
        <v>0.60885599999999995</v>
      </c>
      <c r="GH120">
        <v>1.8920200000000002E-2</v>
      </c>
      <c r="GI120">
        <v>0</v>
      </c>
      <c r="GJ120">
        <v>1.0894600000000001E-2</v>
      </c>
      <c r="GK120">
        <v>0</v>
      </c>
      <c r="GL120">
        <v>0</v>
      </c>
      <c r="GM120">
        <v>0.134212</v>
      </c>
      <c r="GN120">
        <v>0.17668800000000001</v>
      </c>
      <c r="GO120">
        <v>0.30364400000000002</v>
      </c>
      <c r="GP120">
        <v>2.03874E-2</v>
      </c>
      <c r="GQ120">
        <v>1.2736000000000001</v>
      </c>
      <c r="GR120">
        <v>446.95</v>
      </c>
      <c r="GS120">
        <v>1139.18</v>
      </c>
      <c r="GT120">
        <v>165.69200000000001</v>
      </c>
      <c r="GU120">
        <v>0</v>
      </c>
      <c r="GV120">
        <v>0</v>
      </c>
      <c r="GW120">
        <v>2135</v>
      </c>
      <c r="GX120">
        <v>930.00099999999998</v>
      </c>
      <c r="GY120">
        <v>2637.81</v>
      </c>
      <c r="GZ120">
        <v>297.5</v>
      </c>
      <c r="HA120">
        <v>7752.14</v>
      </c>
      <c r="HB120">
        <v>371.952</v>
      </c>
      <c r="HC120">
        <v>0</v>
      </c>
      <c r="HD120">
        <v>0</v>
      </c>
      <c r="HE120">
        <v>0</v>
      </c>
      <c r="HF120">
        <v>161.63900000000001</v>
      </c>
      <c r="HG120">
        <v>0</v>
      </c>
      <c r="HH120">
        <v>65.400000000000006</v>
      </c>
      <c r="HI120">
        <v>0</v>
      </c>
      <c r="HJ120">
        <v>0</v>
      </c>
      <c r="HK120">
        <v>598.99</v>
      </c>
      <c r="HL120">
        <v>0</v>
      </c>
      <c r="HM120">
        <v>0</v>
      </c>
      <c r="HN120">
        <v>0</v>
      </c>
      <c r="HO120">
        <v>0</v>
      </c>
      <c r="HP120">
        <v>0</v>
      </c>
      <c r="HQ120">
        <v>0</v>
      </c>
      <c r="HR120">
        <v>0</v>
      </c>
      <c r="HS120">
        <v>0</v>
      </c>
      <c r="HT120">
        <v>0</v>
      </c>
      <c r="HU120">
        <v>0</v>
      </c>
      <c r="HV120">
        <v>44.39</v>
      </c>
      <c r="HW120">
        <v>53.25</v>
      </c>
      <c r="HX120">
        <v>2.19</v>
      </c>
      <c r="HY120">
        <v>0</v>
      </c>
      <c r="HZ120">
        <v>15.43</v>
      </c>
      <c r="IA120">
        <v>31.93</v>
      </c>
      <c r="IB120">
        <v>18.57</v>
      </c>
      <c r="IC120">
        <v>36.39</v>
      </c>
      <c r="ID120">
        <v>4.13</v>
      </c>
      <c r="IE120">
        <v>206.28</v>
      </c>
      <c r="IF120">
        <v>0</v>
      </c>
      <c r="IG120">
        <v>2.4140199999999998</v>
      </c>
      <c r="IH120">
        <v>1.8920200000000002E-2</v>
      </c>
      <c r="II120">
        <v>0</v>
      </c>
      <c r="IJ120">
        <v>0</v>
      </c>
      <c r="IK120">
        <v>0.62342900000000001</v>
      </c>
      <c r="IL120">
        <v>0.118043</v>
      </c>
      <c r="IM120">
        <v>0.43196400000000001</v>
      </c>
      <c r="IN120">
        <v>6.2929700000000005E-2</v>
      </c>
      <c r="IO120">
        <v>3.6693099999999998</v>
      </c>
      <c r="IP120">
        <v>45.7</v>
      </c>
      <c r="IQ120">
        <v>0</v>
      </c>
      <c r="IR120">
        <v>25.1</v>
      </c>
      <c r="IS120">
        <v>45</v>
      </c>
      <c r="IT120">
        <v>19.899999999999999</v>
      </c>
      <c r="IU120">
        <v>21.88</v>
      </c>
      <c r="IV120">
        <v>30.26</v>
      </c>
      <c r="IW120">
        <v>20.46</v>
      </c>
      <c r="IX120">
        <v>30.06</v>
      </c>
      <c r="IY120">
        <v>21.88</v>
      </c>
      <c r="IZ120">
        <v>30.26</v>
      </c>
      <c r="JA120">
        <v>60.81</v>
      </c>
      <c r="JB120">
        <v>54.45</v>
      </c>
    </row>
    <row r="121" spans="1:262" x14ac:dyDescent="0.25">
      <c r="A121" s="10">
        <v>42977.406215277777</v>
      </c>
      <c r="B121" t="s">
        <v>479</v>
      </c>
      <c r="C121" t="s">
        <v>654</v>
      </c>
      <c r="D121">
        <v>12</v>
      </c>
      <c r="E121">
        <v>1</v>
      </c>
      <c r="F121">
        <v>2100</v>
      </c>
      <c r="G121" t="s">
        <v>96</v>
      </c>
      <c r="H121" t="s">
        <v>125</v>
      </c>
      <c r="I121">
        <v>0</v>
      </c>
      <c r="J121">
        <v>45</v>
      </c>
      <c r="K121">
        <v>130.875</v>
      </c>
      <c r="L121">
        <v>180.99700000000001</v>
      </c>
      <c r="M121">
        <v>165.69200000000001</v>
      </c>
      <c r="N121">
        <v>0</v>
      </c>
      <c r="O121">
        <v>80.384699999999995</v>
      </c>
      <c r="P121">
        <v>0</v>
      </c>
      <c r="Q121">
        <v>0</v>
      </c>
      <c r="R121">
        <v>505.55700000000002</v>
      </c>
      <c r="S121">
        <v>946.44799999999998</v>
      </c>
      <c r="T121">
        <v>2025.88</v>
      </c>
      <c r="U121">
        <v>119.621</v>
      </c>
      <c r="V121">
        <v>4155.46</v>
      </c>
      <c r="W121">
        <v>193.12700000000001</v>
      </c>
      <c r="X121">
        <v>0</v>
      </c>
      <c r="Y121">
        <v>0</v>
      </c>
      <c r="Z121">
        <v>0</v>
      </c>
      <c r="AA121">
        <v>102.79300000000001</v>
      </c>
      <c r="AB121">
        <v>0</v>
      </c>
      <c r="AC121">
        <v>43.669699999999999</v>
      </c>
      <c r="AD121">
        <v>0</v>
      </c>
      <c r="AE121">
        <v>0</v>
      </c>
      <c r="AF121">
        <v>339.589</v>
      </c>
      <c r="AG121">
        <v>0</v>
      </c>
      <c r="AH121">
        <v>0</v>
      </c>
      <c r="AI121">
        <v>0</v>
      </c>
      <c r="AJ121">
        <v>0</v>
      </c>
      <c r="AK121">
        <v>0</v>
      </c>
      <c r="AL121">
        <v>0</v>
      </c>
      <c r="AM121">
        <v>0</v>
      </c>
      <c r="AN121">
        <v>0</v>
      </c>
      <c r="AO121">
        <v>0</v>
      </c>
      <c r="AP121">
        <v>0</v>
      </c>
      <c r="AQ121">
        <v>21.84</v>
      </c>
      <c r="AR121">
        <v>15.57</v>
      </c>
      <c r="AS121">
        <v>2.19</v>
      </c>
      <c r="AT121">
        <v>0</v>
      </c>
      <c r="AU121">
        <v>10.92</v>
      </c>
      <c r="AV121">
        <v>0</v>
      </c>
      <c r="AW121">
        <v>0</v>
      </c>
      <c r="AX121">
        <v>7.37</v>
      </c>
      <c r="AY121">
        <v>18.18</v>
      </c>
      <c r="AZ121">
        <v>27.51</v>
      </c>
      <c r="BA121">
        <v>1.64</v>
      </c>
      <c r="BB121">
        <v>105.22</v>
      </c>
      <c r="BC121">
        <v>50.52</v>
      </c>
      <c r="BD121">
        <v>0</v>
      </c>
      <c r="BE121">
        <v>0.55552299999999999</v>
      </c>
      <c r="BF121">
        <v>1.8920200000000002E-2</v>
      </c>
      <c r="BG121">
        <v>0</v>
      </c>
      <c r="BH121">
        <v>1.0894600000000001E-2</v>
      </c>
      <c r="BI121">
        <v>0</v>
      </c>
      <c r="BJ121">
        <v>0</v>
      </c>
      <c r="BK121">
        <v>0.134212</v>
      </c>
      <c r="BL121">
        <v>0.17653199999999999</v>
      </c>
      <c r="BM121">
        <v>0.30364400000000002</v>
      </c>
      <c r="BN121">
        <v>2.03874E-2</v>
      </c>
      <c r="BO121">
        <v>1.22011</v>
      </c>
      <c r="BP121">
        <v>0.58533800000000002</v>
      </c>
      <c r="BQ121">
        <v>130.875</v>
      </c>
      <c r="BR121">
        <v>180.99700000000001</v>
      </c>
      <c r="BS121">
        <v>165.69200000000001</v>
      </c>
      <c r="BT121">
        <v>0</v>
      </c>
      <c r="BU121">
        <v>80.384699999999995</v>
      </c>
      <c r="BV121">
        <v>505.55700000000002</v>
      </c>
      <c r="BW121">
        <v>946.44799999999998</v>
      </c>
      <c r="BX121">
        <v>2025.88</v>
      </c>
      <c r="BY121">
        <v>119.621</v>
      </c>
      <c r="BZ121">
        <v>4155.46</v>
      </c>
      <c r="CA121">
        <v>193.12700000000001</v>
      </c>
      <c r="CB121">
        <v>0</v>
      </c>
      <c r="CC121">
        <v>0</v>
      </c>
      <c r="CD121">
        <v>0</v>
      </c>
      <c r="CE121">
        <v>102.79300000000001</v>
      </c>
      <c r="CF121">
        <v>0</v>
      </c>
      <c r="CG121">
        <v>43.669699999999999</v>
      </c>
      <c r="CH121">
        <v>0</v>
      </c>
      <c r="CI121">
        <v>0</v>
      </c>
      <c r="CJ121">
        <v>339.589</v>
      </c>
      <c r="CK121">
        <v>0</v>
      </c>
      <c r="CL121">
        <v>0</v>
      </c>
      <c r="CM121">
        <v>0</v>
      </c>
      <c r="CN121">
        <v>0</v>
      </c>
      <c r="CO121">
        <v>0</v>
      </c>
      <c r="CP121">
        <v>0</v>
      </c>
      <c r="CQ121">
        <v>0</v>
      </c>
      <c r="CR121">
        <v>0</v>
      </c>
      <c r="CS121">
        <v>0</v>
      </c>
      <c r="CT121">
        <v>0</v>
      </c>
      <c r="CU121">
        <v>21.84</v>
      </c>
      <c r="CV121">
        <v>15.57</v>
      </c>
      <c r="CW121">
        <v>2.19</v>
      </c>
      <c r="CX121">
        <v>0</v>
      </c>
      <c r="CY121">
        <v>10.92</v>
      </c>
      <c r="CZ121">
        <v>7.37</v>
      </c>
      <c r="DA121">
        <v>18.18</v>
      </c>
      <c r="DB121">
        <v>27.51</v>
      </c>
      <c r="DC121">
        <v>1.64</v>
      </c>
      <c r="DD121">
        <v>105.22</v>
      </c>
      <c r="DE121">
        <v>50.52</v>
      </c>
      <c r="DF121">
        <v>0</v>
      </c>
      <c r="DG121">
        <v>0.55552299999999999</v>
      </c>
      <c r="DH121">
        <v>1.8920200000000002E-2</v>
      </c>
      <c r="DI121">
        <v>0</v>
      </c>
      <c r="DJ121">
        <v>1.0894600000000001E-2</v>
      </c>
      <c r="DK121">
        <v>0.134212</v>
      </c>
      <c r="DL121">
        <v>0.17653199999999999</v>
      </c>
      <c r="DM121">
        <v>0.30364400000000002</v>
      </c>
      <c r="DN121">
        <v>2.03874E-2</v>
      </c>
      <c r="DO121">
        <v>1.22011</v>
      </c>
      <c r="DP121">
        <v>0.58533800000000002</v>
      </c>
      <c r="DQ121" t="s">
        <v>691</v>
      </c>
      <c r="DR121" t="s">
        <v>690</v>
      </c>
      <c r="DS121" t="s">
        <v>16</v>
      </c>
      <c r="DT121">
        <v>0</v>
      </c>
      <c r="DU121">
        <v>0</v>
      </c>
      <c r="DV121">
        <v>0</v>
      </c>
      <c r="DW121">
        <v>0</v>
      </c>
      <c r="EN121">
        <v>130.875</v>
      </c>
      <c r="EO121">
        <v>180.99700000000001</v>
      </c>
      <c r="EP121">
        <v>165.69200000000001</v>
      </c>
      <c r="EQ121">
        <v>0</v>
      </c>
      <c r="ER121">
        <v>80.384699999999995</v>
      </c>
      <c r="ES121">
        <v>0</v>
      </c>
      <c r="ET121">
        <v>0</v>
      </c>
      <c r="EU121">
        <v>505.55700000000002</v>
      </c>
      <c r="EV121">
        <v>946.44799999999998</v>
      </c>
      <c r="EW121">
        <v>2025.88</v>
      </c>
      <c r="EX121">
        <v>119.621</v>
      </c>
      <c r="EY121">
        <v>4155.46</v>
      </c>
      <c r="EZ121">
        <v>193.12700000000001</v>
      </c>
      <c r="FA121">
        <v>0</v>
      </c>
      <c r="FB121">
        <v>0</v>
      </c>
      <c r="FC121">
        <v>0</v>
      </c>
      <c r="FD121">
        <v>102.79300000000001</v>
      </c>
      <c r="FE121">
        <v>0</v>
      </c>
      <c r="FF121">
        <v>43.669699999999999</v>
      </c>
      <c r="FG121">
        <v>0</v>
      </c>
      <c r="FH121">
        <v>0</v>
      </c>
      <c r="FI121">
        <v>339.589</v>
      </c>
      <c r="FJ121">
        <v>0</v>
      </c>
      <c r="FK121">
        <v>0</v>
      </c>
      <c r="FL121">
        <v>0</v>
      </c>
      <c r="FM121">
        <v>0</v>
      </c>
      <c r="FN121">
        <v>0</v>
      </c>
      <c r="FO121">
        <v>0</v>
      </c>
      <c r="FP121">
        <v>0</v>
      </c>
      <c r="FQ121">
        <v>0</v>
      </c>
      <c r="FR121">
        <v>0</v>
      </c>
      <c r="FS121">
        <v>0</v>
      </c>
      <c r="FT121">
        <v>21.84</v>
      </c>
      <c r="FU121">
        <v>15.57</v>
      </c>
      <c r="FV121">
        <v>2.19</v>
      </c>
      <c r="FW121">
        <v>0</v>
      </c>
      <c r="FX121">
        <v>10.92</v>
      </c>
      <c r="FY121">
        <v>0</v>
      </c>
      <c r="FZ121">
        <v>0</v>
      </c>
      <c r="GA121">
        <v>7.37</v>
      </c>
      <c r="GB121">
        <v>18.18</v>
      </c>
      <c r="GC121">
        <v>27.51</v>
      </c>
      <c r="GD121">
        <v>1.64</v>
      </c>
      <c r="GE121">
        <v>105.22</v>
      </c>
      <c r="GF121">
        <v>0</v>
      </c>
      <c r="GG121">
        <v>0.55552299999999999</v>
      </c>
      <c r="GH121">
        <v>1.8920200000000002E-2</v>
      </c>
      <c r="GI121">
        <v>0</v>
      </c>
      <c r="GJ121">
        <v>1.0894600000000001E-2</v>
      </c>
      <c r="GK121">
        <v>0</v>
      </c>
      <c r="GL121">
        <v>0</v>
      </c>
      <c r="GM121">
        <v>0.134212</v>
      </c>
      <c r="GN121">
        <v>0.17653199999999999</v>
      </c>
      <c r="GO121">
        <v>0.30364400000000002</v>
      </c>
      <c r="GP121">
        <v>2.03874E-2</v>
      </c>
      <c r="GQ121">
        <v>1.22011</v>
      </c>
      <c r="GR121">
        <v>446.95</v>
      </c>
      <c r="GS121">
        <v>1139.18</v>
      </c>
      <c r="GT121">
        <v>165.69200000000001</v>
      </c>
      <c r="GU121">
        <v>0</v>
      </c>
      <c r="GV121">
        <v>0</v>
      </c>
      <c r="GW121">
        <v>2135</v>
      </c>
      <c r="GX121">
        <v>930.00099999999998</v>
      </c>
      <c r="GY121">
        <v>2637.81</v>
      </c>
      <c r="GZ121">
        <v>297.5</v>
      </c>
      <c r="HA121">
        <v>7752.14</v>
      </c>
      <c r="HB121">
        <v>371.952</v>
      </c>
      <c r="HC121">
        <v>0</v>
      </c>
      <c r="HD121">
        <v>0</v>
      </c>
      <c r="HE121">
        <v>0</v>
      </c>
      <c r="HF121">
        <v>161.63900000000001</v>
      </c>
      <c r="HG121">
        <v>0</v>
      </c>
      <c r="HH121">
        <v>65.400000000000006</v>
      </c>
      <c r="HI121">
        <v>0</v>
      </c>
      <c r="HJ121">
        <v>0</v>
      </c>
      <c r="HK121">
        <v>598.99</v>
      </c>
      <c r="HL121">
        <v>0</v>
      </c>
      <c r="HM121">
        <v>0</v>
      </c>
      <c r="HN121">
        <v>0</v>
      </c>
      <c r="HO121">
        <v>0</v>
      </c>
      <c r="HP121">
        <v>0</v>
      </c>
      <c r="HQ121">
        <v>0</v>
      </c>
      <c r="HR121">
        <v>0</v>
      </c>
      <c r="HS121">
        <v>0</v>
      </c>
      <c r="HT121">
        <v>0</v>
      </c>
      <c r="HU121">
        <v>0</v>
      </c>
      <c r="HV121">
        <v>44.39</v>
      </c>
      <c r="HW121">
        <v>53.25</v>
      </c>
      <c r="HX121">
        <v>2.19</v>
      </c>
      <c r="HY121">
        <v>0</v>
      </c>
      <c r="HZ121">
        <v>15.43</v>
      </c>
      <c r="IA121">
        <v>31.93</v>
      </c>
      <c r="IB121">
        <v>18.57</v>
      </c>
      <c r="IC121">
        <v>36.39</v>
      </c>
      <c r="ID121">
        <v>4.13</v>
      </c>
      <c r="IE121">
        <v>206.28</v>
      </c>
      <c r="IF121">
        <v>0</v>
      </c>
      <c r="IG121">
        <v>2.4140199999999998</v>
      </c>
      <c r="IH121">
        <v>1.8920200000000002E-2</v>
      </c>
      <c r="II121">
        <v>0</v>
      </c>
      <c r="IJ121">
        <v>0</v>
      </c>
      <c r="IK121">
        <v>0.62342900000000001</v>
      </c>
      <c r="IL121">
        <v>0.118043</v>
      </c>
      <c r="IM121">
        <v>0.43196400000000001</v>
      </c>
      <c r="IN121">
        <v>6.2929700000000005E-2</v>
      </c>
      <c r="IO121">
        <v>3.6693099999999998</v>
      </c>
      <c r="IP121">
        <v>45</v>
      </c>
      <c r="IQ121">
        <v>0</v>
      </c>
      <c r="IR121">
        <v>25.2</v>
      </c>
      <c r="IS121">
        <v>45</v>
      </c>
      <c r="IT121">
        <v>19.8</v>
      </c>
      <c r="IU121">
        <v>20.46</v>
      </c>
      <c r="IV121">
        <v>30.06</v>
      </c>
      <c r="IW121">
        <v>20.46</v>
      </c>
      <c r="IX121">
        <v>30.06</v>
      </c>
      <c r="IY121">
        <v>20.46</v>
      </c>
      <c r="IZ121">
        <v>30.06</v>
      </c>
      <c r="JA121">
        <v>60.81</v>
      </c>
      <c r="JB121">
        <v>54.45</v>
      </c>
    </row>
    <row r="122" spans="1:262" x14ac:dyDescent="0.25">
      <c r="A122" s="10">
        <v>42977.406215277777</v>
      </c>
      <c r="B122" t="s">
        <v>480</v>
      </c>
      <c r="C122" t="s">
        <v>654</v>
      </c>
      <c r="D122">
        <v>12</v>
      </c>
      <c r="E122">
        <v>1</v>
      </c>
      <c r="F122">
        <v>2100</v>
      </c>
      <c r="G122" t="s">
        <v>96</v>
      </c>
      <c r="H122" t="s">
        <v>125</v>
      </c>
      <c r="I122">
        <v>0</v>
      </c>
      <c r="J122">
        <v>45</v>
      </c>
      <c r="K122">
        <v>130.875</v>
      </c>
      <c r="L122">
        <v>180.99700000000001</v>
      </c>
      <c r="M122">
        <v>165.69200000000001</v>
      </c>
      <c r="N122">
        <v>0</v>
      </c>
      <c r="O122">
        <v>80.384699999999995</v>
      </c>
      <c r="P122">
        <v>0</v>
      </c>
      <c r="Q122">
        <v>0</v>
      </c>
      <c r="R122">
        <v>505.55700000000002</v>
      </c>
      <c r="S122">
        <v>946.44799999999998</v>
      </c>
      <c r="T122">
        <v>2025.88</v>
      </c>
      <c r="U122">
        <v>119.621</v>
      </c>
      <c r="V122">
        <v>4155.46</v>
      </c>
      <c r="W122">
        <v>193.12700000000001</v>
      </c>
      <c r="X122">
        <v>0</v>
      </c>
      <c r="Y122">
        <v>0</v>
      </c>
      <c r="Z122">
        <v>0</v>
      </c>
      <c r="AA122">
        <v>102.79300000000001</v>
      </c>
      <c r="AB122">
        <v>0</v>
      </c>
      <c r="AC122">
        <v>43.669699999999999</v>
      </c>
      <c r="AD122">
        <v>0</v>
      </c>
      <c r="AE122">
        <v>0</v>
      </c>
      <c r="AF122">
        <v>339.589</v>
      </c>
      <c r="AG122">
        <v>0</v>
      </c>
      <c r="AH122">
        <v>0</v>
      </c>
      <c r="AI122">
        <v>0</v>
      </c>
      <c r="AJ122">
        <v>0</v>
      </c>
      <c r="AK122">
        <v>0</v>
      </c>
      <c r="AL122">
        <v>0</v>
      </c>
      <c r="AM122">
        <v>0</v>
      </c>
      <c r="AN122">
        <v>0</v>
      </c>
      <c r="AO122">
        <v>0</v>
      </c>
      <c r="AP122">
        <v>0</v>
      </c>
      <c r="AQ122">
        <v>21.84</v>
      </c>
      <c r="AR122">
        <v>15.57</v>
      </c>
      <c r="AS122">
        <v>2.19</v>
      </c>
      <c r="AT122">
        <v>0</v>
      </c>
      <c r="AU122">
        <v>10.92</v>
      </c>
      <c r="AV122">
        <v>0</v>
      </c>
      <c r="AW122">
        <v>0</v>
      </c>
      <c r="AX122">
        <v>7.37</v>
      </c>
      <c r="AY122">
        <v>18.18</v>
      </c>
      <c r="AZ122">
        <v>27.51</v>
      </c>
      <c r="BA122">
        <v>1.64</v>
      </c>
      <c r="BB122">
        <v>105.22</v>
      </c>
      <c r="BC122">
        <v>50.52</v>
      </c>
      <c r="BD122">
        <v>0</v>
      </c>
      <c r="BE122">
        <v>0.55552299999999999</v>
      </c>
      <c r="BF122">
        <v>1.8920200000000002E-2</v>
      </c>
      <c r="BG122">
        <v>0</v>
      </c>
      <c r="BH122">
        <v>1.0894600000000001E-2</v>
      </c>
      <c r="BI122">
        <v>0</v>
      </c>
      <c r="BJ122">
        <v>0</v>
      </c>
      <c r="BK122">
        <v>0.134212</v>
      </c>
      <c r="BL122">
        <v>0.17653199999999999</v>
      </c>
      <c r="BM122">
        <v>0.30364400000000002</v>
      </c>
      <c r="BN122">
        <v>2.03874E-2</v>
      </c>
      <c r="BO122">
        <v>1.22011</v>
      </c>
      <c r="BP122">
        <v>0.58533800000000002</v>
      </c>
      <c r="BQ122">
        <v>130.875</v>
      </c>
      <c r="BR122">
        <v>180.99700000000001</v>
      </c>
      <c r="BS122">
        <v>165.69200000000001</v>
      </c>
      <c r="BT122">
        <v>0</v>
      </c>
      <c r="BU122">
        <v>80.384699999999995</v>
      </c>
      <c r="BV122">
        <v>505.55700000000002</v>
      </c>
      <c r="BW122">
        <v>946.44799999999998</v>
      </c>
      <c r="BX122">
        <v>2025.88</v>
      </c>
      <c r="BY122">
        <v>119.621</v>
      </c>
      <c r="BZ122">
        <v>4155.46</v>
      </c>
      <c r="CA122">
        <v>193.12700000000001</v>
      </c>
      <c r="CB122">
        <v>0</v>
      </c>
      <c r="CC122">
        <v>0</v>
      </c>
      <c r="CD122">
        <v>0</v>
      </c>
      <c r="CE122">
        <v>102.79300000000001</v>
      </c>
      <c r="CF122">
        <v>0</v>
      </c>
      <c r="CG122">
        <v>43.669699999999999</v>
      </c>
      <c r="CH122">
        <v>0</v>
      </c>
      <c r="CI122">
        <v>0</v>
      </c>
      <c r="CJ122">
        <v>339.589</v>
      </c>
      <c r="CK122">
        <v>0</v>
      </c>
      <c r="CL122">
        <v>0</v>
      </c>
      <c r="CM122">
        <v>0</v>
      </c>
      <c r="CN122">
        <v>0</v>
      </c>
      <c r="CO122">
        <v>0</v>
      </c>
      <c r="CP122">
        <v>0</v>
      </c>
      <c r="CQ122">
        <v>0</v>
      </c>
      <c r="CR122">
        <v>0</v>
      </c>
      <c r="CS122">
        <v>0</v>
      </c>
      <c r="CT122">
        <v>0</v>
      </c>
      <c r="CU122">
        <v>21.84</v>
      </c>
      <c r="CV122">
        <v>15.57</v>
      </c>
      <c r="CW122">
        <v>2.19</v>
      </c>
      <c r="CX122">
        <v>0</v>
      </c>
      <c r="CY122">
        <v>10.92</v>
      </c>
      <c r="CZ122">
        <v>7.37</v>
      </c>
      <c r="DA122">
        <v>18.18</v>
      </c>
      <c r="DB122">
        <v>27.51</v>
      </c>
      <c r="DC122">
        <v>1.64</v>
      </c>
      <c r="DD122">
        <v>105.22</v>
      </c>
      <c r="DE122">
        <v>50.52</v>
      </c>
      <c r="DF122">
        <v>0</v>
      </c>
      <c r="DG122">
        <v>0.55552299999999999</v>
      </c>
      <c r="DH122">
        <v>1.8920200000000002E-2</v>
      </c>
      <c r="DI122">
        <v>0</v>
      </c>
      <c r="DJ122">
        <v>1.0894600000000001E-2</v>
      </c>
      <c r="DK122">
        <v>0.134212</v>
      </c>
      <c r="DL122">
        <v>0.17653199999999999</v>
      </c>
      <c r="DM122">
        <v>0.30364400000000002</v>
      </c>
      <c r="DN122">
        <v>2.03874E-2</v>
      </c>
      <c r="DO122">
        <v>1.22011</v>
      </c>
      <c r="DP122">
        <v>0.58533800000000002</v>
      </c>
      <c r="DQ122" t="s">
        <v>691</v>
      </c>
      <c r="DR122" t="s">
        <v>690</v>
      </c>
      <c r="DS122" t="s">
        <v>16</v>
      </c>
      <c r="DT122" s="24">
        <v>3.53112E-10</v>
      </c>
      <c r="DU122" s="24">
        <v>3.53112E-10</v>
      </c>
      <c r="DV122">
        <v>0</v>
      </c>
      <c r="DW122">
        <v>0</v>
      </c>
      <c r="EN122">
        <v>130.875</v>
      </c>
      <c r="EO122">
        <v>180.99700000000001</v>
      </c>
      <c r="EP122">
        <v>165.69200000000001</v>
      </c>
      <c r="EQ122">
        <v>0</v>
      </c>
      <c r="ER122">
        <v>80.384699999999995</v>
      </c>
      <c r="ES122">
        <v>0</v>
      </c>
      <c r="ET122">
        <v>0</v>
      </c>
      <c r="EU122">
        <v>505.55700000000002</v>
      </c>
      <c r="EV122">
        <v>946.44799999999998</v>
      </c>
      <c r="EW122">
        <v>2025.88</v>
      </c>
      <c r="EX122">
        <v>119.621</v>
      </c>
      <c r="EY122">
        <v>4155.46</v>
      </c>
      <c r="EZ122">
        <v>193.12700000000001</v>
      </c>
      <c r="FA122">
        <v>0</v>
      </c>
      <c r="FB122">
        <v>0</v>
      </c>
      <c r="FC122">
        <v>0</v>
      </c>
      <c r="FD122">
        <v>102.79300000000001</v>
      </c>
      <c r="FE122">
        <v>0</v>
      </c>
      <c r="FF122">
        <v>43.669699999999999</v>
      </c>
      <c r="FG122">
        <v>0</v>
      </c>
      <c r="FH122">
        <v>0</v>
      </c>
      <c r="FI122">
        <v>339.589</v>
      </c>
      <c r="FJ122">
        <v>0</v>
      </c>
      <c r="FK122">
        <v>0</v>
      </c>
      <c r="FL122">
        <v>0</v>
      </c>
      <c r="FM122">
        <v>0</v>
      </c>
      <c r="FN122">
        <v>0</v>
      </c>
      <c r="FO122">
        <v>0</v>
      </c>
      <c r="FP122">
        <v>0</v>
      </c>
      <c r="FQ122">
        <v>0</v>
      </c>
      <c r="FR122">
        <v>0</v>
      </c>
      <c r="FS122">
        <v>0</v>
      </c>
      <c r="FT122">
        <v>21.84</v>
      </c>
      <c r="FU122">
        <v>15.57</v>
      </c>
      <c r="FV122">
        <v>2.19</v>
      </c>
      <c r="FW122">
        <v>0</v>
      </c>
      <c r="FX122">
        <v>10.92</v>
      </c>
      <c r="FY122">
        <v>0</v>
      </c>
      <c r="FZ122">
        <v>0</v>
      </c>
      <c r="GA122">
        <v>7.37</v>
      </c>
      <c r="GB122">
        <v>18.18</v>
      </c>
      <c r="GC122">
        <v>27.51</v>
      </c>
      <c r="GD122">
        <v>1.64</v>
      </c>
      <c r="GE122">
        <v>105.22</v>
      </c>
      <c r="GF122">
        <v>0</v>
      </c>
      <c r="GG122">
        <v>0.55552299999999999</v>
      </c>
      <c r="GH122">
        <v>1.8920200000000002E-2</v>
      </c>
      <c r="GI122">
        <v>0</v>
      </c>
      <c r="GJ122">
        <v>1.0894600000000001E-2</v>
      </c>
      <c r="GK122">
        <v>0</v>
      </c>
      <c r="GL122">
        <v>0</v>
      </c>
      <c r="GM122">
        <v>0.134212</v>
      </c>
      <c r="GN122">
        <v>0.17653199999999999</v>
      </c>
      <c r="GO122">
        <v>0.30364400000000002</v>
      </c>
      <c r="GP122">
        <v>2.03874E-2</v>
      </c>
      <c r="GQ122">
        <v>1.22011</v>
      </c>
      <c r="GR122">
        <v>446.95</v>
      </c>
      <c r="GS122">
        <v>1139.18</v>
      </c>
      <c r="GT122">
        <v>165.69200000000001</v>
      </c>
      <c r="GU122">
        <v>0</v>
      </c>
      <c r="GV122">
        <v>0</v>
      </c>
      <c r="GW122">
        <v>2135</v>
      </c>
      <c r="GX122">
        <v>930.00099999999998</v>
      </c>
      <c r="GY122">
        <v>2637.81</v>
      </c>
      <c r="GZ122">
        <v>297.5</v>
      </c>
      <c r="HA122">
        <v>7752.14</v>
      </c>
      <c r="HB122">
        <v>371.952</v>
      </c>
      <c r="HC122">
        <v>0</v>
      </c>
      <c r="HD122">
        <v>0</v>
      </c>
      <c r="HE122">
        <v>0</v>
      </c>
      <c r="HF122">
        <v>161.63900000000001</v>
      </c>
      <c r="HG122">
        <v>0</v>
      </c>
      <c r="HH122">
        <v>65.400000000000006</v>
      </c>
      <c r="HI122">
        <v>0</v>
      </c>
      <c r="HJ122">
        <v>0</v>
      </c>
      <c r="HK122">
        <v>598.99</v>
      </c>
      <c r="HL122">
        <v>0</v>
      </c>
      <c r="HM122">
        <v>0</v>
      </c>
      <c r="HN122">
        <v>0</v>
      </c>
      <c r="HO122">
        <v>0</v>
      </c>
      <c r="HP122">
        <v>0</v>
      </c>
      <c r="HQ122">
        <v>0</v>
      </c>
      <c r="HR122">
        <v>0</v>
      </c>
      <c r="HS122">
        <v>0</v>
      </c>
      <c r="HT122">
        <v>0</v>
      </c>
      <c r="HU122">
        <v>0</v>
      </c>
      <c r="HV122">
        <v>44.39</v>
      </c>
      <c r="HW122">
        <v>53.25</v>
      </c>
      <c r="HX122">
        <v>2.19</v>
      </c>
      <c r="HY122">
        <v>0</v>
      </c>
      <c r="HZ122">
        <v>15.43</v>
      </c>
      <c r="IA122">
        <v>31.93</v>
      </c>
      <c r="IB122">
        <v>18.57</v>
      </c>
      <c r="IC122">
        <v>36.39</v>
      </c>
      <c r="ID122">
        <v>4.13</v>
      </c>
      <c r="IE122">
        <v>206.28</v>
      </c>
      <c r="IF122">
        <v>0</v>
      </c>
      <c r="IG122">
        <v>2.4140199999999998</v>
      </c>
      <c r="IH122">
        <v>1.8920200000000002E-2</v>
      </c>
      <c r="II122">
        <v>0</v>
      </c>
      <c r="IJ122">
        <v>0</v>
      </c>
      <c r="IK122">
        <v>0.62342900000000001</v>
      </c>
      <c r="IL122">
        <v>0.118043</v>
      </c>
      <c r="IM122">
        <v>0.43196400000000001</v>
      </c>
      <c r="IN122">
        <v>6.2929700000000005E-2</v>
      </c>
      <c r="IO122">
        <v>3.6693099999999998</v>
      </c>
      <c r="IP122">
        <v>45</v>
      </c>
      <c r="IQ122">
        <v>0</v>
      </c>
      <c r="IR122">
        <v>25.2</v>
      </c>
      <c r="IS122">
        <v>45</v>
      </c>
      <c r="IT122">
        <v>19.8</v>
      </c>
      <c r="IU122">
        <v>20.46</v>
      </c>
      <c r="IV122">
        <v>30.06</v>
      </c>
      <c r="IW122">
        <v>20.46</v>
      </c>
      <c r="IX122">
        <v>30.06</v>
      </c>
      <c r="IY122">
        <v>20.46</v>
      </c>
      <c r="IZ122">
        <v>30.06</v>
      </c>
      <c r="JA122">
        <v>60.81</v>
      </c>
      <c r="JB122">
        <v>54.45</v>
      </c>
    </row>
    <row r="123" spans="1:262" x14ac:dyDescent="0.25">
      <c r="A123" s="10">
        <v>42977.406215277777</v>
      </c>
      <c r="B123" t="s">
        <v>481</v>
      </c>
      <c r="C123" t="s">
        <v>654</v>
      </c>
      <c r="D123">
        <v>12</v>
      </c>
      <c r="E123">
        <v>1</v>
      </c>
      <c r="F123">
        <v>2100</v>
      </c>
      <c r="G123" t="s">
        <v>96</v>
      </c>
      <c r="H123" t="s">
        <v>125</v>
      </c>
      <c r="I123">
        <v>0</v>
      </c>
      <c r="J123">
        <v>45</v>
      </c>
      <c r="K123">
        <v>130.875</v>
      </c>
      <c r="L123">
        <v>180.99700000000001</v>
      </c>
      <c r="M123">
        <v>165.69200000000001</v>
      </c>
      <c r="N123">
        <v>0</v>
      </c>
      <c r="O123">
        <v>80.384699999999995</v>
      </c>
      <c r="P123">
        <v>0</v>
      </c>
      <c r="Q123">
        <v>0</v>
      </c>
      <c r="R123">
        <v>505.55700000000002</v>
      </c>
      <c r="S123">
        <v>946.44799999999998</v>
      </c>
      <c r="T123">
        <v>2025.88</v>
      </c>
      <c r="U123">
        <v>119.621</v>
      </c>
      <c r="V123">
        <v>4155.46</v>
      </c>
      <c r="W123">
        <v>193.12700000000001</v>
      </c>
      <c r="X123">
        <v>0</v>
      </c>
      <c r="Y123">
        <v>0</v>
      </c>
      <c r="Z123">
        <v>0</v>
      </c>
      <c r="AA123">
        <v>102.79300000000001</v>
      </c>
      <c r="AB123">
        <v>0</v>
      </c>
      <c r="AC123">
        <v>43.669699999999999</v>
      </c>
      <c r="AD123">
        <v>0</v>
      </c>
      <c r="AE123">
        <v>0</v>
      </c>
      <c r="AF123">
        <v>339.589</v>
      </c>
      <c r="AG123">
        <v>0</v>
      </c>
      <c r="AH123">
        <v>0</v>
      </c>
      <c r="AI123">
        <v>0</v>
      </c>
      <c r="AJ123">
        <v>0</v>
      </c>
      <c r="AK123">
        <v>0</v>
      </c>
      <c r="AL123">
        <v>0</v>
      </c>
      <c r="AM123">
        <v>0</v>
      </c>
      <c r="AN123">
        <v>0</v>
      </c>
      <c r="AO123">
        <v>0</v>
      </c>
      <c r="AP123">
        <v>0</v>
      </c>
      <c r="AQ123">
        <v>21.84</v>
      </c>
      <c r="AR123">
        <v>15.57</v>
      </c>
      <c r="AS123">
        <v>2.19</v>
      </c>
      <c r="AT123">
        <v>0</v>
      </c>
      <c r="AU123">
        <v>10.92</v>
      </c>
      <c r="AV123">
        <v>0</v>
      </c>
      <c r="AW123">
        <v>0</v>
      </c>
      <c r="AX123">
        <v>7.37</v>
      </c>
      <c r="AY123">
        <v>18.18</v>
      </c>
      <c r="AZ123">
        <v>27.51</v>
      </c>
      <c r="BA123">
        <v>1.64</v>
      </c>
      <c r="BB123">
        <v>105.22</v>
      </c>
      <c r="BC123">
        <v>50.52</v>
      </c>
      <c r="BD123">
        <v>0</v>
      </c>
      <c r="BE123">
        <v>0.55552199999999996</v>
      </c>
      <c r="BF123">
        <v>1.8920200000000002E-2</v>
      </c>
      <c r="BG123">
        <v>0</v>
      </c>
      <c r="BH123">
        <v>1.0894600000000001E-2</v>
      </c>
      <c r="BI123">
        <v>0</v>
      </c>
      <c r="BJ123">
        <v>0</v>
      </c>
      <c r="BK123">
        <v>0.134212</v>
      </c>
      <c r="BL123">
        <v>0.17653199999999999</v>
      </c>
      <c r="BM123">
        <v>0.30364400000000002</v>
      </c>
      <c r="BN123">
        <v>2.03874E-2</v>
      </c>
      <c r="BO123">
        <v>1.22011</v>
      </c>
      <c r="BP123">
        <v>0.585337</v>
      </c>
      <c r="BQ123">
        <v>130.875</v>
      </c>
      <c r="BR123">
        <v>180.99700000000001</v>
      </c>
      <c r="BS123">
        <v>165.69200000000001</v>
      </c>
      <c r="BT123">
        <v>0</v>
      </c>
      <c r="BU123">
        <v>80.384699999999995</v>
      </c>
      <c r="BV123">
        <v>505.55700000000002</v>
      </c>
      <c r="BW123">
        <v>946.44799999999998</v>
      </c>
      <c r="BX123">
        <v>2025.88</v>
      </c>
      <c r="BY123">
        <v>119.621</v>
      </c>
      <c r="BZ123">
        <v>4155.46</v>
      </c>
      <c r="CA123">
        <v>193.12700000000001</v>
      </c>
      <c r="CB123">
        <v>0</v>
      </c>
      <c r="CC123">
        <v>0</v>
      </c>
      <c r="CD123">
        <v>0</v>
      </c>
      <c r="CE123">
        <v>102.79300000000001</v>
      </c>
      <c r="CF123">
        <v>0</v>
      </c>
      <c r="CG123">
        <v>43.669699999999999</v>
      </c>
      <c r="CH123">
        <v>0</v>
      </c>
      <c r="CI123">
        <v>0</v>
      </c>
      <c r="CJ123">
        <v>339.589</v>
      </c>
      <c r="CK123">
        <v>0</v>
      </c>
      <c r="CL123">
        <v>0</v>
      </c>
      <c r="CM123">
        <v>0</v>
      </c>
      <c r="CN123">
        <v>0</v>
      </c>
      <c r="CO123">
        <v>0</v>
      </c>
      <c r="CP123">
        <v>0</v>
      </c>
      <c r="CQ123">
        <v>0</v>
      </c>
      <c r="CR123">
        <v>0</v>
      </c>
      <c r="CS123">
        <v>0</v>
      </c>
      <c r="CT123">
        <v>0</v>
      </c>
      <c r="CU123">
        <v>21.84</v>
      </c>
      <c r="CV123">
        <v>15.57</v>
      </c>
      <c r="CW123">
        <v>2.19</v>
      </c>
      <c r="CX123">
        <v>0</v>
      </c>
      <c r="CY123">
        <v>10.92</v>
      </c>
      <c r="CZ123">
        <v>7.37</v>
      </c>
      <c r="DA123">
        <v>18.18</v>
      </c>
      <c r="DB123">
        <v>27.51</v>
      </c>
      <c r="DC123">
        <v>1.64</v>
      </c>
      <c r="DD123">
        <v>105.22</v>
      </c>
      <c r="DE123">
        <v>50.52</v>
      </c>
      <c r="DF123">
        <v>0</v>
      </c>
      <c r="DG123">
        <v>0.55552299999999999</v>
      </c>
      <c r="DH123">
        <v>1.8920200000000002E-2</v>
      </c>
      <c r="DI123">
        <v>0</v>
      </c>
      <c r="DJ123">
        <v>1.0894600000000001E-2</v>
      </c>
      <c r="DK123">
        <v>0.134212</v>
      </c>
      <c r="DL123">
        <v>0.17653199999999999</v>
      </c>
      <c r="DM123">
        <v>0.30364400000000002</v>
      </c>
      <c r="DN123">
        <v>2.03874E-2</v>
      </c>
      <c r="DO123">
        <v>1.22011</v>
      </c>
      <c r="DP123">
        <v>0.58533800000000002</v>
      </c>
      <c r="DQ123" t="s">
        <v>691</v>
      </c>
      <c r="DR123" t="s">
        <v>690</v>
      </c>
      <c r="DS123" t="s">
        <v>16</v>
      </c>
      <c r="DT123" s="24">
        <v>7.1838399999999996E-7</v>
      </c>
      <c r="DU123" s="24">
        <v>7.1831999999999999E-7</v>
      </c>
      <c r="DV123">
        <v>0</v>
      </c>
      <c r="DW123">
        <v>0</v>
      </c>
      <c r="EN123">
        <v>130.875</v>
      </c>
      <c r="EO123">
        <v>180.99700000000001</v>
      </c>
      <c r="EP123">
        <v>165.69200000000001</v>
      </c>
      <c r="EQ123">
        <v>0</v>
      </c>
      <c r="ER123">
        <v>80.384699999999995</v>
      </c>
      <c r="ES123">
        <v>0</v>
      </c>
      <c r="ET123">
        <v>0</v>
      </c>
      <c r="EU123">
        <v>505.55700000000002</v>
      </c>
      <c r="EV123">
        <v>946.44799999999998</v>
      </c>
      <c r="EW123">
        <v>2025.88</v>
      </c>
      <c r="EX123">
        <v>119.621</v>
      </c>
      <c r="EY123">
        <v>4155.46</v>
      </c>
      <c r="EZ123">
        <v>193.12700000000001</v>
      </c>
      <c r="FA123">
        <v>0</v>
      </c>
      <c r="FB123">
        <v>0</v>
      </c>
      <c r="FC123">
        <v>0</v>
      </c>
      <c r="FD123">
        <v>102.79300000000001</v>
      </c>
      <c r="FE123">
        <v>0</v>
      </c>
      <c r="FF123">
        <v>43.669699999999999</v>
      </c>
      <c r="FG123">
        <v>0</v>
      </c>
      <c r="FH123">
        <v>0</v>
      </c>
      <c r="FI123">
        <v>339.589</v>
      </c>
      <c r="FJ123">
        <v>0</v>
      </c>
      <c r="FK123">
        <v>0</v>
      </c>
      <c r="FL123">
        <v>0</v>
      </c>
      <c r="FM123">
        <v>0</v>
      </c>
      <c r="FN123">
        <v>0</v>
      </c>
      <c r="FO123">
        <v>0</v>
      </c>
      <c r="FP123">
        <v>0</v>
      </c>
      <c r="FQ123">
        <v>0</v>
      </c>
      <c r="FR123">
        <v>0</v>
      </c>
      <c r="FS123">
        <v>0</v>
      </c>
      <c r="FT123">
        <v>21.84</v>
      </c>
      <c r="FU123">
        <v>15.57</v>
      </c>
      <c r="FV123">
        <v>2.19</v>
      </c>
      <c r="FW123">
        <v>0</v>
      </c>
      <c r="FX123">
        <v>10.92</v>
      </c>
      <c r="FY123">
        <v>0</v>
      </c>
      <c r="FZ123">
        <v>0</v>
      </c>
      <c r="GA123">
        <v>7.37</v>
      </c>
      <c r="GB123">
        <v>18.18</v>
      </c>
      <c r="GC123">
        <v>27.51</v>
      </c>
      <c r="GD123">
        <v>1.64</v>
      </c>
      <c r="GE123">
        <v>105.22</v>
      </c>
      <c r="GF123">
        <v>0</v>
      </c>
      <c r="GG123">
        <v>0.55552199999999996</v>
      </c>
      <c r="GH123">
        <v>1.8920200000000002E-2</v>
      </c>
      <c r="GI123">
        <v>0</v>
      </c>
      <c r="GJ123">
        <v>1.0894600000000001E-2</v>
      </c>
      <c r="GK123">
        <v>0</v>
      </c>
      <c r="GL123">
        <v>0</v>
      </c>
      <c r="GM123">
        <v>0.134212</v>
      </c>
      <c r="GN123">
        <v>0.17653199999999999</v>
      </c>
      <c r="GO123">
        <v>0.30364400000000002</v>
      </c>
      <c r="GP123">
        <v>2.03874E-2</v>
      </c>
      <c r="GQ123">
        <v>1.22011</v>
      </c>
      <c r="GR123">
        <v>446.95</v>
      </c>
      <c r="GS123">
        <v>1139.18</v>
      </c>
      <c r="GT123">
        <v>165.69200000000001</v>
      </c>
      <c r="GU123">
        <v>0</v>
      </c>
      <c r="GV123">
        <v>0</v>
      </c>
      <c r="GW123">
        <v>2135</v>
      </c>
      <c r="GX123">
        <v>930.00099999999998</v>
      </c>
      <c r="GY123">
        <v>2637.81</v>
      </c>
      <c r="GZ123">
        <v>297.5</v>
      </c>
      <c r="HA123">
        <v>7752.14</v>
      </c>
      <c r="HB123">
        <v>371.952</v>
      </c>
      <c r="HC123">
        <v>0</v>
      </c>
      <c r="HD123">
        <v>0</v>
      </c>
      <c r="HE123">
        <v>0</v>
      </c>
      <c r="HF123">
        <v>161.63900000000001</v>
      </c>
      <c r="HG123">
        <v>0</v>
      </c>
      <c r="HH123">
        <v>65.400000000000006</v>
      </c>
      <c r="HI123">
        <v>0</v>
      </c>
      <c r="HJ123">
        <v>0</v>
      </c>
      <c r="HK123">
        <v>598.99</v>
      </c>
      <c r="HL123">
        <v>0</v>
      </c>
      <c r="HM123">
        <v>0</v>
      </c>
      <c r="HN123">
        <v>0</v>
      </c>
      <c r="HO123">
        <v>0</v>
      </c>
      <c r="HP123">
        <v>0</v>
      </c>
      <c r="HQ123">
        <v>0</v>
      </c>
      <c r="HR123">
        <v>0</v>
      </c>
      <c r="HS123">
        <v>0</v>
      </c>
      <c r="HT123">
        <v>0</v>
      </c>
      <c r="HU123">
        <v>0</v>
      </c>
      <c r="HV123">
        <v>44.39</v>
      </c>
      <c r="HW123">
        <v>53.25</v>
      </c>
      <c r="HX123">
        <v>2.19</v>
      </c>
      <c r="HY123">
        <v>0</v>
      </c>
      <c r="HZ123">
        <v>15.43</v>
      </c>
      <c r="IA123">
        <v>31.93</v>
      </c>
      <c r="IB123">
        <v>18.57</v>
      </c>
      <c r="IC123">
        <v>36.39</v>
      </c>
      <c r="ID123">
        <v>4.13</v>
      </c>
      <c r="IE123">
        <v>206.28</v>
      </c>
      <c r="IF123">
        <v>0</v>
      </c>
      <c r="IG123">
        <v>2.4140199999999998</v>
      </c>
      <c r="IH123">
        <v>1.8920200000000002E-2</v>
      </c>
      <c r="II123">
        <v>0</v>
      </c>
      <c r="IJ123">
        <v>0</v>
      </c>
      <c r="IK123">
        <v>0.62342900000000001</v>
      </c>
      <c r="IL123">
        <v>0.118043</v>
      </c>
      <c r="IM123">
        <v>0.43196400000000001</v>
      </c>
      <c r="IN123">
        <v>6.2929700000000005E-2</v>
      </c>
      <c r="IO123">
        <v>3.6693099999999998</v>
      </c>
      <c r="IP123">
        <v>45</v>
      </c>
      <c r="IQ123">
        <v>0</v>
      </c>
      <c r="IR123">
        <v>25.2</v>
      </c>
      <c r="IS123">
        <v>45</v>
      </c>
      <c r="IT123">
        <v>19.8</v>
      </c>
      <c r="IU123">
        <v>20.46</v>
      </c>
      <c r="IV123">
        <v>30.06</v>
      </c>
      <c r="IW123">
        <v>20.46</v>
      </c>
      <c r="IX123">
        <v>30.06</v>
      </c>
      <c r="IY123">
        <v>20.46</v>
      </c>
      <c r="IZ123">
        <v>30.06</v>
      </c>
      <c r="JA123">
        <v>60.81</v>
      </c>
      <c r="JB123">
        <v>54.45</v>
      </c>
    </row>
    <row r="124" spans="1:262" x14ac:dyDescent="0.25">
      <c r="A124" s="10">
        <v>42977.406215277777</v>
      </c>
      <c r="B124" t="s">
        <v>482</v>
      </c>
      <c r="C124" t="s">
        <v>654</v>
      </c>
      <c r="D124">
        <v>12</v>
      </c>
      <c r="E124">
        <v>1</v>
      </c>
      <c r="F124">
        <v>2100</v>
      </c>
      <c r="G124" t="s">
        <v>96</v>
      </c>
      <c r="H124" t="s">
        <v>125</v>
      </c>
      <c r="I124">
        <v>0</v>
      </c>
      <c r="J124">
        <v>45</v>
      </c>
      <c r="K124">
        <v>130.875</v>
      </c>
      <c r="L124">
        <v>180.99700000000001</v>
      </c>
      <c r="M124">
        <v>165.69200000000001</v>
      </c>
      <c r="N124">
        <v>0</v>
      </c>
      <c r="O124">
        <v>80.384699999999995</v>
      </c>
      <c r="P124">
        <v>0</v>
      </c>
      <c r="Q124">
        <v>0</v>
      </c>
      <c r="R124">
        <v>505.55700000000002</v>
      </c>
      <c r="S124">
        <v>946.44799999999998</v>
      </c>
      <c r="T124">
        <v>2025.88</v>
      </c>
      <c r="U124">
        <v>119.621</v>
      </c>
      <c r="V124">
        <v>4155.46</v>
      </c>
      <c r="W124">
        <v>193.12700000000001</v>
      </c>
      <c r="X124">
        <v>0</v>
      </c>
      <c r="Y124">
        <v>0</v>
      </c>
      <c r="Z124">
        <v>0</v>
      </c>
      <c r="AA124">
        <v>102.79300000000001</v>
      </c>
      <c r="AB124">
        <v>0</v>
      </c>
      <c r="AC124">
        <v>43.669699999999999</v>
      </c>
      <c r="AD124">
        <v>0</v>
      </c>
      <c r="AE124">
        <v>0</v>
      </c>
      <c r="AF124">
        <v>339.589</v>
      </c>
      <c r="AG124">
        <v>0</v>
      </c>
      <c r="AH124">
        <v>0</v>
      </c>
      <c r="AI124">
        <v>0</v>
      </c>
      <c r="AJ124">
        <v>0</v>
      </c>
      <c r="AK124">
        <v>0</v>
      </c>
      <c r="AL124">
        <v>0</v>
      </c>
      <c r="AM124">
        <v>0</v>
      </c>
      <c r="AN124">
        <v>0</v>
      </c>
      <c r="AO124">
        <v>0</v>
      </c>
      <c r="AP124">
        <v>0</v>
      </c>
      <c r="AQ124">
        <v>21.84</v>
      </c>
      <c r="AR124">
        <v>15.57</v>
      </c>
      <c r="AS124">
        <v>2.19</v>
      </c>
      <c r="AT124">
        <v>0</v>
      </c>
      <c r="AU124">
        <v>10.92</v>
      </c>
      <c r="AV124">
        <v>0</v>
      </c>
      <c r="AW124">
        <v>0</v>
      </c>
      <c r="AX124">
        <v>7.37</v>
      </c>
      <c r="AY124">
        <v>18.18</v>
      </c>
      <c r="AZ124">
        <v>27.51</v>
      </c>
      <c r="BA124">
        <v>1.64</v>
      </c>
      <c r="BB124">
        <v>105.22</v>
      </c>
      <c r="BC124">
        <v>50.52</v>
      </c>
      <c r="BD124">
        <v>0</v>
      </c>
      <c r="BE124">
        <v>0.55552299999999999</v>
      </c>
      <c r="BF124">
        <v>1.8920200000000002E-2</v>
      </c>
      <c r="BG124">
        <v>0</v>
      </c>
      <c r="BH124">
        <v>1.0894600000000001E-2</v>
      </c>
      <c r="BI124">
        <v>0</v>
      </c>
      <c r="BJ124">
        <v>0</v>
      </c>
      <c r="BK124">
        <v>0.134212</v>
      </c>
      <c r="BL124">
        <v>0.17653199999999999</v>
      </c>
      <c r="BM124">
        <v>0.30364400000000002</v>
      </c>
      <c r="BN124">
        <v>2.03874E-2</v>
      </c>
      <c r="BO124">
        <v>1.22011</v>
      </c>
      <c r="BP124">
        <v>0.58533800000000002</v>
      </c>
      <c r="BQ124">
        <v>130.875</v>
      </c>
      <c r="BR124">
        <v>180.99700000000001</v>
      </c>
      <c r="BS124">
        <v>165.69200000000001</v>
      </c>
      <c r="BT124">
        <v>0</v>
      </c>
      <c r="BU124">
        <v>80.384699999999995</v>
      </c>
      <c r="BV124">
        <v>505.55700000000002</v>
      </c>
      <c r="BW124">
        <v>946.44799999999998</v>
      </c>
      <c r="BX124">
        <v>2025.88</v>
      </c>
      <c r="BY124">
        <v>119.621</v>
      </c>
      <c r="BZ124">
        <v>4155.46</v>
      </c>
      <c r="CA124">
        <v>193.12700000000001</v>
      </c>
      <c r="CB124">
        <v>0</v>
      </c>
      <c r="CC124">
        <v>0</v>
      </c>
      <c r="CD124">
        <v>0</v>
      </c>
      <c r="CE124">
        <v>102.79300000000001</v>
      </c>
      <c r="CF124">
        <v>0</v>
      </c>
      <c r="CG124">
        <v>43.669699999999999</v>
      </c>
      <c r="CH124">
        <v>0</v>
      </c>
      <c r="CI124">
        <v>0</v>
      </c>
      <c r="CJ124">
        <v>339.589</v>
      </c>
      <c r="CK124">
        <v>0</v>
      </c>
      <c r="CL124">
        <v>0</v>
      </c>
      <c r="CM124">
        <v>0</v>
      </c>
      <c r="CN124">
        <v>0</v>
      </c>
      <c r="CO124">
        <v>0</v>
      </c>
      <c r="CP124">
        <v>0</v>
      </c>
      <c r="CQ124">
        <v>0</v>
      </c>
      <c r="CR124">
        <v>0</v>
      </c>
      <c r="CS124">
        <v>0</v>
      </c>
      <c r="CT124">
        <v>0</v>
      </c>
      <c r="CU124">
        <v>21.84</v>
      </c>
      <c r="CV124">
        <v>15.57</v>
      </c>
      <c r="CW124">
        <v>2.19</v>
      </c>
      <c r="CX124">
        <v>0</v>
      </c>
      <c r="CY124">
        <v>10.92</v>
      </c>
      <c r="CZ124">
        <v>7.37</v>
      </c>
      <c r="DA124">
        <v>18.18</v>
      </c>
      <c r="DB124">
        <v>27.51</v>
      </c>
      <c r="DC124">
        <v>1.64</v>
      </c>
      <c r="DD124">
        <v>105.22</v>
      </c>
      <c r="DE124">
        <v>50.52</v>
      </c>
      <c r="DF124">
        <v>0</v>
      </c>
      <c r="DG124">
        <v>0.55552299999999999</v>
      </c>
      <c r="DH124">
        <v>1.8920200000000002E-2</v>
      </c>
      <c r="DI124">
        <v>0</v>
      </c>
      <c r="DJ124">
        <v>1.0894600000000001E-2</v>
      </c>
      <c r="DK124">
        <v>0.134212</v>
      </c>
      <c r="DL124">
        <v>0.17653199999999999</v>
      </c>
      <c r="DM124">
        <v>0.30364400000000002</v>
      </c>
      <c r="DN124">
        <v>2.03874E-2</v>
      </c>
      <c r="DO124">
        <v>1.22011</v>
      </c>
      <c r="DP124">
        <v>0.58533800000000002</v>
      </c>
      <c r="DQ124" t="s">
        <v>691</v>
      </c>
      <c r="DR124" t="s">
        <v>690</v>
      </c>
      <c r="DS124" t="s">
        <v>16</v>
      </c>
      <c r="DT124" s="24">
        <v>3.53112E-10</v>
      </c>
      <c r="DU124" s="24">
        <v>3.53112E-10</v>
      </c>
      <c r="DV124">
        <v>0</v>
      </c>
      <c r="DW124">
        <v>0</v>
      </c>
      <c r="EN124">
        <v>130.875</v>
      </c>
      <c r="EO124">
        <v>180.99700000000001</v>
      </c>
      <c r="EP124">
        <v>165.69200000000001</v>
      </c>
      <c r="EQ124">
        <v>0</v>
      </c>
      <c r="ER124">
        <v>80.384699999999995</v>
      </c>
      <c r="ES124">
        <v>0</v>
      </c>
      <c r="ET124">
        <v>0</v>
      </c>
      <c r="EU124">
        <v>505.55700000000002</v>
      </c>
      <c r="EV124">
        <v>946.44799999999998</v>
      </c>
      <c r="EW124">
        <v>2025.88</v>
      </c>
      <c r="EX124">
        <v>119.621</v>
      </c>
      <c r="EY124">
        <v>4155.46</v>
      </c>
      <c r="EZ124">
        <v>193.12700000000001</v>
      </c>
      <c r="FA124">
        <v>0</v>
      </c>
      <c r="FB124">
        <v>0</v>
      </c>
      <c r="FC124">
        <v>0</v>
      </c>
      <c r="FD124">
        <v>102.79300000000001</v>
      </c>
      <c r="FE124">
        <v>0</v>
      </c>
      <c r="FF124">
        <v>43.669699999999999</v>
      </c>
      <c r="FG124">
        <v>0</v>
      </c>
      <c r="FH124">
        <v>0</v>
      </c>
      <c r="FI124">
        <v>339.589</v>
      </c>
      <c r="FJ124">
        <v>0</v>
      </c>
      <c r="FK124">
        <v>0</v>
      </c>
      <c r="FL124">
        <v>0</v>
      </c>
      <c r="FM124">
        <v>0</v>
      </c>
      <c r="FN124">
        <v>0</v>
      </c>
      <c r="FO124">
        <v>0</v>
      </c>
      <c r="FP124">
        <v>0</v>
      </c>
      <c r="FQ124">
        <v>0</v>
      </c>
      <c r="FR124">
        <v>0</v>
      </c>
      <c r="FS124">
        <v>0</v>
      </c>
      <c r="FT124">
        <v>21.84</v>
      </c>
      <c r="FU124">
        <v>15.57</v>
      </c>
      <c r="FV124">
        <v>2.19</v>
      </c>
      <c r="FW124">
        <v>0</v>
      </c>
      <c r="FX124">
        <v>10.92</v>
      </c>
      <c r="FY124">
        <v>0</v>
      </c>
      <c r="FZ124">
        <v>0</v>
      </c>
      <c r="GA124">
        <v>7.37</v>
      </c>
      <c r="GB124">
        <v>18.18</v>
      </c>
      <c r="GC124">
        <v>27.51</v>
      </c>
      <c r="GD124">
        <v>1.64</v>
      </c>
      <c r="GE124">
        <v>105.22</v>
      </c>
      <c r="GF124">
        <v>0</v>
      </c>
      <c r="GG124">
        <v>0.55552299999999999</v>
      </c>
      <c r="GH124">
        <v>1.8920200000000002E-2</v>
      </c>
      <c r="GI124">
        <v>0</v>
      </c>
      <c r="GJ124">
        <v>1.0894600000000001E-2</v>
      </c>
      <c r="GK124">
        <v>0</v>
      </c>
      <c r="GL124">
        <v>0</v>
      </c>
      <c r="GM124">
        <v>0.134212</v>
      </c>
      <c r="GN124">
        <v>0.17653199999999999</v>
      </c>
      <c r="GO124">
        <v>0.30364400000000002</v>
      </c>
      <c r="GP124">
        <v>2.03874E-2</v>
      </c>
      <c r="GQ124">
        <v>1.22011</v>
      </c>
      <c r="GR124">
        <v>446.95</v>
      </c>
      <c r="GS124">
        <v>1139.18</v>
      </c>
      <c r="GT124">
        <v>165.69200000000001</v>
      </c>
      <c r="GU124">
        <v>0</v>
      </c>
      <c r="GV124">
        <v>0</v>
      </c>
      <c r="GW124">
        <v>2135</v>
      </c>
      <c r="GX124">
        <v>930.00099999999998</v>
      </c>
      <c r="GY124">
        <v>2637.81</v>
      </c>
      <c r="GZ124">
        <v>297.5</v>
      </c>
      <c r="HA124">
        <v>7752.14</v>
      </c>
      <c r="HB124">
        <v>371.952</v>
      </c>
      <c r="HC124">
        <v>0</v>
      </c>
      <c r="HD124">
        <v>0</v>
      </c>
      <c r="HE124">
        <v>0</v>
      </c>
      <c r="HF124">
        <v>161.63900000000001</v>
      </c>
      <c r="HG124">
        <v>0</v>
      </c>
      <c r="HH124">
        <v>65.400000000000006</v>
      </c>
      <c r="HI124">
        <v>0</v>
      </c>
      <c r="HJ124">
        <v>0</v>
      </c>
      <c r="HK124">
        <v>598.99</v>
      </c>
      <c r="HL124">
        <v>0</v>
      </c>
      <c r="HM124">
        <v>0</v>
      </c>
      <c r="HN124">
        <v>0</v>
      </c>
      <c r="HO124">
        <v>0</v>
      </c>
      <c r="HP124">
        <v>0</v>
      </c>
      <c r="HQ124">
        <v>0</v>
      </c>
      <c r="HR124">
        <v>0</v>
      </c>
      <c r="HS124">
        <v>0</v>
      </c>
      <c r="HT124">
        <v>0</v>
      </c>
      <c r="HU124">
        <v>0</v>
      </c>
      <c r="HV124">
        <v>44.39</v>
      </c>
      <c r="HW124">
        <v>53.25</v>
      </c>
      <c r="HX124">
        <v>2.19</v>
      </c>
      <c r="HY124">
        <v>0</v>
      </c>
      <c r="HZ124">
        <v>15.43</v>
      </c>
      <c r="IA124">
        <v>31.93</v>
      </c>
      <c r="IB124">
        <v>18.57</v>
      </c>
      <c r="IC124">
        <v>36.39</v>
      </c>
      <c r="ID124">
        <v>4.13</v>
      </c>
      <c r="IE124">
        <v>206.28</v>
      </c>
      <c r="IF124">
        <v>0</v>
      </c>
      <c r="IG124">
        <v>2.4140199999999998</v>
      </c>
      <c r="IH124">
        <v>1.8920200000000002E-2</v>
      </c>
      <c r="II124">
        <v>0</v>
      </c>
      <c r="IJ124">
        <v>0</v>
      </c>
      <c r="IK124">
        <v>0.62342900000000001</v>
      </c>
      <c r="IL124">
        <v>0.118043</v>
      </c>
      <c r="IM124">
        <v>0.43196400000000001</v>
      </c>
      <c r="IN124">
        <v>6.2929700000000005E-2</v>
      </c>
      <c r="IO124">
        <v>3.6693099999999998</v>
      </c>
      <c r="IP124">
        <v>45</v>
      </c>
      <c r="IQ124">
        <v>0</v>
      </c>
      <c r="IR124">
        <v>25.2</v>
      </c>
      <c r="IS124">
        <v>45</v>
      </c>
      <c r="IT124">
        <v>19.8</v>
      </c>
      <c r="IU124">
        <v>20.46</v>
      </c>
      <c r="IV124">
        <v>30.06</v>
      </c>
      <c r="IW124">
        <v>20.46</v>
      </c>
      <c r="IX124">
        <v>30.06</v>
      </c>
      <c r="IY124">
        <v>20.46</v>
      </c>
      <c r="IZ124">
        <v>30.06</v>
      </c>
      <c r="JA124">
        <v>60.81</v>
      </c>
      <c r="JB124">
        <v>54.45</v>
      </c>
    </row>
    <row r="125" spans="1:262" x14ac:dyDescent="0.25">
      <c r="A125" s="10">
        <v>42977.405682870369</v>
      </c>
      <c r="B125" t="s">
        <v>655</v>
      </c>
      <c r="C125" t="s">
        <v>626</v>
      </c>
      <c r="D125">
        <v>12</v>
      </c>
      <c r="E125">
        <v>1</v>
      </c>
      <c r="F125">
        <v>2100</v>
      </c>
      <c r="G125" t="s">
        <v>96</v>
      </c>
      <c r="H125" t="s">
        <v>125</v>
      </c>
      <c r="I125">
        <v>-1.19</v>
      </c>
      <c r="J125">
        <v>45.5</v>
      </c>
      <c r="K125">
        <v>128.97200000000001</v>
      </c>
      <c r="L125">
        <v>196.98500000000001</v>
      </c>
      <c r="M125">
        <v>165.69200000000001</v>
      </c>
      <c r="N125">
        <v>0</v>
      </c>
      <c r="O125">
        <v>80.384699999999995</v>
      </c>
      <c r="P125">
        <v>0</v>
      </c>
      <c r="Q125">
        <v>0</v>
      </c>
      <c r="R125">
        <v>505.55700000000002</v>
      </c>
      <c r="S125">
        <v>945.74699999999996</v>
      </c>
      <c r="T125">
        <v>2025.88</v>
      </c>
      <c r="U125">
        <v>119.621</v>
      </c>
      <c r="V125">
        <v>4168.84</v>
      </c>
      <c r="W125">
        <v>190.31899999999999</v>
      </c>
      <c r="X125">
        <v>0</v>
      </c>
      <c r="Y125">
        <v>0</v>
      </c>
      <c r="Z125">
        <v>0</v>
      </c>
      <c r="AA125">
        <v>102.79300000000001</v>
      </c>
      <c r="AB125">
        <v>0</v>
      </c>
      <c r="AC125">
        <v>43.669699999999999</v>
      </c>
      <c r="AD125">
        <v>0</v>
      </c>
      <c r="AE125">
        <v>0</v>
      </c>
      <c r="AF125">
        <v>336.78199999999998</v>
      </c>
      <c r="AG125">
        <v>0</v>
      </c>
      <c r="AH125">
        <v>0</v>
      </c>
      <c r="AI125">
        <v>0</v>
      </c>
      <c r="AJ125">
        <v>0</v>
      </c>
      <c r="AK125">
        <v>0</v>
      </c>
      <c r="AL125">
        <v>0</v>
      </c>
      <c r="AM125">
        <v>0</v>
      </c>
      <c r="AN125">
        <v>0</v>
      </c>
      <c r="AO125">
        <v>0</v>
      </c>
      <c r="AP125">
        <v>0</v>
      </c>
      <c r="AQ125">
        <v>21.52</v>
      </c>
      <c r="AR125">
        <v>17.079999999999998</v>
      </c>
      <c r="AS125">
        <v>2.19</v>
      </c>
      <c r="AT125">
        <v>0</v>
      </c>
      <c r="AU125">
        <v>10.92</v>
      </c>
      <c r="AV125">
        <v>0</v>
      </c>
      <c r="AW125">
        <v>0</v>
      </c>
      <c r="AX125">
        <v>7.37</v>
      </c>
      <c r="AY125">
        <v>18.16</v>
      </c>
      <c r="AZ125">
        <v>27.51</v>
      </c>
      <c r="BA125">
        <v>1.64</v>
      </c>
      <c r="BB125">
        <v>106.39</v>
      </c>
      <c r="BC125">
        <v>51.71</v>
      </c>
      <c r="BD125">
        <v>0</v>
      </c>
      <c r="BE125">
        <v>0.61753800000000003</v>
      </c>
      <c r="BF125">
        <v>1.8920200000000002E-2</v>
      </c>
      <c r="BG125">
        <v>0</v>
      </c>
      <c r="BH125">
        <v>1.0894600000000001E-2</v>
      </c>
      <c r="BI125">
        <v>0</v>
      </c>
      <c r="BJ125">
        <v>0</v>
      </c>
      <c r="BK125">
        <v>0.134212</v>
      </c>
      <c r="BL125">
        <v>0.1759</v>
      </c>
      <c r="BM125">
        <v>0.30364400000000002</v>
      </c>
      <c r="BN125">
        <v>2.03874E-2</v>
      </c>
      <c r="BO125">
        <v>1.2815000000000001</v>
      </c>
      <c r="BP125">
        <v>0.64735200000000004</v>
      </c>
      <c r="BQ125">
        <v>130.875</v>
      </c>
      <c r="BR125">
        <v>180.99700000000001</v>
      </c>
      <c r="BS125">
        <v>165.69200000000001</v>
      </c>
      <c r="BT125">
        <v>0</v>
      </c>
      <c r="BU125">
        <v>80.384699999999995</v>
      </c>
      <c r="BV125">
        <v>505.55700000000002</v>
      </c>
      <c r="BW125">
        <v>946.44799999999998</v>
      </c>
      <c r="BX125">
        <v>2025.88</v>
      </c>
      <c r="BY125">
        <v>119.621</v>
      </c>
      <c r="BZ125">
        <v>4155.46</v>
      </c>
      <c r="CA125">
        <v>193.12700000000001</v>
      </c>
      <c r="CB125">
        <v>0</v>
      </c>
      <c r="CC125">
        <v>0</v>
      </c>
      <c r="CD125">
        <v>0</v>
      </c>
      <c r="CE125">
        <v>102.79300000000001</v>
      </c>
      <c r="CF125">
        <v>0</v>
      </c>
      <c r="CG125">
        <v>43.669699999999999</v>
      </c>
      <c r="CH125">
        <v>0</v>
      </c>
      <c r="CI125">
        <v>0</v>
      </c>
      <c r="CJ125">
        <v>339.589</v>
      </c>
      <c r="CK125">
        <v>0</v>
      </c>
      <c r="CL125">
        <v>0</v>
      </c>
      <c r="CM125">
        <v>0</v>
      </c>
      <c r="CN125">
        <v>0</v>
      </c>
      <c r="CO125">
        <v>0</v>
      </c>
      <c r="CP125">
        <v>0</v>
      </c>
      <c r="CQ125">
        <v>0</v>
      </c>
      <c r="CR125">
        <v>0</v>
      </c>
      <c r="CS125">
        <v>0</v>
      </c>
      <c r="CT125">
        <v>0</v>
      </c>
      <c r="CU125">
        <v>21.84</v>
      </c>
      <c r="CV125">
        <v>15.57</v>
      </c>
      <c r="CW125">
        <v>2.19</v>
      </c>
      <c r="CX125">
        <v>0</v>
      </c>
      <c r="CY125">
        <v>10.92</v>
      </c>
      <c r="CZ125">
        <v>7.37</v>
      </c>
      <c r="DA125">
        <v>18.18</v>
      </c>
      <c r="DB125">
        <v>27.51</v>
      </c>
      <c r="DC125">
        <v>1.64</v>
      </c>
      <c r="DD125">
        <v>105.22</v>
      </c>
      <c r="DE125">
        <v>50.52</v>
      </c>
      <c r="DF125">
        <v>0</v>
      </c>
      <c r="DG125">
        <v>0.55552299999999999</v>
      </c>
      <c r="DH125">
        <v>1.8920200000000002E-2</v>
      </c>
      <c r="DI125">
        <v>0</v>
      </c>
      <c r="DJ125">
        <v>1.0894600000000001E-2</v>
      </c>
      <c r="DK125">
        <v>0.134212</v>
      </c>
      <c r="DL125">
        <v>0.17653199999999999</v>
      </c>
      <c r="DM125">
        <v>0.30364400000000002</v>
      </c>
      <c r="DN125">
        <v>2.03874E-2</v>
      </c>
      <c r="DO125">
        <v>1.22011</v>
      </c>
      <c r="DP125">
        <v>0.58533800000000002</v>
      </c>
      <c r="DQ125" t="s">
        <v>691</v>
      </c>
      <c r="DR125" t="s">
        <v>690</v>
      </c>
      <c r="DS125" t="s">
        <v>16</v>
      </c>
      <c r="DT125">
        <v>-6.1382699999999998E-2</v>
      </c>
      <c r="DU125">
        <v>-6.2014600000000003E-2</v>
      </c>
      <c r="DV125">
        <v>-1.1119600000000001</v>
      </c>
      <c r="DW125">
        <v>-2.3555000000000001</v>
      </c>
      <c r="EN125">
        <v>128.97200000000001</v>
      </c>
      <c r="EO125">
        <v>196.98500000000001</v>
      </c>
      <c r="EP125">
        <v>165.69200000000001</v>
      </c>
      <c r="EQ125">
        <v>0</v>
      </c>
      <c r="ER125">
        <v>80.384699999999995</v>
      </c>
      <c r="ES125">
        <v>0</v>
      </c>
      <c r="ET125">
        <v>0</v>
      </c>
      <c r="EU125">
        <v>505.55700000000002</v>
      </c>
      <c r="EV125">
        <v>945.74699999999996</v>
      </c>
      <c r="EW125">
        <v>2025.88</v>
      </c>
      <c r="EX125">
        <v>119.621</v>
      </c>
      <c r="EY125">
        <v>4168.84</v>
      </c>
      <c r="EZ125">
        <v>190.31899999999999</v>
      </c>
      <c r="FA125">
        <v>0</v>
      </c>
      <c r="FB125">
        <v>0</v>
      </c>
      <c r="FC125">
        <v>0</v>
      </c>
      <c r="FD125">
        <v>102.79300000000001</v>
      </c>
      <c r="FE125">
        <v>0</v>
      </c>
      <c r="FF125">
        <v>43.669699999999999</v>
      </c>
      <c r="FG125">
        <v>0</v>
      </c>
      <c r="FH125">
        <v>0</v>
      </c>
      <c r="FI125">
        <v>336.78199999999998</v>
      </c>
      <c r="FJ125">
        <v>0</v>
      </c>
      <c r="FK125">
        <v>0</v>
      </c>
      <c r="FL125">
        <v>0</v>
      </c>
      <c r="FM125">
        <v>0</v>
      </c>
      <c r="FN125">
        <v>0</v>
      </c>
      <c r="FO125">
        <v>0</v>
      </c>
      <c r="FP125">
        <v>0</v>
      </c>
      <c r="FQ125">
        <v>0</v>
      </c>
      <c r="FR125">
        <v>0</v>
      </c>
      <c r="FS125">
        <v>0</v>
      </c>
      <c r="FT125">
        <v>21.52</v>
      </c>
      <c r="FU125">
        <v>17.079999999999998</v>
      </c>
      <c r="FV125">
        <v>2.19</v>
      </c>
      <c r="FW125">
        <v>0</v>
      </c>
      <c r="FX125">
        <v>10.92</v>
      </c>
      <c r="FY125">
        <v>0</v>
      </c>
      <c r="FZ125">
        <v>0</v>
      </c>
      <c r="GA125">
        <v>7.37</v>
      </c>
      <c r="GB125">
        <v>18.16</v>
      </c>
      <c r="GC125">
        <v>27.51</v>
      </c>
      <c r="GD125">
        <v>1.64</v>
      </c>
      <c r="GE125">
        <v>106.39</v>
      </c>
      <c r="GF125">
        <v>0</v>
      </c>
      <c r="GG125">
        <v>0.61753800000000003</v>
      </c>
      <c r="GH125">
        <v>1.8920200000000002E-2</v>
      </c>
      <c r="GI125">
        <v>0</v>
      </c>
      <c r="GJ125">
        <v>1.0894600000000001E-2</v>
      </c>
      <c r="GK125">
        <v>0</v>
      </c>
      <c r="GL125">
        <v>0</v>
      </c>
      <c r="GM125">
        <v>0.134212</v>
      </c>
      <c r="GN125">
        <v>0.1759</v>
      </c>
      <c r="GO125">
        <v>0.30364400000000002</v>
      </c>
      <c r="GP125">
        <v>2.03874E-2</v>
      </c>
      <c r="GQ125">
        <v>1.2815000000000001</v>
      </c>
      <c r="GR125">
        <v>446.95</v>
      </c>
      <c r="GS125">
        <v>1139.18</v>
      </c>
      <c r="GT125">
        <v>165.69200000000001</v>
      </c>
      <c r="GU125">
        <v>0</v>
      </c>
      <c r="GV125">
        <v>0</v>
      </c>
      <c r="GW125">
        <v>2135</v>
      </c>
      <c r="GX125">
        <v>930.00099999999998</v>
      </c>
      <c r="GY125">
        <v>2637.81</v>
      </c>
      <c r="GZ125">
        <v>297.5</v>
      </c>
      <c r="HA125">
        <v>7752.14</v>
      </c>
      <c r="HB125">
        <v>371.952</v>
      </c>
      <c r="HC125">
        <v>0</v>
      </c>
      <c r="HD125">
        <v>0</v>
      </c>
      <c r="HE125">
        <v>0</v>
      </c>
      <c r="HF125">
        <v>161.63900000000001</v>
      </c>
      <c r="HG125">
        <v>0</v>
      </c>
      <c r="HH125">
        <v>65.400000000000006</v>
      </c>
      <c r="HI125">
        <v>0</v>
      </c>
      <c r="HJ125">
        <v>0</v>
      </c>
      <c r="HK125">
        <v>598.99</v>
      </c>
      <c r="HL125">
        <v>0</v>
      </c>
      <c r="HM125">
        <v>0</v>
      </c>
      <c r="HN125">
        <v>0</v>
      </c>
      <c r="HO125">
        <v>0</v>
      </c>
      <c r="HP125">
        <v>0</v>
      </c>
      <c r="HQ125">
        <v>0</v>
      </c>
      <c r="HR125">
        <v>0</v>
      </c>
      <c r="HS125">
        <v>0</v>
      </c>
      <c r="HT125">
        <v>0</v>
      </c>
      <c r="HU125">
        <v>0</v>
      </c>
      <c r="HV125">
        <v>44.39</v>
      </c>
      <c r="HW125">
        <v>53.25</v>
      </c>
      <c r="HX125">
        <v>2.19</v>
      </c>
      <c r="HY125">
        <v>0</v>
      </c>
      <c r="HZ125">
        <v>15.43</v>
      </c>
      <c r="IA125">
        <v>31.93</v>
      </c>
      <c r="IB125">
        <v>18.57</v>
      </c>
      <c r="IC125">
        <v>36.39</v>
      </c>
      <c r="ID125">
        <v>4.13</v>
      </c>
      <c r="IE125">
        <v>206.28</v>
      </c>
      <c r="IF125">
        <v>0</v>
      </c>
      <c r="IG125">
        <v>2.4140199999999998</v>
      </c>
      <c r="IH125">
        <v>1.8920200000000002E-2</v>
      </c>
      <c r="II125">
        <v>0</v>
      </c>
      <c r="IJ125">
        <v>0</v>
      </c>
      <c r="IK125">
        <v>0.62342900000000001</v>
      </c>
      <c r="IL125">
        <v>0.118043</v>
      </c>
      <c r="IM125">
        <v>0.43196400000000001</v>
      </c>
      <c r="IN125">
        <v>6.2929700000000005E-2</v>
      </c>
      <c r="IO125">
        <v>3.6693099999999998</v>
      </c>
      <c r="IP125">
        <v>45.5</v>
      </c>
      <c r="IQ125">
        <v>0</v>
      </c>
      <c r="IR125">
        <v>25.1</v>
      </c>
      <c r="IS125">
        <v>45</v>
      </c>
      <c r="IT125">
        <v>19.899999999999999</v>
      </c>
      <c r="IU125">
        <v>21.94</v>
      </c>
      <c r="IV125">
        <v>29.77</v>
      </c>
      <c r="IW125">
        <v>20.46</v>
      </c>
      <c r="IX125">
        <v>30.06</v>
      </c>
      <c r="IY125">
        <v>21.94</v>
      </c>
      <c r="IZ125">
        <v>29.77</v>
      </c>
      <c r="JA125">
        <v>60.81</v>
      </c>
      <c r="JB125">
        <v>54.45</v>
      </c>
    </row>
    <row r="126" spans="1:262" x14ac:dyDescent="0.25">
      <c r="A126" s="10">
        <v>42977.406585648147</v>
      </c>
      <c r="B126" t="s">
        <v>483</v>
      </c>
      <c r="C126" t="s">
        <v>628</v>
      </c>
      <c r="D126">
        <v>12</v>
      </c>
      <c r="E126">
        <v>1</v>
      </c>
      <c r="F126">
        <v>2100</v>
      </c>
      <c r="G126" t="s">
        <v>96</v>
      </c>
      <c r="H126" t="s">
        <v>125</v>
      </c>
      <c r="I126">
        <v>4.87</v>
      </c>
      <c r="J126">
        <v>46.8</v>
      </c>
      <c r="K126">
        <v>123.997</v>
      </c>
      <c r="L126">
        <v>139.755</v>
      </c>
      <c r="M126">
        <v>165.69200000000001</v>
      </c>
      <c r="N126">
        <v>0</v>
      </c>
      <c r="O126">
        <v>80.384699999999995</v>
      </c>
      <c r="P126">
        <v>0</v>
      </c>
      <c r="Q126">
        <v>0</v>
      </c>
      <c r="R126">
        <v>505.55700000000002</v>
      </c>
      <c r="S126">
        <v>941.36599999999999</v>
      </c>
      <c r="T126">
        <v>2025.88</v>
      </c>
      <c r="U126">
        <v>119.621</v>
      </c>
      <c r="V126">
        <v>4102.25</v>
      </c>
      <c r="W126">
        <v>182.977</v>
      </c>
      <c r="X126">
        <v>0</v>
      </c>
      <c r="Y126">
        <v>0</v>
      </c>
      <c r="Z126">
        <v>0</v>
      </c>
      <c r="AA126">
        <v>102.79300000000001</v>
      </c>
      <c r="AB126">
        <v>0</v>
      </c>
      <c r="AC126">
        <v>43.669699999999999</v>
      </c>
      <c r="AD126">
        <v>0</v>
      </c>
      <c r="AE126">
        <v>0</v>
      </c>
      <c r="AF126">
        <v>329.43900000000002</v>
      </c>
      <c r="AG126">
        <v>0</v>
      </c>
      <c r="AH126">
        <v>0</v>
      </c>
      <c r="AI126">
        <v>0</v>
      </c>
      <c r="AJ126">
        <v>0</v>
      </c>
      <c r="AK126">
        <v>0</v>
      </c>
      <c r="AL126">
        <v>0</v>
      </c>
      <c r="AM126">
        <v>0</v>
      </c>
      <c r="AN126">
        <v>0</v>
      </c>
      <c r="AO126">
        <v>0</v>
      </c>
      <c r="AP126">
        <v>0</v>
      </c>
      <c r="AQ126">
        <v>20.63</v>
      </c>
      <c r="AR126">
        <v>11.91</v>
      </c>
      <c r="AS126">
        <v>2.19</v>
      </c>
      <c r="AT126">
        <v>0</v>
      </c>
      <c r="AU126">
        <v>10.92</v>
      </c>
      <c r="AV126">
        <v>0</v>
      </c>
      <c r="AW126">
        <v>0</v>
      </c>
      <c r="AX126">
        <v>7.37</v>
      </c>
      <c r="AY126">
        <v>18.100000000000001</v>
      </c>
      <c r="AZ126">
        <v>27.51</v>
      </c>
      <c r="BA126">
        <v>1.64</v>
      </c>
      <c r="BB126">
        <v>100.27</v>
      </c>
      <c r="BC126">
        <v>45.65</v>
      </c>
      <c r="BD126">
        <v>0</v>
      </c>
      <c r="BE126">
        <v>0.34526899999999999</v>
      </c>
      <c r="BF126">
        <v>1.8920200000000002E-2</v>
      </c>
      <c r="BG126">
        <v>0</v>
      </c>
      <c r="BH126">
        <v>1.0894600000000001E-2</v>
      </c>
      <c r="BI126">
        <v>0</v>
      </c>
      <c r="BJ126">
        <v>0</v>
      </c>
      <c r="BK126">
        <v>0.134212</v>
      </c>
      <c r="BL126">
        <v>0.17562900000000001</v>
      </c>
      <c r="BM126">
        <v>0.30364400000000002</v>
      </c>
      <c r="BN126">
        <v>2.03874E-2</v>
      </c>
      <c r="BO126">
        <v>1.0089600000000001</v>
      </c>
      <c r="BP126">
        <v>0.37508399999999997</v>
      </c>
      <c r="BQ126">
        <v>130.875</v>
      </c>
      <c r="BR126">
        <v>180.99700000000001</v>
      </c>
      <c r="BS126">
        <v>165.69200000000001</v>
      </c>
      <c r="BT126">
        <v>0</v>
      </c>
      <c r="BU126">
        <v>80.384699999999995</v>
      </c>
      <c r="BV126">
        <v>505.55700000000002</v>
      </c>
      <c r="BW126">
        <v>946.44799999999998</v>
      </c>
      <c r="BX126">
        <v>2025.88</v>
      </c>
      <c r="BY126">
        <v>119.621</v>
      </c>
      <c r="BZ126">
        <v>4155.46</v>
      </c>
      <c r="CA126">
        <v>193.12700000000001</v>
      </c>
      <c r="CB126">
        <v>0</v>
      </c>
      <c r="CC126">
        <v>0</v>
      </c>
      <c r="CD126">
        <v>0</v>
      </c>
      <c r="CE126">
        <v>102.79300000000001</v>
      </c>
      <c r="CF126">
        <v>0</v>
      </c>
      <c r="CG126">
        <v>43.669699999999999</v>
      </c>
      <c r="CH126">
        <v>0</v>
      </c>
      <c r="CI126">
        <v>0</v>
      </c>
      <c r="CJ126">
        <v>339.589</v>
      </c>
      <c r="CK126">
        <v>0</v>
      </c>
      <c r="CL126">
        <v>0</v>
      </c>
      <c r="CM126">
        <v>0</v>
      </c>
      <c r="CN126">
        <v>0</v>
      </c>
      <c r="CO126">
        <v>0</v>
      </c>
      <c r="CP126">
        <v>0</v>
      </c>
      <c r="CQ126">
        <v>0</v>
      </c>
      <c r="CR126">
        <v>0</v>
      </c>
      <c r="CS126">
        <v>0</v>
      </c>
      <c r="CT126">
        <v>0</v>
      </c>
      <c r="CU126">
        <v>21.84</v>
      </c>
      <c r="CV126">
        <v>15.57</v>
      </c>
      <c r="CW126">
        <v>2.19</v>
      </c>
      <c r="CX126">
        <v>0</v>
      </c>
      <c r="CY126">
        <v>10.92</v>
      </c>
      <c r="CZ126">
        <v>7.37</v>
      </c>
      <c r="DA126">
        <v>18.18</v>
      </c>
      <c r="DB126">
        <v>27.51</v>
      </c>
      <c r="DC126">
        <v>1.64</v>
      </c>
      <c r="DD126">
        <v>105.22</v>
      </c>
      <c r="DE126">
        <v>50.52</v>
      </c>
      <c r="DF126">
        <v>0</v>
      </c>
      <c r="DG126">
        <v>0.55552299999999999</v>
      </c>
      <c r="DH126">
        <v>1.8920200000000002E-2</v>
      </c>
      <c r="DI126">
        <v>0</v>
      </c>
      <c r="DJ126">
        <v>1.0894600000000001E-2</v>
      </c>
      <c r="DK126">
        <v>0.134212</v>
      </c>
      <c r="DL126">
        <v>0.17653199999999999</v>
      </c>
      <c r="DM126">
        <v>0.30364400000000002</v>
      </c>
      <c r="DN126">
        <v>2.03874E-2</v>
      </c>
      <c r="DO126">
        <v>1.22011</v>
      </c>
      <c r="DP126">
        <v>0.58533800000000002</v>
      </c>
      <c r="DQ126" t="s">
        <v>691</v>
      </c>
      <c r="DR126" t="s">
        <v>690</v>
      </c>
      <c r="DS126" t="s">
        <v>16</v>
      </c>
      <c r="DT126">
        <v>0.21115700000000001</v>
      </c>
      <c r="DU126">
        <v>0.210254</v>
      </c>
      <c r="DV126">
        <v>-4.0391599999999999</v>
      </c>
      <c r="DW126">
        <v>-8.3927200000000006</v>
      </c>
      <c r="EN126">
        <v>123.997</v>
      </c>
      <c r="EO126">
        <v>139.755</v>
      </c>
      <c r="EP126">
        <v>165.69200000000001</v>
      </c>
      <c r="EQ126">
        <v>0</v>
      </c>
      <c r="ER126">
        <v>80.384699999999995</v>
      </c>
      <c r="ES126">
        <v>0</v>
      </c>
      <c r="ET126">
        <v>0</v>
      </c>
      <c r="EU126">
        <v>505.55700000000002</v>
      </c>
      <c r="EV126">
        <v>941.36599999999999</v>
      </c>
      <c r="EW126">
        <v>2025.88</v>
      </c>
      <c r="EX126">
        <v>119.621</v>
      </c>
      <c r="EY126">
        <v>4102.25</v>
      </c>
      <c r="EZ126">
        <v>182.977</v>
      </c>
      <c r="FA126">
        <v>0</v>
      </c>
      <c r="FB126">
        <v>0</v>
      </c>
      <c r="FC126">
        <v>0</v>
      </c>
      <c r="FD126">
        <v>102.79300000000001</v>
      </c>
      <c r="FE126">
        <v>0</v>
      </c>
      <c r="FF126">
        <v>43.669699999999999</v>
      </c>
      <c r="FG126">
        <v>0</v>
      </c>
      <c r="FH126">
        <v>0</v>
      </c>
      <c r="FI126">
        <v>329.43900000000002</v>
      </c>
      <c r="FJ126">
        <v>0</v>
      </c>
      <c r="FK126">
        <v>0</v>
      </c>
      <c r="FL126">
        <v>0</v>
      </c>
      <c r="FM126">
        <v>0</v>
      </c>
      <c r="FN126">
        <v>0</v>
      </c>
      <c r="FO126">
        <v>0</v>
      </c>
      <c r="FP126">
        <v>0</v>
      </c>
      <c r="FQ126">
        <v>0</v>
      </c>
      <c r="FR126">
        <v>0</v>
      </c>
      <c r="FS126">
        <v>0</v>
      </c>
      <c r="FT126">
        <v>20.63</v>
      </c>
      <c r="FU126">
        <v>11.91</v>
      </c>
      <c r="FV126">
        <v>2.19</v>
      </c>
      <c r="FW126">
        <v>0</v>
      </c>
      <c r="FX126">
        <v>10.92</v>
      </c>
      <c r="FY126">
        <v>0</v>
      </c>
      <c r="FZ126">
        <v>0</v>
      </c>
      <c r="GA126">
        <v>7.37</v>
      </c>
      <c r="GB126">
        <v>18.100000000000001</v>
      </c>
      <c r="GC126">
        <v>27.51</v>
      </c>
      <c r="GD126">
        <v>1.64</v>
      </c>
      <c r="GE126">
        <v>100.27</v>
      </c>
      <c r="GF126">
        <v>0</v>
      </c>
      <c r="GG126">
        <v>0.34526899999999999</v>
      </c>
      <c r="GH126">
        <v>1.8920200000000002E-2</v>
      </c>
      <c r="GI126">
        <v>0</v>
      </c>
      <c r="GJ126">
        <v>1.0894600000000001E-2</v>
      </c>
      <c r="GK126">
        <v>0</v>
      </c>
      <c r="GL126">
        <v>0</v>
      </c>
      <c r="GM126">
        <v>0.134212</v>
      </c>
      <c r="GN126">
        <v>0.17562900000000001</v>
      </c>
      <c r="GO126">
        <v>0.30364400000000002</v>
      </c>
      <c r="GP126">
        <v>2.03874E-2</v>
      </c>
      <c r="GQ126">
        <v>1.0089600000000001</v>
      </c>
      <c r="GR126">
        <v>446.95</v>
      </c>
      <c r="GS126">
        <v>1139.18</v>
      </c>
      <c r="GT126">
        <v>165.69200000000001</v>
      </c>
      <c r="GU126">
        <v>0</v>
      </c>
      <c r="GV126">
        <v>0</v>
      </c>
      <c r="GW126">
        <v>2135</v>
      </c>
      <c r="GX126">
        <v>930.00099999999998</v>
      </c>
      <c r="GY126">
        <v>2637.81</v>
      </c>
      <c r="GZ126">
        <v>297.5</v>
      </c>
      <c r="HA126">
        <v>7752.14</v>
      </c>
      <c r="HB126">
        <v>371.952</v>
      </c>
      <c r="HC126">
        <v>0</v>
      </c>
      <c r="HD126">
        <v>0</v>
      </c>
      <c r="HE126">
        <v>0</v>
      </c>
      <c r="HF126">
        <v>161.63900000000001</v>
      </c>
      <c r="HG126">
        <v>0</v>
      </c>
      <c r="HH126">
        <v>65.400000000000006</v>
      </c>
      <c r="HI126">
        <v>0</v>
      </c>
      <c r="HJ126">
        <v>0</v>
      </c>
      <c r="HK126">
        <v>598.99</v>
      </c>
      <c r="HL126">
        <v>0</v>
      </c>
      <c r="HM126">
        <v>0</v>
      </c>
      <c r="HN126">
        <v>0</v>
      </c>
      <c r="HO126">
        <v>0</v>
      </c>
      <c r="HP126">
        <v>0</v>
      </c>
      <c r="HQ126">
        <v>0</v>
      </c>
      <c r="HR126">
        <v>0</v>
      </c>
      <c r="HS126">
        <v>0</v>
      </c>
      <c r="HT126">
        <v>0</v>
      </c>
      <c r="HU126">
        <v>0</v>
      </c>
      <c r="HV126">
        <v>44.39</v>
      </c>
      <c r="HW126">
        <v>53.25</v>
      </c>
      <c r="HX126">
        <v>2.19</v>
      </c>
      <c r="HY126">
        <v>0</v>
      </c>
      <c r="HZ126">
        <v>15.43</v>
      </c>
      <c r="IA126">
        <v>31.93</v>
      </c>
      <c r="IB126">
        <v>18.57</v>
      </c>
      <c r="IC126">
        <v>36.39</v>
      </c>
      <c r="ID126">
        <v>4.13</v>
      </c>
      <c r="IE126">
        <v>206.28</v>
      </c>
      <c r="IF126">
        <v>0</v>
      </c>
      <c r="IG126">
        <v>2.4140199999999998</v>
      </c>
      <c r="IH126">
        <v>1.8920200000000002E-2</v>
      </c>
      <c r="II126">
        <v>0</v>
      </c>
      <c r="IJ126">
        <v>0</v>
      </c>
      <c r="IK126">
        <v>0.62342900000000001</v>
      </c>
      <c r="IL126">
        <v>0.118043</v>
      </c>
      <c r="IM126">
        <v>0.43196400000000001</v>
      </c>
      <c r="IN126">
        <v>6.2929700000000005E-2</v>
      </c>
      <c r="IO126">
        <v>3.6693099999999998</v>
      </c>
      <c r="IP126">
        <v>46.8</v>
      </c>
      <c r="IQ126">
        <v>0</v>
      </c>
      <c r="IR126">
        <v>25.4</v>
      </c>
      <c r="IS126">
        <v>45</v>
      </c>
      <c r="IT126">
        <v>19.600000000000001</v>
      </c>
      <c r="IU126">
        <v>16.71</v>
      </c>
      <c r="IV126">
        <v>28.94</v>
      </c>
      <c r="IW126">
        <v>20.46</v>
      </c>
      <c r="IX126">
        <v>30.06</v>
      </c>
      <c r="IY126">
        <v>16.71</v>
      </c>
      <c r="IZ126">
        <v>28.94</v>
      </c>
      <c r="JA126">
        <v>60.81</v>
      </c>
      <c r="JB126">
        <v>54.45</v>
      </c>
    </row>
    <row r="127" spans="1:262" x14ac:dyDescent="0.25">
      <c r="A127" s="10">
        <v>42977.406585648147</v>
      </c>
      <c r="B127" t="s">
        <v>484</v>
      </c>
      <c r="C127" t="s">
        <v>628</v>
      </c>
      <c r="D127">
        <v>12</v>
      </c>
      <c r="E127">
        <v>1</v>
      </c>
      <c r="F127">
        <v>2100</v>
      </c>
      <c r="G127" t="s">
        <v>96</v>
      </c>
      <c r="H127" t="s">
        <v>125</v>
      </c>
      <c r="I127">
        <v>-4.24</v>
      </c>
      <c r="J127">
        <v>46.8</v>
      </c>
      <c r="K127">
        <v>134.83699999999999</v>
      </c>
      <c r="L127">
        <v>210.751</v>
      </c>
      <c r="M127">
        <v>165.69200000000001</v>
      </c>
      <c r="N127">
        <v>0</v>
      </c>
      <c r="O127">
        <v>80.384699999999995</v>
      </c>
      <c r="P127">
        <v>0</v>
      </c>
      <c r="Q127">
        <v>0</v>
      </c>
      <c r="R127">
        <v>505.55700000000002</v>
      </c>
      <c r="S127">
        <v>948.48199999999997</v>
      </c>
      <c r="T127">
        <v>2025.88</v>
      </c>
      <c r="U127">
        <v>119.621</v>
      </c>
      <c r="V127">
        <v>4191.21</v>
      </c>
      <c r="W127">
        <v>198.97399999999999</v>
      </c>
      <c r="X127">
        <v>0</v>
      </c>
      <c r="Y127">
        <v>0</v>
      </c>
      <c r="Z127">
        <v>0</v>
      </c>
      <c r="AA127">
        <v>102.79300000000001</v>
      </c>
      <c r="AB127">
        <v>0</v>
      </c>
      <c r="AC127">
        <v>43.669699999999999</v>
      </c>
      <c r="AD127">
        <v>0</v>
      </c>
      <c r="AE127">
        <v>0</v>
      </c>
      <c r="AF127">
        <v>345.43599999999998</v>
      </c>
      <c r="AG127">
        <v>0</v>
      </c>
      <c r="AH127">
        <v>0</v>
      </c>
      <c r="AI127">
        <v>0</v>
      </c>
      <c r="AJ127">
        <v>0</v>
      </c>
      <c r="AK127">
        <v>0</v>
      </c>
      <c r="AL127">
        <v>0</v>
      </c>
      <c r="AM127">
        <v>0</v>
      </c>
      <c r="AN127">
        <v>0</v>
      </c>
      <c r="AO127">
        <v>0</v>
      </c>
      <c r="AP127">
        <v>0</v>
      </c>
      <c r="AQ127">
        <v>22.51</v>
      </c>
      <c r="AR127">
        <v>19.14</v>
      </c>
      <c r="AS127">
        <v>2.19</v>
      </c>
      <c r="AT127">
        <v>0</v>
      </c>
      <c r="AU127">
        <v>10.92</v>
      </c>
      <c r="AV127">
        <v>0</v>
      </c>
      <c r="AW127">
        <v>0</v>
      </c>
      <c r="AX127">
        <v>7.37</v>
      </c>
      <c r="AY127">
        <v>18.190000000000001</v>
      </c>
      <c r="AZ127">
        <v>27.51</v>
      </c>
      <c r="BA127">
        <v>1.64</v>
      </c>
      <c r="BB127">
        <v>109.47</v>
      </c>
      <c r="BC127">
        <v>54.76</v>
      </c>
      <c r="BD127">
        <v>0</v>
      </c>
      <c r="BE127">
        <v>0.65174299999999996</v>
      </c>
      <c r="BF127">
        <v>1.8920200000000002E-2</v>
      </c>
      <c r="BG127">
        <v>0</v>
      </c>
      <c r="BH127">
        <v>1.0894600000000001E-2</v>
      </c>
      <c r="BI127">
        <v>0</v>
      </c>
      <c r="BJ127">
        <v>0</v>
      </c>
      <c r="BK127">
        <v>0.134212</v>
      </c>
      <c r="BL127">
        <v>0.176068</v>
      </c>
      <c r="BM127">
        <v>0.30364400000000002</v>
      </c>
      <c r="BN127">
        <v>2.03874E-2</v>
      </c>
      <c r="BO127">
        <v>1.3158700000000001</v>
      </c>
      <c r="BP127">
        <v>0.681558</v>
      </c>
      <c r="BQ127">
        <v>130.875</v>
      </c>
      <c r="BR127">
        <v>180.99700000000001</v>
      </c>
      <c r="BS127">
        <v>165.69200000000001</v>
      </c>
      <c r="BT127">
        <v>0</v>
      </c>
      <c r="BU127">
        <v>80.384699999999995</v>
      </c>
      <c r="BV127">
        <v>505.55700000000002</v>
      </c>
      <c r="BW127">
        <v>946.44799999999998</v>
      </c>
      <c r="BX127">
        <v>2025.88</v>
      </c>
      <c r="BY127">
        <v>119.621</v>
      </c>
      <c r="BZ127">
        <v>4155.46</v>
      </c>
      <c r="CA127">
        <v>193.12700000000001</v>
      </c>
      <c r="CB127">
        <v>0</v>
      </c>
      <c r="CC127">
        <v>0</v>
      </c>
      <c r="CD127">
        <v>0</v>
      </c>
      <c r="CE127">
        <v>102.79300000000001</v>
      </c>
      <c r="CF127">
        <v>0</v>
      </c>
      <c r="CG127">
        <v>43.669699999999999</v>
      </c>
      <c r="CH127">
        <v>0</v>
      </c>
      <c r="CI127">
        <v>0</v>
      </c>
      <c r="CJ127">
        <v>339.589</v>
      </c>
      <c r="CK127">
        <v>0</v>
      </c>
      <c r="CL127">
        <v>0</v>
      </c>
      <c r="CM127">
        <v>0</v>
      </c>
      <c r="CN127">
        <v>0</v>
      </c>
      <c r="CO127">
        <v>0</v>
      </c>
      <c r="CP127">
        <v>0</v>
      </c>
      <c r="CQ127">
        <v>0</v>
      </c>
      <c r="CR127">
        <v>0</v>
      </c>
      <c r="CS127">
        <v>0</v>
      </c>
      <c r="CT127">
        <v>0</v>
      </c>
      <c r="CU127">
        <v>21.84</v>
      </c>
      <c r="CV127">
        <v>15.57</v>
      </c>
      <c r="CW127">
        <v>2.19</v>
      </c>
      <c r="CX127">
        <v>0</v>
      </c>
      <c r="CY127">
        <v>10.92</v>
      </c>
      <c r="CZ127">
        <v>7.37</v>
      </c>
      <c r="DA127">
        <v>18.18</v>
      </c>
      <c r="DB127">
        <v>27.51</v>
      </c>
      <c r="DC127">
        <v>1.64</v>
      </c>
      <c r="DD127">
        <v>105.22</v>
      </c>
      <c r="DE127">
        <v>50.52</v>
      </c>
      <c r="DF127">
        <v>0</v>
      </c>
      <c r="DG127">
        <v>0.55552299999999999</v>
      </c>
      <c r="DH127">
        <v>1.8920200000000002E-2</v>
      </c>
      <c r="DI127">
        <v>0</v>
      </c>
      <c r="DJ127">
        <v>1.0894600000000001E-2</v>
      </c>
      <c r="DK127">
        <v>0.134212</v>
      </c>
      <c r="DL127">
        <v>0.17653199999999999</v>
      </c>
      <c r="DM127">
        <v>0.30364400000000002</v>
      </c>
      <c r="DN127">
        <v>2.03874E-2</v>
      </c>
      <c r="DO127">
        <v>1.22011</v>
      </c>
      <c r="DP127">
        <v>0.58533800000000002</v>
      </c>
      <c r="DQ127" t="s">
        <v>691</v>
      </c>
      <c r="DR127" t="s">
        <v>690</v>
      </c>
      <c r="DS127" t="s">
        <v>16</v>
      </c>
      <c r="DT127">
        <v>-9.5755800000000002E-2</v>
      </c>
      <c r="DU127">
        <v>-9.6220100000000003E-2</v>
      </c>
      <c r="DV127">
        <v>-4.0391599999999999</v>
      </c>
      <c r="DW127">
        <v>-8.3927200000000006</v>
      </c>
      <c r="EN127">
        <v>134.83699999999999</v>
      </c>
      <c r="EO127">
        <v>210.751</v>
      </c>
      <c r="EP127">
        <v>165.69200000000001</v>
      </c>
      <c r="EQ127">
        <v>0</v>
      </c>
      <c r="ER127">
        <v>80.384699999999995</v>
      </c>
      <c r="ES127">
        <v>0</v>
      </c>
      <c r="ET127">
        <v>0</v>
      </c>
      <c r="EU127">
        <v>505.55700000000002</v>
      </c>
      <c r="EV127">
        <v>948.48199999999997</v>
      </c>
      <c r="EW127">
        <v>2025.88</v>
      </c>
      <c r="EX127">
        <v>119.621</v>
      </c>
      <c r="EY127">
        <v>4191.21</v>
      </c>
      <c r="EZ127">
        <v>198.97399999999999</v>
      </c>
      <c r="FA127">
        <v>0</v>
      </c>
      <c r="FB127">
        <v>0</v>
      </c>
      <c r="FC127">
        <v>0</v>
      </c>
      <c r="FD127">
        <v>102.79300000000001</v>
      </c>
      <c r="FE127">
        <v>0</v>
      </c>
      <c r="FF127">
        <v>43.669699999999999</v>
      </c>
      <c r="FG127">
        <v>0</v>
      </c>
      <c r="FH127">
        <v>0</v>
      </c>
      <c r="FI127">
        <v>345.43599999999998</v>
      </c>
      <c r="FJ127">
        <v>0</v>
      </c>
      <c r="FK127">
        <v>0</v>
      </c>
      <c r="FL127">
        <v>0</v>
      </c>
      <c r="FM127">
        <v>0</v>
      </c>
      <c r="FN127">
        <v>0</v>
      </c>
      <c r="FO127">
        <v>0</v>
      </c>
      <c r="FP127">
        <v>0</v>
      </c>
      <c r="FQ127">
        <v>0</v>
      </c>
      <c r="FR127">
        <v>0</v>
      </c>
      <c r="FS127">
        <v>0</v>
      </c>
      <c r="FT127">
        <v>22.51</v>
      </c>
      <c r="FU127">
        <v>19.14</v>
      </c>
      <c r="FV127">
        <v>2.19</v>
      </c>
      <c r="FW127">
        <v>0</v>
      </c>
      <c r="FX127">
        <v>10.92</v>
      </c>
      <c r="FY127">
        <v>0</v>
      </c>
      <c r="FZ127">
        <v>0</v>
      </c>
      <c r="GA127">
        <v>7.37</v>
      </c>
      <c r="GB127">
        <v>18.190000000000001</v>
      </c>
      <c r="GC127">
        <v>27.51</v>
      </c>
      <c r="GD127">
        <v>1.64</v>
      </c>
      <c r="GE127">
        <v>109.47</v>
      </c>
      <c r="GF127">
        <v>0</v>
      </c>
      <c r="GG127">
        <v>0.65174299999999996</v>
      </c>
      <c r="GH127">
        <v>1.8920200000000002E-2</v>
      </c>
      <c r="GI127">
        <v>0</v>
      </c>
      <c r="GJ127">
        <v>1.0894600000000001E-2</v>
      </c>
      <c r="GK127">
        <v>0</v>
      </c>
      <c r="GL127">
        <v>0</v>
      </c>
      <c r="GM127">
        <v>0.134212</v>
      </c>
      <c r="GN127">
        <v>0.176068</v>
      </c>
      <c r="GO127">
        <v>0.30364400000000002</v>
      </c>
      <c r="GP127">
        <v>2.03874E-2</v>
      </c>
      <c r="GQ127">
        <v>1.3158700000000001</v>
      </c>
      <c r="GR127">
        <v>446.95</v>
      </c>
      <c r="GS127">
        <v>1139.18</v>
      </c>
      <c r="GT127">
        <v>165.69200000000001</v>
      </c>
      <c r="GU127">
        <v>0</v>
      </c>
      <c r="GV127">
        <v>0</v>
      </c>
      <c r="GW127">
        <v>2135</v>
      </c>
      <c r="GX127">
        <v>930.00099999999998</v>
      </c>
      <c r="GY127">
        <v>2637.81</v>
      </c>
      <c r="GZ127">
        <v>297.5</v>
      </c>
      <c r="HA127">
        <v>7752.14</v>
      </c>
      <c r="HB127">
        <v>371.952</v>
      </c>
      <c r="HC127">
        <v>0</v>
      </c>
      <c r="HD127">
        <v>0</v>
      </c>
      <c r="HE127">
        <v>0</v>
      </c>
      <c r="HF127">
        <v>161.63900000000001</v>
      </c>
      <c r="HG127">
        <v>0</v>
      </c>
      <c r="HH127">
        <v>65.400000000000006</v>
      </c>
      <c r="HI127">
        <v>0</v>
      </c>
      <c r="HJ127">
        <v>0</v>
      </c>
      <c r="HK127">
        <v>598.99</v>
      </c>
      <c r="HL127">
        <v>0</v>
      </c>
      <c r="HM127">
        <v>0</v>
      </c>
      <c r="HN127">
        <v>0</v>
      </c>
      <c r="HO127">
        <v>0</v>
      </c>
      <c r="HP127">
        <v>0</v>
      </c>
      <c r="HQ127">
        <v>0</v>
      </c>
      <c r="HR127">
        <v>0</v>
      </c>
      <c r="HS127">
        <v>0</v>
      </c>
      <c r="HT127">
        <v>0</v>
      </c>
      <c r="HU127">
        <v>0</v>
      </c>
      <c r="HV127">
        <v>44.39</v>
      </c>
      <c r="HW127">
        <v>53.25</v>
      </c>
      <c r="HX127">
        <v>2.19</v>
      </c>
      <c r="HY127">
        <v>0</v>
      </c>
      <c r="HZ127">
        <v>15.43</v>
      </c>
      <c r="IA127">
        <v>31.93</v>
      </c>
      <c r="IB127">
        <v>18.57</v>
      </c>
      <c r="IC127">
        <v>36.39</v>
      </c>
      <c r="ID127">
        <v>4.13</v>
      </c>
      <c r="IE127">
        <v>206.28</v>
      </c>
      <c r="IF127">
        <v>0</v>
      </c>
      <c r="IG127">
        <v>2.4140199999999998</v>
      </c>
      <c r="IH127">
        <v>1.8920200000000002E-2</v>
      </c>
      <c r="II127">
        <v>0</v>
      </c>
      <c r="IJ127">
        <v>0</v>
      </c>
      <c r="IK127">
        <v>0.62342900000000001</v>
      </c>
      <c r="IL127">
        <v>0.118043</v>
      </c>
      <c r="IM127">
        <v>0.43196400000000001</v>
      </c>
      <c r="IN127">
        <v>6.2929700000000005E-2</v>
      </c>
      <c r="IO127">
        <v>3.6693099999999998</v>
      </c>
      <c r="IP127">
        <v>46.8</v>
      </c>
      <c r="IQ127">
        <v>0</v>
      </c>
      <c r="IR127">
        <v>25.4</v>
      </c>
      <c r="IS127">
        <v>45</v>
      </c>
      <c r="IT127">
        <v>19.600000000000001</v>
      </c>
      <c r="IU127">
        <v>24.07</v>
      </c>
      <c r="IV127">
        <v>30.69</v>
      </c>
      <c r="IW127">
        <v>20.46</v>
      </c>
      <c r="IX127">
        <v>30.06</v>
      </c>
      <c r="IY127">
        <v>24.07</v>
      </c>
      <c r="IZ127">
        <v>30.69</v>
      </c>
      <c r="JA127">
        <v>60.81</v>
      </c>
      <c r="JB127">
        <v>54.45</v>
      </c>
    </row>
    <row r="128" spans="1:262" x14ac:dyDescent="0.25">
      <c r="A128" s="10">
        <v>42977.406585648147</v>
      </c>
      <c r="B128" t="s">
        <v>485</v>
      </c>
      <c r="C128" t="s">
        <v>628</v>
      </c>
      <c r="D128">
        <v>12</v>
      </c>
      <c r="E128">
        <v>1</v>
      </c>
      <c r="F128">
        <v>2100</v>
      </c>
      <c r="G128" t="s">
        <v>96</v>
      </c>
      <c r="H128" t="s">
        <v>125</v>
      </c>
      <c r="I128">
        <v>3.13</v>
      </c>
      <c r="J128">
        <v>46.8</v>
      </c>
      <c r="K128">
        <v>139.73699999999999</v>
      </c>
      <c r="L128">
        <v>123.006</v>
      </c>
      <c r="M128">
        <v>165.69200000000001</v>
      </c>
      <c r="N128">
        <v>0</v>
      </c>
      <c r="O128">
        <v>80.384699999999995</v>
      </c>
      <c r="P128">
        <v>0</v>
      </c>
      <c r="Q128">
        <v>0</v>
      </c>
      <c r="R128">
        <v>505.55700000000002</v>
      </c>
      <c r="S128">
        <v>945.87900000000002</v>
      </c>
      <c r="T128">
        <v>2025.88</v>
      </c>
      <c r="U128">
        <v>119.621</v>
      </c>
      <c r="V128">
        <v>4105.76</v>
      </c>
      <c r="W128">
        <v>206.20400000000001</v>
      </c>
      <c r="X128">
        <v>0</v>
      </c>
      <c r="Y128">
        <v>0</v>
      </c>
      <c r="Z128">
        <v>0</v>
      </c>
      <c r="AA128">
        <v>102.79300000000001</v>
      </c>
      <c r="AB128">
        <v>0</v>
      </c>
      <c r="AC128">
        <v>43.669699999999999</v>
      </c>
      <c r="AD128">
        <v>0</v>
      </c>
      <c r="AE128">
        <v>0</v>
      </c>
      <c r="AF128">
        <v>352.66699999999997</v>
      </c>
      <c r="AG128">
        <v>0</v>
      </c>
      <c r="AH128">
        <v>0</v>
      </c>
      <c r="AI128">
        <v>0</v>
      </c>
      <c r="AJ128">
        <v>0</v>
      </c>
      <c r="AK128">
        <v>0</v>
      </c>
      <c r="AL128">
        <v>0</v>
      </c>
      <c r="AM128">
        <v>0</v>
      </c>
      <c r="AN128">
        <v>0</v>
      </c>
      <c r="AO128">
        <v>0</v>
      </c>
      <c r="AP128">
        <v>0</v>
      </c>
      <c r="AQ128">
        <v>23.24</v>
      </c>
      <c r="AR128">
        <v>11.04</v>
      </c>
      <c r="AS128">
        <v>2.19</v>
      </c>
      <c r="AT128">
        <v>0</v>
      </c>
      <c r="AU128">
        <v>10.92</v>
      </c>
      <c r="AV128">
        <v>0</v>
      </c>
      <c r="AW128">
        <v>0</v>
      </c>
      <c r="AX128">
        <v>7.37</v>
      </c>
      <c r="AY128">
        <v>18.16</v>
      </c>
      <c r="AZ128">
        <v>27.51</v>
      </c>
      <c r="BA128">
        <v>1.64</v>
      </c>
      <c r="BB128">
        <v>102.07</v>
      </c>
      <c r="BC128">
        <v>47.39</v>
      </c>
      <c r="BD128">
        <v>0</v>
      </c>
      <c r="BE128">
        <v>0.230431</v>
      </c>
      <c r="BF128">
        <v>1.8920200000000002E-2</v>
      </c>
      <c r="BG128">
        <v>0</v>
      </c>
      <c r="BH128">
        <v>1.0894600000000001E-2</v>
      </c>
      <c r="BI128">
        <v>0</v>
      </c>
      <c r="BJ128">
        <v>0</v>
      </c>
      <c r="BK128">
        <v>0.134212</v>
      </c>
      <c r="BL128">
        <v>0.17641799999999999</v>
      </c>
      <c r="BM128">
        <v>0.30364400000000002</v>
      </c>
      <c r="BN128">
        <v>2.03874E-2</v>
      </c>
      <c r="BO128">
        <v>0.89490599999999998</v>
      </c>
      <c r="BP128">
        <v>0.260245</v>
      </c>
      <c r="BQ128">
        <v>130.875</v>
      </c>
      <c r="BR128">
        <v>180.99700000000001</v>
      </c>
      <c r="BS128">
        <v>165.69200000000001</v>
      </c>
      <c r="BT128">
        <v>0</v>
      </c>
      <c r="BU128">
        <v>80.384699999999995</v>
      </c>
      <c r="BV128">
        <v>505.55700000000002</v>
      </c>
      <c r="BW128">
        <v>946.44799999999998</v>
      </c>
      <c r="BX128">
        <v>2025.88</v>
      </c>
      <c r="BY128">
        <v>119.621</v>
      </c>
      <c r="BZ128">
        <v>4155.46</v>
      </c>
      <c r="CA128">
        <v>193.12700000000001</v>
      </c>
      <c r="CB128">
        <v>0</v>
      </c>
      <c r="CC128">
        <v>0</v>
      </c>
      <c r="CD128">
        <v>0</v>
      </c>
      <c r="CE128">
        <v>102.79300000000001</v>
      </c>
      <c r="CF128">
        <v>0</v>
      </c>
      <c r="CG128">
        <v>43.669699999999999</v>
      </c>
      <c r="CH128">
        <v>0</v>
      </c>
      <c r="CI128">
        <v>0</v>
      </c>
      <c r="CJ128">
        <v>339.589</v>
      </c>
      <c r="CK128">
        <v>0</v>
      </c>
      <c r="CL128">
        <v>0</v>
      </c>
      <c r="CM128">
        <v>0</v>
      </c>
      <c r="CN128">
        <v>0</v>
      </c>
      <c r="CO128">
        <v>0</v>
      </c>
      <c r="CP128">
        <v>0</v>
      </c>
      <c r="CQ128">
        <v>0</v>
      </c>
      <c r="CR128">
        <v>0</v>
      </c>
      <c r="CS128">
        <v>0</v>
      </c>
      <c r="CT128">
        <v>0</v>
      </c>
      <c r="CU128">
        <v>21.84</v>
      </c>
      <c r="CV128">
        <v>15.57</v>
      </c>
      <c r="CW128">
        <v>2.19</v>
      </c>
      <c r="CX128">
        <v>0</v>
      </c>
      <c r="CY128">
        <v>10.92</v>
      </c>
      <c r="CZ128">
        <v>7.37</v>
      </c>
      <c r="DA128">
        <v>18.18</v>
      </c>
      <c r="DB128">
        <v>27.51</v>
      </c>
      <c r="DC128">
        <v>1.64</v>
      </c>
      <c r="DD128">
        <v>105.22</v>
      </c>
      <c r="DE128">
        <v>50.52</v>
      </c>
      <c r="DF128">
        <v>0</v>
      </c>
      <c r="DG128">
        <v>0.55552299999999999</v>
      </c>
      <c r="DH128">
        <v>1.8920200000000002E-2</v>
      </c>
      <c r="DI128">
        <v>0</v>
      </c>
      <c r="DJ128">
        <v>1.0894600000000001E-2</v>
      </c>
      <c r="DK128">
        <v>0.134212</v>
      </c>
      <c r="DL128">
        <v>0.17653199999999999</v>
      </c>
      <c r="DM128">
        <v>0.30364400000000002</v>
      </c>
      <c r="DN128">
        <v>2.03874E-2</v>
      </c>
      <c r="DO128">
        <v>1.22011</v>
      </c>
      <c r="DP128">
        <v>0.58533800000000002</v>
      </c>
      <c r="DQ128" t="s">
        <v>691</v>
      </c>
      <c r="DR128" t="s">
        <v>690</v>
      </c>
      <c r="DS128" t="s">
        <v>16</v>
      </c>
      <c r="DT128">
        <v>0.32520700000000002</v>
      </c>
      <c r="DU128">
        <v>0.32509199999999999</v>
      </c>
      <c r="DV128">
        <v>-4.0391599999999999</v>
      </c>
      <c r="DW128">
        <v>-8.3927200000000006</v>
      </c>
      <c r="EN128">
        <v>139.73699999999999</v>
      </c>
      <c r="EO128">
        <v>123.006</v>
      </c>
      <c r="EP128">
        <v>165.69200000000001</v>
      </c>
      <c r="EQ128">
        <v>0</v>
      </c>
      <c r="ER128">
        <v>80.384699999999995</v>
      </c>
      <c r="ES128">
        <v>0</v>
      </c>
      <c r="ET128">
        <v>0</v>
      </c>
      <c r="EU128">
        <v>505.55700000000002</v>
      </c>
      <c r="EV128">
        <v>945.87900000000002</v>
      </c>
      <c r="EW128">
        <v>2025.88</v>
      </c>
      <c r="EX128">
        <v>119.621</v>
      </c>
      <c r="EY128">
        <v>4105.76</v>
      </c>
      <c r="EZ128">
        <v>206.20400000000001</v>
      </c>
      <c r="FA128">
        <v>0</v>
      </c>
      <c r="FB128">
        <v>0</v>
      </c>
      <c r="FC128">
        <v>0</v>
      </c>
      <c r="FD128">
        <v>102.79300000000001</v>
      </c>
      <c r="FE128">
        <v>0</v>
      </c>
      <c r="FF128">
        <v>43.669699999999999</v>
      </c>
      <c r="FG128">
        <v>0</v>
      </c>
      <c r="FH128">
        <v>0</v>
      </c>
      <c r="FI128">
        <v>352.66699999999997</v>
      </c>
      <c r="FJ128">
        <v>0</v>
      </c>
      <c r="FK128">
        <v>0</v>
      </c>
      <c r="FL128">
        <v>0</v>
      </c>
      <c r="FM128">
        <v>0</v>
      </c>
      <c r="FN128">
        <v>0</v>
      </c>
      <c r="FO128">
        <v>0</v>
      </c>
      <c r="FP128">
        <v>0</v>
      </c>
      <c r="FQ128">
        <v>0</v>
      </c>
      <c r="FR128">
        <v>0</v>
      </c>
      <c r="FS128">
        <v>0</v>
      </c>
      <c r="FT128">
        <v>23.24</v>
      </c>
      <c r="FU128">
        <v>11.04</v>
      </c>
      <c r="FV128">
        <v>2.19</v>
      </c>
      <c r="FW128">
        <v>0</v>
      </c>
      <c r="FX128">
        <v>10.92</v>
      </c>
      <c r="FY128">
        <v>0</v>
      </c>
      <c r="FZ128">
        <v>0</v>
      </c>
      <c r="GA128">
        <v>7.37</v>
      </c>
      <c r="GB128">
        <v>18.16</v>
      </c>
      <c r="GC128">
        <v>27.51</v>
      </c>
      <c r="GD128">
        <v>1.64</v>
      </c>
      <c r="GE128">
        <v>102.07</v>
      </c>
      <c r="GF128">
        <v>0</v>
      </c>
      <c r="GG128">
        <v>0.230431</v>
      </c>
      <c r="GH128">
        <v>1.8920200000000002E-2</v>
      </c>
      <c r="GI128">
        <v>0</v>
      </c>
      <c r="GJ128">
        <v>1.0894600000000001E-2</v>
      </c>
      <c r="GK128">
        <v>0</v>
      </c>
      <c r="GL128">
        <v>0</v>
      </c>
      <c r="GM128">
        <v>0.134212</v>
      </c>
      <c r="GN128">
        <v>0.17641799999999999</v>
      </c>
      <c r="GO128">
        <v>0.30364400000000002</v>
      </c>
      <c r="GP128">
        <v>2.03874E-2</v>
      </c>
      <c r="GQ128">
        <v>0.89490599999999998</v>
      </c>
      <c r="GR128">
        <v>446.95</v>
      </c>
      <c r="GS128">
        <v>1139.18</v>
      </c>
      <c r="GT128">
        <v>165.69200000000001</v>
      </c>
      <c r="GU128">
        <v>0</v>
      </c>
      <c r="GV128">
        <v>0</v>
      </c>
      <c r="GW128">
        <v>2135</v>
      </c>
      <c r="GX128">
        <v>930.00099999999998</v>
      </c>
      <c r="GY128">
        <v>2637.81</v>
      </c>
      <c r="GZ128">
        <v>297.5</v>
      </c>
      <c r="HA128">
        <v>7752.14</v>
      </c>
      <c r="HB128">
        <v>371.952</v>
      </c>
      <c r="HC128">
        <v>0</v>
      </c>
      <c r="HD128">
        <v>0</v>
      </c>
      <c r="HE128">
        <v>0</v>
      </c>
      <c r="HF128">
        <v>161.63900000000001</v>
      </c>
      <c r="HG128">
        <v>0</v>
      </c>
      <c r="HH128">
        <v>65.400000000000006</v>
      </c>
      <c r="HI128">
        <v>0</v>
      </c>
      <c r="HJ128">
        <v>0</v>
      </c>
      <c r="HK128">
        <v>598.99</v>
      </c>
      <c r="HL128">
        <v>0</v>
      </c>
      <c r="HM128">
        <v>0</v>
      </c>
      <c r="HN128">
        <v>0</v>
      </c>
      <c r="HO128">
        <v>0</v>
      </c>
      <c r="HP128">
        <v>0</v>
      </c>
      <c r="HQ128">
        <v>0</v>
      </c>
      <c r="HR128">
        <v>0</v>
      </c>
      <c r="HS128">
        <v>0</v>
      </c>
      <c r="HT128">
        <v>0</v>
      </c>
      <c r="HU128">
        <v>0</v>
      </c>
      <c r="HV128">
        <v>44.39</v>
      </c>
      <c r="HW128">
        <v>53.25</v>
      </c>
      <c r="HX128">
        <v>2.19</v>
      </c>
      <c r="HY128">
        <v>0</v>
      </c>
      <c r="HZ128">
        <v>15.43</v>
      </c>
      <c r="IA128">
        <v>31.93</v>
      </c>
      <c r="IB128">
        <v>18.57</v>
      </c>
      <c r="IC128">
        <v>36.39</v>
      </c>
      <c r="ID128">
        <v>4.13</v>
      </c>
      <c r="IE128">
        <v>206.28</v>
      </c>
      <c r="IF128">
        <v>0</v>
      </c>
      <c r="IG128">
        <v>2.4140199999999998</v>
      </c>
      <c r="IH128">
        <v>1.8920200000000002E-2</v>
      </c>
      <c r="II128">
        <v>0</v>
      </c>
      <c r="IJ128">
        <v>0</v>
      </c>
      <c r="IK128">
        <v>0.62342900000000001</v>
      </c>
      <c r="IL128">
        <v>0.118043</v>
      </c>
      <c r="IM128">
        <v>0.43196400000000001</v>
      </c>
      <c r="IN128">
        <v>6.2929700000000005E-2</v>
      </c>
      <c r="IO128">
        <v>3.6693099999999998</v>
      </c>
      <c r="IP128">
        <v>46.8</v>
      </c>
      <c r="IQ128">
        <v>0</v>
      </c>
      <c r="IR128">
        <v>25.4</v>
      </c>
      <c r="IS128">
        <v>45</v>
      </c>
      <c r="IT128">
        <v>19.600000000000001</v>
      </c>
      <c r="IU128">
        <v>16.03</v>
      </c>
      <c r="IV128">
        <v>31.36</v>
      </c>
      <c r="IW128">
        <v>20.46</v>
      </c>
      <c r="IX128">
        <v>30.06</v>
      </c>
      <c r="IY128">
        <v>16.03</v>
      </c>
      <c r="IZ128">
        <v>31.36</v>
      </c>
      <c r="JA128">
        <v>60.81</v>
      </c>
      <c r="JB128">
        <v>54.45</v>
      </c>
    </row>
    <row r="129" spans="1:262" x14ac:dyDescent="0.25">
      <c r="A129" s="10">
        <v>42977.406585648147</v>
      </c>
      <c r="B129" t="s">
        <v>486</v>
      </c>
      <c r="C129" t="s">
        <v>628</v>
      </c>
      <c r="D129">
        <v>12</v>
      </c>
      <c r="E129">
        <v>1</v>
      </c>
      <c r="F129">
        <v>2100</v>
      </c>
      <c r="G129" t="s">
        <v>96</v>
      </c>
      <c r="H129" t="s">
        <v>125</v>
      </c>
      <c r="I129">
        <v>-1.23</v>
      </c>
      <c r="J129">
        <v>46.8</v>
      </c>
      <c r="K129">
        <v>132.92500000000001</v>
      </c>
      <c r="L129">
        <v>203.232</v>
      </c>
      <c r="M129">
        <v>165.69200000000001</v>
      </c>
      <c r="N129">
        <v>0</v>
      </c>
      <c r="O129">
        <v>80.384699999999995</v>
      </c>
      <c r="P129">
        <v>0</v>
      </c>
      <c r="Q129">
        <v>0</v>
      </c>
      <c r="R129">
        <v>505.55700000000002</v>
      </c>
      <c r="S129">
        <v>946.20299999999997</v>
      </c>
      <c r="T129">
        <v>2025.88</v>
      </c>
      <c r="U129">
        <v>119.621</v>
      </c>
      <c r="V129">
        <v>4179.5</v>
      </c>
      <c r="W129">
        <v>196.15100000000001</v>
      </c>
      <c r="X129">
        <v>0</v>
      </c>
      <c r="Y129">
        <v>0</v>
      </c>
      <c r="Z129">
        <v>0</v>
      </c>
      <c r="AA129">
        <v>102.79300000000001</v>
      </c>
      <c r="AB129">
        <v>0</v>
      </c>
      <c r="AC129">
        <v>43.669699999999999</v>
      </c>
      <c r="AD129">
        <v>0</v>
      </c>
      <c r="AE129">
        <v>0</v>
      </c>
      <c r="AF129">
        <v>342.61399999999998</v>
      </c>
      <c r="AG129">
        <v>0</v>
      </c>
      <c r="AH129">
        <v>0</v>
      </c>
      <c r="AI129">
        <v>0</v>
      </c>
      <c r="AJ129">
        <v>0</v>
      </c>
      <c r="AK129">
        <v>0</v>
      </c>
      <c r="AL129">
        <v>0</v>
      </c>
      <c r="AM129">
        <v>0</v>
      </c>
      <c r="AN129">
        <v>0</v>
      </c>
      <c r="AO129">
        <v>0</v>
      </c>
      <c r="AP129">
        <v>0</v>
      </c>
      <c r="AQ129">
        <v>22.22</v>
      </c>
      <c r="AR129">
        <v>16.420000000000002</v>
      </c>
      <c r="AS129">
        <v>2.19</v>
      </c>
      <c r="AT129">
        <v>0</v>
      </c>
      <c r="AU129">
        <v>10.92</v>
      </c>
      <c r="AV129">
        <v>0</v>
      </c>
      <c r="AW129">
        <v>0</v>
      </c>
      <c r="AX129">
        <v>7.37</v>
      </c>
      <c r="AY129">
        <v>18.18</v>
      </c>
      <c r="AZ129">
        <v>27.51</v>
      </c>
      <c r="BA129">
        <v>1.64</v>
      </c>
      <c r="BB129">
        <v>106.45</v>
      </c>
      <c r="BC129">
        <v>51.75</v>
      </c>
      <c r="BD129">
        <v>0</v>
      </c>
      <c r="BE129">
        <v>0.62795999999999996</v>
      </c>
      <c r="BF129">
        <v>1.8920200000000002E-2</v>
      </c>
      <c r="BG129">
        <v>0</v>
      </c>
      <c r="BH129">
        <v>1.0894600000000001E-2</v>
      </c>
      <c r="BI129">
        <v>0</v>
      </c>
      <c r="BJ129">
        <v>0</v>
      </c>
      <c r="BK129">
        <v>0.134212</v>
      </c>
      <c r="BL129">
        <v>0.17725299999999999</v>
      </c>
      <c r="BM129">
        <v>0.30364400000000002</v>
      </c>
      <c r="BN129">
        <v>2.03874E-2</v>
      </c>
      <c r="BO129">
        <v>1.2932699999999999</v>
      </c>
      <c r="BP129">
        <v>0.65777399999999997</v>
      </c>
      <c r="BQ129">
        <v>130.875</v>
      </c>
      <c r="BR129">
        <v>180.99700000000001</v>
      </c>
      <c r="BS129">
        <v>165.69200000000001</v>
      </c>
      <c r="BT129">
        <v>0</v>
      </c>
      <c r="BU129">
        <v>80.384699999999995</v>
      </c>
      <c r="BV129">
        <v>505.55700000000002</v>
      </c>
      <c r="BW129">
        <v>946.44799999999998</v>
      </c>
      <c r="BX129">
        <v>2025.88</v>
      </c>
      <c r="BY129">
        <v>119.621</v>
      </c>
      <c r="BZ129">
        <v>4155.46</v>
      </c>
      <c r="CA129">
        <v>193.12700000000001</v>
      </c>
      <c r="CB129">
        <v>0</v>
      </c>
      <c r="CC129">
        <v>0</v>
      </c>
      <c r="CD129">
        <v>0</v>
      </c>
      <c r="CE129">
        <v>102.79300000000001</v>
      </c>
      <c r="CF129">
        <v>0</v>
      </c>
      <c r="CG129">
        <v>43.669699999999999</v>
      </c>
      <c r="CH129">
        <v>0</v>
      </c>
      <c r="CI129">
        <v>0</v>
      </c>
      <c r="CJ129">
        <v>339.589</v>
      </c>
      <c r="CK129">
        <v>0</v>
      </c>
      <c r="CL129">
        <v>0</v>
      </c>
      <c r="CM129">
        <v>0</v>
      </c>
      <c r="CN129">
        <v>0</v>
      </c>
      <c r="CO129">
        <v>0</v>
      </c>
      <c r="CP129">
        <v>0</v>
      </c>
      <c r="CQ129">
        <v>0</v>
      </c>
      <c r="CR129">
        <v>0</v>
      </c>
      <c r="CS129">
        <v>0</v>
      </c>
      <c r="CT129">
        <v>0</v>
      </c>
      <c r="CU129">
        <v>21.84</v>
      </c>
      <c r="CV129">
        <v>15.57</v>
      </c>
      <c r="CW129">
        <v>2.19</v>
      </c>
      <c r="CX129">
        <v>0</v>
      </c>
      <c r="CY129">
        <v>10.92</v>
      </c>
      <c r="CZ129">
        <v>7.37</v>
      </c>
      <c r="DA129">
        <v>18.18</v>
      </c>
      <c r="DB129">
        <v>27.51</v>
      </c>
      <c r="DC129">
        <v>1.64</v>
      </c>
      <c r="DD129">
        <v>105.22</v>
      </c>
      <c r="DE129">
        <v>50.52</v>
      </c>
      <c r="DF129">
        <v>0</v>
      </c>
      <c r="DG129">
        <v>0.55552299999999999</v>
      </c>
      <c r="DH129">
        <v>1.8920200000000002E-2</v>
      </c>
      <c r="DI129">
        <v>0</v>
      </c>
      <c r="DJ129">
        <v>1.0894600000000001E-2</v>
      </c>
      <c r="DK129">
        <v>0.134212</v>
      </c>
      <c r="DL129">
        <v>0.17653199999999999</v>
      </c>
      <c r="DM129">
        <v>0.30364400000000002</v>
      </c>
      <c r="DN129">
        <v>2.03874E-2</v>
      </c>
      <c r="DO129">
        <v>1.22011</v>
      </c>
      <c r="DP129">
        <v>0.58533800000000002</v>
      </c>
      <c r="DQ129" t="s">
        <v>691</v>
      </c>
      <c r="DR129" t="s">
        <v>690</v>
      </c>
      <c r="DS129" t="s">
        <v>16</v>
      </c>
      <c r="DT129">
        <v>-7.3158000000000001E-2</v>
      </c>
      <c r="DU129">
        <v>-7.2436700000000007E-2</v>
      </c>
      <c r="DV129">
        <v>-4.0391599999999999</v>
      </c>
      <c r="DW129">
        <v>-8.3927200000000006</v>
      </c>
      <c r="EN129">
        <v>132.92500000000001</v>
      </c>
      <c r="EO129">
        <v>203.232</v>
      </c>
      <c r="EP129">
        <v>165.69200000000001</v>
      </c>
      <c r="EQ129">
        <v>0</v>
      </c>
      <c r="ER129">
        <v>80.384699999999995</v>
      </c>
      <c r="ES129">
        <v>0</v>
      </c>
      <c r="ET129">
        <v>0</v>
      </c>
      <c r="EU129">
        <v>505.55700000000002</v>
      </c>
      <c r="EV129">
        <v>946.20299999999997</v>
      </c>
      <c r="EW129">
        <v>2025.88</v>
      </c>
      <c r="EX129">
        <v>119.621</v>
      </c>
      <c r="EY129">
        <v>4179.5</v>
      </c>
      <c r="EZ129">
        <v>196.15100000000001</v>
      </c>
      <c r="FA129">
        <v>0</v>
      </c>
      <c r="FB129">
        <v>0</v>
      </c>
      <c r="FC129">
        <v>0</v>
      </c>
      <c r="FD129">
        <v>102.79300000000001</v>
      </c>
      <c r="FE129">
        <v>0</v>
      </c>
      <c r="FF129">
        <v>43.669699999999999</v>
      </c>
      <c r="FG129">
        <v>0</v>
      </c>
      <c r="FH129">
        <v>0</v>
      </c>
      <c r="FI129">
        <v>342.61399999999998</v>
      </c>
      <c r="FJ129">
        <v>0</v>
      </c>
      <c r="FK129">
        <v>0</v>
      </c>
      <c r="FL129">
        <v>0</v>
      </c>
      <c r="FM129">
        <v>0</v>
      </c>
      <c r="FN129">
        <v>0</v>
      </c>
      <c r="FO129">
        <v>0</v>
      </c>
      <c r="FP129">
        <v>0</v>
      </c>
      <c r="FQ129">
        <v>0</v>
      </c>
      <c r="FR129">
        <v>0</v>
      </c>
      <c r="FS129">
        <v>0</v>
      </c>
      <c r="FT129">
        <v>22.22</v>
      </c>
      <c r="FU129">
        <v>16.420000000000002</v>
      </c>
      <c r="FV129">
        <v>2.19</v>
      </c>
      <c r="FW129">
        <v>0</v>
      </c>
      <c r="FX129">
        <v>10.92</v>
      </c>
      <c r="FY129">
        <v>0</v>
      </c>
      <c r="FZ129">
        <v>0</v>
      </c>
      <c r="GA129">
        <v>7.37</v>
      </c>
      <c r="GB129">
        <v>18.18</v>
      </c>
      <c r="GC129">
        <v>27.51</v>
      </c>
      <c r="GD129">
        <v>1.64</v>
      </c>
      <c r="GE129">
        <v>106.45</v>
      </c>
      <c r="GF129">
        <v>0</v>
      </c>
      <c r="GG129">
        <v>0.62795999999999996</v>
      </c>
      <c r="GH129">
        <v>1.8920200000000002E-2</v>
      </c>
      <c r="GI129">
        <v>0</v>
      </c>
      <c r="GJ129">
        <v>1.0894600000000001E-2</v>
      </c>
      <c r="GK129">
        <v>0</v>
      </c>
      <c r="GL129">
        <v>0</v>
      </c>
      <c r="GM129">
        <v>0.134212</v>
      </c>
      <c r="GN129">
        <v>0.17725299999999999</v>
      </c>
      <c r="GO129">
        <v>0.30364400000000002</v>
      </c>
      <c r="GP129">
        <v>2.03874E-2</v>
      </c>
      <c r="GQ129">
        <v>1.2932699999999999</v>
      </c>
      <c r="GR129">
        <v>446.95</v>
      </c>
      <c r="GS129">
        <v>1139.18</v>
      </c>
      <c r="GT129">
        <v>165.69200000000001</v>
      </c>
      <c r="GU129">
        <v>0</v>
      </c>
      <c r="GV129">
        <v>0</v>
      </c>
      <c r="GW129">
        <v>2135</v>
      </c>
      <c r="GX129">
        <v>930.00099999999998</v>
      </c>
      <c r="GY129">
        <v>2637.81</v>
      </c>
      <c r="GZ129">
        <v>297.5</v>
      </c>
      <c r="HA129">
        <v>7752.14</v>
      </c>
      <c r="HB129">
        <v>371.952</v>
      </c>
      <c r="HC129">
        <v>0</v>
      </c>
      <c r="HD129">
        <v>0</v>
      </c>
      <c r="HE129">
        <v>0</v>
      </c>
      <c r="HF129">
        <v>161.63900000000001</v>
      </c>
      <c r="HG129">
        <v>0</v>
      </c>
      <c r="HH129">
        <v>65.400000000000006</v>
      </c>
      <c r="HI129">
        <v>0</v>
      </c>
      <c r="HJ129">
        <v>0</v>
      </c>
      <c r="HK129">
        <v>598.99</v>
      </c>
      <c r="HL129">
        <v>0</v>
      </c>
      <c r="HM129">
        <v>0</v>
      </c>
      <c r="HN129">
        <v>0</v>
      </c>
      <c r="HO129">
        <v>0</v>
      </c>
      <c r="HP129">
        <v>0</v>
      </c>
      <c r="HQ129">
        <v>0</v>
      </c>
      <c r="HR129">
        <v>0</v>
      </c>
      <c r="HS129">
        <v>0</v>
      </c>
      <c r="HT129">
        <v>0</v>
      </c>
      <c r="HU129">
        <v>0</v>
      </c>
      <c r="HV129">
        <v>44.39</v>
      </c>
      <c r="HW129">
        <v>53.25</v>
      </c>
      <c r="HX129">
        <v>2.19</v>
      </c>
      <c r="HY129">
        <v>0</v>
      </c>
      <c r="HZ129">
        <v>15.43</v>
      </c>
      <c r="IA129">
        <v>31.93</v>
      </c>
      <c r="IB129">
        <v>18.57</v>
      </c>
      <c r="IC129">
        <v>36.39</v>
      </c>
      <c r="ID129">
        <v>4.13</v>
      </c>
      <c r="IE129">
        <v>206.28</v>
      </c>
      <c r="IF129">
        <v>0</v>
      </c>
      <c r="IG129">
        <v>2.4140199999999998</v>
      </c>
      <c r="IH129">
        <v>1.8920200000000002E-2</v>
      </c>
      <c r="II129">
        <v>0</v>
      </c>
      <c r="IJ129">
        <v>0</v>
      </c>
      <c r="IK129">
        <v>0.62342900000000001</v>
      </c>
      <c r="IL129">
        <v>0.118043</v>
      </c>
      <c r="IM129">
        <v>0.43196400000000001</v>
      </c>
      <c r="IN129">
        <v>6.2929700000000005E-2</v>
      </c>
      <c r="IO129">
        <v>3.6693099999999998</v>
      </c>
      <c r="IP129">
        <v>46.8</v>
      </c>
      <c r="IQ129">
        <v>0</v>
      </c>
      <c r="IR129">
        <v>25.4</v>
      </c>
      <c r="IS129">
        <v>45</v>
      </c>
      <c r="IT129">
        <v>19.600000000000001</v>
      </c>
      <c r="IU129">
        <v>21.33</v>
      </c>
      <c r="IV129">
        <v>30.42</v>
      </c>
      <c r="IW129">
        <v>20.46</v>
      </c>
      <c r="IX129">
        <v>30.06</v>
      </c>
      <c r="IY129">
        <v>21.33</v>
      </c>
      <c r="IZ129">
        <v>30.42</v>
      </c>
      <c r="JA129">
        <v>60.81</v>
      </c>
      <c r="JB129">
        <v>54.45</v>
      </c>
    </row>
    <row r="130" spans="1:262" x14ac:dyDescent="0.25">
      <c r="A130" s="10">
        <v>42977.405798611115</v>
      </c>
      <c r="B130" t="s">
        <v>487</v>
      </c>
      <c r="C130" t="s">
        <v>610</v>
      </c>
      <c r="D130">
        <v>12</v>
      </c>
      <c r="E130">
        <v>8</v>
      </c>
      <c r="F130">
        <v>6960</v>
      </c>
      <c r="G130" t="s">
        <v>96</v>
      </c>
      <c r="H130" t="s">
        <v>125</v>
      </c>
      <c r="I130">
        <v>-7.56</v>
      </c>
      <c r="J130">
        <v>56.9</v>
      </c>
      <c r="K130">
        <v>234.71600000000001</v>
      </c>
      <c r="L130">
        <v>1669.93</v>
      </c>
      <c r="M130">
        <v>785.77200000000005</v>
      </c>
      <c r="N130">
        <v>0</v>
      </c>
      <c r="O130">
        <v>0</v>
      </c>
      <c r="P130">
        <v>0</v>
      </c>
      <c r="Q130">
        <v>0</v>
      </c>
      <c r="R130">
        <v>2033.7</v>
      </c>
      <c r="S130">
        <v>5493.14</v>
      </c>
      <c r="T130">
        <v>12062</v>
      </c>
      <c r="U130">
        <v>433.91399999999999</v>
      </c>
      <c r="V130">
        <v>22713.1</v>
      </c>
      <c r="W130">
        <v>273.31700000000001</v>
      </c>
      <c r="X130">
        <v>0</v>
      </c>
      <c r="Y130">
        <v>0</v>
      </c>
      <c r="Z130">
        <v>0</v>
      </c>
      <c r="AA130">
        <v>1071.8699999999999</v>
      </c>
      <c r="AB130">
        <v>0</v>
      </c>
      <c r="AC130">
        <v>287.95400000000001</v>
      </c>
      <c r="AD130">
        <v>0</v>
      </c>
      <c r="AE130">
        <v>0</v>
      </c>
      <c r="AF130">
        <v>1633.14</v>
      </c>
      <c r="AG130">
        <v>0</v>
      </c>
      <c r="AH130">
        <v>0</v>
      </c>
      <c r="AI130">
        <v>0</v>
      </c>
      <c r="AJ130">
        <v>0</v>
      </c>
      <c r="AK130">
        <v>0</v>
      </c>
      <c r="AL130">
        <v>0</v>
      </c>
      <c r="AM130">
        <v>0</v>
      </c>
      <c r="AN130">
        <v>0</v>
      </c>
      <c r="AO130">
        <v>0</v>
      </c>
      <c r="AP130">
        <v>0</v>
      </c>
      <c r="AQ130">
        <v>9.5299999999999994</v>
      </c>
      <c r="AR130">
        <v>26.12</v>
      </c>
      <c r="AS130">
        <v>3.13</v>
      </c>
      <c r="AT130">
        <v>0</v>
      </c>
      <c r="AU130">
        <v>30.75</v>
      </c>
      <c r="AV130">
        <v>0</v>
      </c>
      <c r="AW130">
        <v>0</v>
      </c>
      <c r="AX130">
        <v>8.9499999999999993</v>
      </c>
      <c r="AY130">
        <v>31.71</v>
      </c>
      <c r="AZ130">
        <v>49.46</v>
      </c>
      <c r="BA130">
        <v>1.79</v>
      </c>
      <c r="BB130">
        <v>161.44</v>
      </c>
      <c r="BC130">
        <v>69.53</v>
      </c>
      <c r="BD130">
        <v>0</v>
      </c>
      <c r="BE130">
        <v>4.7061299999999999</v>
      </c>
      <c r="BF130">
        <v>8.9726299999999995E-2</v>
      </c>
      <c r="BG130">
        <v>0</v>
      </c>
      <c r="BH130">
        <v>0</v>
      </c>
      <c r="BI130">
        <v>0</v>
      </c>
      <c r="BJ130">
        <v>0</v>
      </c>
      <c r="BK130">
        <v>0.53989299999999996</v>
      </c>
      <c r="BL130">
        <v>0.99671200000000004</v>
      </c>
      <c r="BM130">
        <v>1.82348</v>
      </c>
      <c r="BN130">
        <v>7.39533E-2</v>
      </c>
      <c r="BO130">
        <v>8.2299000000000007</v>
      </c>
      <c r="BP130">
        <v>4.7958600000000002</v>
      </c>
      <c r="BQ130">
        <v>180.74100000000001</v>
      </c>
      <c r="BR130">
        <v>2117.7600000000002</v>
      </c>
      <c r="BS130">
        <v>785.77200000000005</v>
      </c>
      <c r="BT130">
        <v>0</v>
      </c>
      <c r="BU130">
        <v>584.83299999999997</v>
      </c>
      <c r="BV130">
        <v>2033.7</v>
      </c>
      <c r="BW130">
        <v>5509.85</v>
      </c>
      <c r="BX130">
        <v>12062</v>
      </c>
      <c r="BY130">
        <v>433.91399999999999</v>
      </c>
      <c r="BZ130">
        <v>23708.5</v>
      </c>
      <c r="CA130">
        <v>266.71300000000002</v>
      </c>
      <c r="CB130">
        <v>0</v>
      </c>
      <c r="CC130">
        <v>0</v>
      </c>
      <c r="CD130">
        <v>0</v>
      </c>
      <c r="CE130">
        <v>630.45000000000005</v>
      </c>
      <c r="CF130">
        <v>0</v>
      </c>
      <c r="CG130">
        <v>287.95400000000001</v>
      </c>
      <c r="CH130">
        <v>0</v>
      </c>
      <c r="CI130">
        <v>0</v>
      </c>
      <c r="CJ130">
        <v>1185.1199999999999</v>
      </c>
      <c r="CK130">
        <v>0</v>
      </c>
      <c r="CL130">
        <v>0</v>
      </c>
      <c r="CM130">
        <v>0</v>
      </c>
      <c r="CN130">
        <v>0</v>
      </c>
      <c r="CO130">
        <v>0</v>
      </c>
      <c r="CP130">
        <v>0</v>
      </c>
      <c r="CQ130">
        <v>0</v>
      </c>
      <c r="CR130">
        <v>0</v>
      </c>
      <c r="CS130">
        <v>0</v>
      </c>
      <c r="CT130">
        <v>0</v>
      </c>
      <c r="CU130">
        <v>9.17</v>
      </c>
      <c r="CV130">
        <v>29.14</v>
      </c>
      <c r="CW130">
        <v>3.13</v>
      </c>
      <c r="CX130">
        <v>0</v>
      </c>
      <c r="CY130">
        <v>20.53</v>
      </c>
      <c r="CZ130">
        <v>8.9499999999999993</v>
      </c>
      <c r="DA130">
        <v>31.78</v>
      </c>
      <c r="DB130">
        <v>49.46</v>
      </c>
      <c r="DC130">
        <v>1.79</v>
      </c>
      <c r="DD130">
        <v>153.94999999999999</v>
      </c>
      <c r="DE130">
        <v>61.97</v>
      </c>
      <c r="DF130">
        <v>0</v>
      </c>
      <c r="DG130">
        <v>5.1017599999999996</v>
      </c>
      <c r="DH130">
        <v>8.9726299999999995E-2</v>
      </c>
      <c r="DI130">
        <v>0</v>
      </c>
      <c r="DJ130">
        <v>8.6966000000000002E-2</v>
      </c>
      <c r="DK130">
        <v>0.53989299999999996</v>
      </c>
      <c r="DL130">
        <v>0.99752799999999997</v>
      </c>
      <c r="DM130">
        <v>1.82348</v>
      </c>
      <c r="DN130">
        <v>7.39533E-2</v>
      </c>
      <c r="DO130">
        <v>8.7133000000000003</v>
      </c>
      <c r="DP130">
        <v>5.2784500000000003</v>
      </c>
      <c r="DQ130" t="s">
        <v>691</v>
      </c>
      <c r="DR130" t="s">
        <v>690</v>
      </c>
      <c r="DS130" t="s">
        <v>16</v>
      </c>
      <c r="DT130">
        <v>0.483406</v>
      </c>
      <c r="DU130">
        <v>0.48259000000000002</v>
      </c>
      <c r="DV130">
        <v>-4.8652199999999999</v>
      </c>
      <c r="DW130">
        <v>-12.1995</v>
      </c>
      <c r="EN130">
        <v>234.71600000000001</v>
      </c>
      <c r="EO130">
        <v>1669.93</v>
      </c>
      <c r="EP130">
        <v>785.77200000000005</v>
      </c>
      <c r="EQ130">
        <v>0</v>
      </c>
      <c r="ER130">
        <v>0</v>
      </c>
      <c r="ES130">
        <v>0</v>
      </c>
      <c r="ET130">
        <v>0</v>
      </c>
      <c r="EU130">
        <v>2033.7</v>
      </c>
      <c r="EV130">
        <v>5493.14</v>
      </c>
      <c r="EW130">
        <v>12062</v>
      </c>
      <c r="EX130">
        <v>433.91399999999999</v>
      </c>
      <c r="EY130">
        <v>22713.1</v>
      </c>
      <c r="EZ130">
        <v>273.31700000000001</v>
      </c>
      <c r="FA130">
        <v>0</v>
      </c>
      <c r="FB130">
        <v>0</v>
      </c>
      <c r="FC130">
        <v>0</v>
      </c>
      <c r="FD130">
        <v>1071.8699999999999</v>
      </c>
      <c r="FE130">
        <v>0</v>
      </c>
      <c r="FF130">
        <v>287.95400000000001</v>
      </c>
      <c r="FG130">
        <v>0</v>
      </c>
      <c r="FH130">
        <v>0</v>
      </c>
      <c r="FI130">
        <v>1633.14</v>
      </c>
      <c r="FJ130">
        <v>0</v>
      </c>
      <c r="FK130">
        <v>0</v>
      </c>
      <c r="FL130">
        <v>0</v>
      </c>
      <c r="FM130">
        <v>0</v>
      </c>
      <c r="FN130">
        <v>0</v>
      </c>
      <c r="FO130">
        <v>0</v>
      </c>
      <c r="FP130">
        <v>0</v>
      </c>
      <c r="FQ130">
        <v>0</v>
      </c>
      <c r="FR130">
        <v>0</v>
      </c>
      <c r="FS130">
        <v>0</v>
      </c>
      <c r="FT130">
        <v>9.5299999999999994</v>
      </c>
      <c r="FU130">
        <v>26.12</v>
      </c>
      <c r="FV130">
        <v>3.13</v>
      </c>
      <c r="FW130">
        <v>0</v>
      </c>
      <c r="FX130">
        <v>30.75</v>
      </c>
      <c r="FY130">
        <v>0</v>
      </c>
      <c r="FZ130">
        <v>0</v>
      </c>
      <c r="GA130">
        <v>8.9499999999999993</v>
      </c>
      <c r="GB130">
        <v>31.71</v>
      </c>
      <c r="GC130">
        <v>49.46</v>
      </c>
      <c r="GD130">
        <v>1.79</v>
      </c>
      <c r="GE130">
        <v>161.44</v>
      </c>
      <c r="GF130">
        <v>0</v>
      </c>
      <c r="GG130">
        <v>4.7061299999999999</v>
      </c>
      <c r="GH130">
        <v>8.9726299999999995E-2</v>
      </c>
      <c r="GI130">
        <v>0</v>
      </c>
      <c r="GJ130">
        <v>0</v>
      </c>
      <c r="GK130">
        <v>0</v>
      </c>
      <c r="GL130">
        <v>0</v>
      </c>
      <c r="GM130">
        <v>0.53989299999999996</v>
      </c>
      <c r="GN130">
        <v>0.99671200000000004</v>
      </c>
      <c r="GO130">
        <v>1.82348</v>
      </c>
      <c r="GP130">
        <v>7.39533E-2</v>
      </c>
      <c r="GQ130">
        <v>8.2299000000000007</v>
      </c>
      <c r="GR130">
        <v>1029.98</v>
      </c>
      <c r="GS130">
        <v>5830.83</v>
      </c>
      <c r="GT130">
        <v>785.77200000000005</v>
      </c>
      <c r="GU130">
        <v>0</v>
      </c>
      <c r="GV130">
        <v>0</v>
      </c>
      <c r="GW130">
        <v>5894.96</v>
      </c>
      <c r="GX130">
        <v>6547.68</v>
      </c>
      <c r="GY130">
        <v>10697.7</v>
      </c>
      <c r="GZ130">
        <v>540.49900000000002</v>
      </c>
      <c r="HA130">
        <v>31327.5</v>
      </c>
      <c r="HB130">
        <v>857.14400000000001</v>
      </c>
      <c r="HC130">
        <v>0</v>
      </c>
      <c r="HD130">
        <v>0</v>
      </c>
      <c r="HE130">
        <v>0</v>
      </c>
      <c r="HF130">
        <v>1087.46</v>
      </c>
      <c r="HG130">
        <v>0</v>
      </c>
      <c r="HH130">
        <v>291.12400000000002</v>
      </c>
      <c r="HI130">
        <v>0</v>
      </c>
      <c r="HJ130">
        <v>0</v>
      </c>
      <c r="HK130">
        <v>2235.73</v>
      </c>
      <c r="HL130">
        <v>0</v>
      </c>
      <c r="HM130">
        <v>0</v>
      </c>
      <c r="HN130">
        <v>0</v>
      </c>
      <c r="HO130">
        <v>0</v>
      </c>
      <c r="HP130">
        <v>0</v>
      </c>
      <c r="HQ130">
        <v>0</v>
      </c>
      <c r="HR130">
        <v>0</v>
      </c>
      <c r="HS130">
        <v>0</v>
      </c>
      <c r="HT130">
        <v>0</v>
      </c>
      <c r="HU130">
        <v>0</v>
      </c>
      <c r="HV130">
        <v>30.96</v>
      </c>
      <c r="HW130">
        <v>64.849999999999994</v>
      </c>
      <c r="HX130">
        <v>3.13</v>
      </c>
      <c r="HY130">
        <v>0</v>
      </c>
      <c r="HZ130">
        <v>31.19</v>
      </c>
      <c r="IA130">
        <v>26.6</v>
      </c>
      <c r="IB130">
        <v>34.56</v>
      </c>
      <c r="IC130">
        <v>44.53</v>
      </c>
      <c r="ID130">
        <v>2.2599999999999998</v>
      </c>
      <c r="IE130">
        <v>238.08</v>
      </c>
      <c r="IF130">
        <v>0</v>
      </c>
      <c r="IG130">
        <v>9.3642800000000008</v>
      </c>
      <c r="IH130">
        <v>8.9726299999999995E-2</v>
      </c>
      <c r="II130">
        <v>0</v>
      </c>
      <c r="IJ130">
        <v>0</v>
      </c>
      <c r="IK130">
        <v>1.7213499999999999</v>
      </c>
      <c r="IL130">
        <v>0.80892399999999998</v>
      </c>
      <c r="IM130">
        <v>1.7518499999999999</v>
      </c>
      <c r="IN130">
        <v>0.114331</v>
      </c>
      <c r="IO130">
        <v>13.8505</v>
      </c>
      <c r="IP130">
        <v>56.9</v>
      </c>
      <c r="IQ130">
        <v>0</v>
      </c>
      <c r="IR130">
        <v>27.3</v>
      </c>
      <c r="IS130">
        <v>54.3</v>
      </c>
      <c r="IT130">
        <v>27</v>
      </c>
      <c r="IU130">
        <v>30.1</v>
      </c>
      <c r="IV130">
        <v>39.43</v>
      </c>
      <c r="IW130">
        <v>35.4</v>
      </c>
      <c r="IX130">
        <v>26.57</v>
      </c>
      <c r="IY130">
        <v>30.1</v>
      </c>
      <c r="IZ130">
        <v>39.43</v>
      </c>
      <c r="JA130">
        <v>71.709999999999994</v>
      </c>
      <c r="JB130">
        <v>58.42</v>
      </c>
    </row>
    <row r="131" spans="1:262" x14ac:dyDescent="0.25">
      <c r="A131" s="10">
        <v>42977.406643518516</v>
      </c>
      <c r="B131" t="s">
        <v>488</v>
      </c>
      <c r="C131" t="s">
        <v>610</v>
      </c>
      <c r="D131">
        <v>12</v>
      </c>
      <c r="E131">
        <v>8</v>
      </c>
      <c r="F131">
        <v>6960</v>
      </c>
      <c r="G131" t="s">
        <v>96</v>
      </c>
      <c r="H131" t="s">
        <v>125</v>
      </c>
      <c r="I131">
        <v>-7.56</v>
      </c>
      <c r="J131">
        <v>56.9</v>
      </c>
      <c r="K131">
        <v>234.71600000000001</v>
      </c>
      <c r="L131">
        <v>1669.93</v>
      </c>
      <c r="M131">
        <v>785.77200000000005</v>
      </c>
      <c r="N131">
        <v>0</v>
      </c>
      <c r="O131">
        <v>0</v>
      </c>
      <c r="P131">
        <v>0</v>
      </c>
      <c r="Q131">
        <v>0</v>
      </c>
      <c r="R131">
        <v>2033.7</v>
      </c>
      <c r="S131">
        <v>5493.14</v>
      </c>
      <c r="T131">
        <v>12062</v>
      </c>
      <c r="U131">
        <v>433.91399999999999</v>
      </c>
      <c r="V131">
        <v>22713.1</v>
      </c>
      <c r="W131">
        <v>273.31700000000001</v>
      </c>
      <c r="X131">
        <v>0</v>
      </c>
      <c r="Y131">
        <v>0</v>
      </c>
      <c r="Z131">
        <v>0</v>
      </c>
      <c r="AA131">
        <v>1071.8699999999999</v>
      </c>
      <c r="AB131">
        <v>0</v>
      </c>
      <c r="AC131">
        <v>287.95400000000001</v>
      </c>
      <c r="AD131">
        <v>0</v>
      </c>
      <c r="AE131">
        <v>0</v>
      </c>
      <c r="AF131">
        <v>1633.14</v>
      </c>
      <c r="AG131">
        <v>0</v>
      </c>
      <c r="AH131">
        <v>0</v>
      </c>
      <c r="AI131">
        <v>0</v>
      </c>
      <c r="AJ131">
        <v>0</v>
      </c>
      <c r="AK131">
        <v>0</v>
      </c>
      <c r="AL131">
        <v>0</v>
      </c>
      <c r="AM131">
        <v>0</v>
      </c>
      <c r="AN131">
        <v>0</v>
      </c>
      <c r="AO131">
        <v>0</v>
      </c>
      <c r="AP131">
        <v>0</v>
      </c>
      <c r="AQ131">
        <v>9.5299999999999994</v>
      </c>
      <c r="AR131">
        <v>26.12</v>
      </c>
      <c r="AS131">
        <v>3.13</v>
      </c>
      <c r="AT131">
        <v>0</v>
      </c>
      <c r="AU131">
        <v>30.75</v>
      </c>
      <c r="AV131">
        <v>0</v>
      </c>
      <c r="AW131">
        <v>0</v>
      </c>
      <c r="AX131">
        <v>8.9499999999999993</v>
      </c>
      <c r="AY131">
        <v>31.71</v>
      </c>
      <c r="AZ131">
        <v>49.46</v>
      </c>
      <c r="BA131">
        <v>1.79</v>
      </c>
      <c r="BB131">
        <v>161.44</v>
      </c>
      <c r="BC131">
        <v>69.53</v>
      </c>
      <c r="BD131">
        <v>0</v>
      </c>
      <c r="BE131">
        <v>4.7061299999999999</v>
      </c>
      <c r="BF131">
        <v>8.9726299999999995E-2</v>
      </c>
      <c r="BG131">
        <v>0</v>
      </c>
      <c r="BH131">
        <v>0</v>
      </c>
      <c r="BI131">
        <v>0</v>
      </c>
      <c r="BJ131">
        <v>0</v>
      </c>
      <c r="BK131">
        <v>0.53989299999999996</v>
      </c>
      <c r="BL131">
        <v>0.99671200000000004</v>
      </c>
      <c r="BM131">
        <v>1.82348</v>
      </c>
      <c r="BN131">
        <v>7.39533E-2</v>
      </c>
      <c r="BO131">
        <v>8.2299000000000007</v>
      </c>
      <c r="BP131">
        <v>4.7958600000000002</v>
      </c>
      <c r="BQ131">
        <v>180.74100000000001</v>
      </c>
      <c r="BR131">
        <v>2117.7600000000002</v>
      </c>
      <c r="BS131">
        <v>785.77200000000005</v>
      </c>
      <c r="BT131">
        <v>0</v>
      </c>
      <c r="BU131">
        <v>584.83299999999997</v>
      </c>
      <c r="BV131">
        <v>2033.7</v>
      </c>
      <c r="BW131">
        <v>5509.85</v>
      </c>
      <c r="BX131">
        <v>12062</v>
      </c>
      <c r="BY131">
        <v>433.91399999999999</v>
      </c>
      <c r="BZ131">
        <v>23708.5</v>
      </c>
      <c r="CA131">
        <v>266.71300000000002</v>
      </c>
      <c r="CB131">
        <v>0</v>
      </c>
      <c r="CC131">
        <v>0</v>
      </c>
      <c r="CD131">
        <v>0</v>
      </c>
      <c r="CE131">
        <v>630.45000000000005</v>
      </c>
      <c r="CF131">
        <v>0</v>
      </c>
      <c r="CG131">
        <v>287.95400000000001</v>
      </c>
      <c r="CH131">
        <v>0</v>
      </c>
      <c r="CI131">
        <v>0</v>
      </c>
      <c r="CJ131">
        <v>1185.1199999999999</v>
      </c>
      <c r="CK131">
        <v>0</v>
      </c>
      <c r="CL131">
        <v>0</v>
      </c>
      <c r="CM131">
        <v>0</v>
      </c>
      <c r="CN131">
        <v>0</v>
      </c>
      <c r="CO131">
        <v>0</v>
      </c>
      <c r="CP131">
        <v>0</v>
      </c>
      <c r="CQ131">
        <v>0</v>
      </c>
      <c r="CR131">
        <v>0</v>
      </c>
      <c r="CS131">
        <v>0</v>
      </c>
      <c r="CT131">
        <v>0</v>
      </c>
      <c r="CU131">
        <v>9.17</v>
      </c>
      <c r="CV131">
        <v>29.14</v>
      </c>
      <c r="CW131">
        <v>3.13</v>
      </c>
      <c r="CX131">
        <v>0</v>
      </c>
      <c r="CY131">
        <v>20.53</v>
      </c>
      <c r="CZ131">
        <v>8.9499999999999993</v>
      </c>
      <c r="DA131">
        <v>31.78</v>
      </c>
      <c r="DB131">
        <v>49.46</v>
      </c>
      <c r="DC131">
        <v>1.79</v>
      </c>
      <c r="DD131">
        <v>153.94999999999999</v>
      </c>
      <c r="DE131">
        <v>61.97</v>
      </c>
      <c r="DF131">
        <v>0</v>
      </c>
      <c r="DG131">
        <v>5.1017599999999996</v>
      </c>
      <c r="DH131">
        <v>8.9726299999999995E-2</v>
      </c>
      <c r="DI131">
        <v>0</v>
      </c>
      <c r="DJ131">
        <v>8.6966000000000002E-2</v>
      </c>
      <c r="DK131">
        <v>0.53989299999999996</v>
      </c>
      <c r="DL131">
        <v>0.99752799999999997</v>
      </c>
      <c r="DM131">
        <v>1.82348</v>
      </c>
      <c r="DN131">
        <v>7.39533E-2</v>
      </c>
      <c r="DO131">
        <v>8.7133000000000003</v>
      </c>
      <c r="DP131">
        <v>5.2784500000000003</v>
      </c>
      <c r="DQ131" t="s">
        <v>691</v>
      </c>
      <c r="DR131" t="s">
        <v>690</v>
      </c>
      <c r="DS131" t="s">
        <v>16</v>
      </c>
      <c r="DT131">
        <v>0.483406</v>
      </c>
      <c r="DU131">
        <v>0.48259000000000002</v>
      </c>
      <c r="DV131">
        <v>-4.8652199999999999</v>
      </c>
      <c r="DW131">
        <v>-12.1995</v>
      </c>
      <c r="EN131">
        <v>234.71600000000001</v>
      </c>
      <c r="EO131">
        <v>1669.93</v>
      </c>
      <c r="EP131">
        <v>785.77200000000005</v>
      </c>
      <c r="EQ131">
        <v>0</v>
      </c>
      <c r="ER131">
        <v>0</v>
      </c>
      <c r="ES131">
        <v>0</v>
      </c>
      <c r="ET131">
        <v>0</v>
      </c>
      <c r="EU131">
        <v>2033.7</v>
      </c>
      <c r="EV131">
        <v>5493.14</v>
      </c>
      <c r="EW131">
        <v>12062</v>
      </c>
      <c r="EX131">
        <v>433.91399999999999</v>
      </c>
      <c r="EY131">
        <v>22713.1</v>
      </c>
      <c r="EZ131">
        <v>273.31700000000001</v>
      </c>
      <c r="FA131">
        <v>0</v>
      </c>
      <c r="FB131">
        <v>0</v>
      </c>
      <c r="FC131">
        <v>0</v>
      </c>
      <c r="FD131">
        <v>1071.8699999999999</v>
      </c>
      <c r="FE131">
        <v>0</v>
      </c>
      <c r="FF131">
        <v>287.95400000000001</v>
      </c>
      <c r="FG131">
        <v>0</v>
      </c>
      <c r="FH131">
        <v>0</v>
      </c>
      <c r="FI131">
        <v>1633.14</v>
      </c>
      <c r="FJ131">
        <v>0</v>
      </c>
      <c r="FK131">
        <v>0</v>
      </c>
      <c r="FL131">
        <v>0</v>
      </c>
      <c r="FM131">
        <v>0</v>
      </c>
      <c r="FN131">
        <v>0</v>
      </c>
      <c r="FO131">
        <v>0</v>
      </c>
      <c r="FP131">
        <v>0</v>
      </c>
      <c r="FQ131">
        <v>0</v>
      </c>
      <c r="FR131">
        <v>0</v>
      </c>
      <c r="FS131">
        <v>0</v>
      </c>
      <c r="FT131">
        <v>9.5299999999999994</v>
      </c>
      <c r="FU131">
        <v>26.12</v>
      </c>
      <c r="FV131">
        <v>3.13</v>
      </c>
      <c r="FW131">
        <v>0</v>
      </c>
      <c r="FX131">
        <v>30.75</v>
      </c>
      <c r="FY131">
        <v>0</v>
      </c>
      <c r="FZ131">
        <v>0</v>
      </c>
      <c r="GA131">
        <v>8.9499999999999993</v>
      </c>
      <c r="GB131">
        <v>31.71</v>
      </c>
      <c r="GC131">
        <v>49.46</v>
      </c>
      <c r="GD131">
        <v>1.79</v>
      </c>
      <c r="GE131">
        <v>161.44</v>
      </c>
      <c r="GF131">
        <v>0</v>
      </c>
      <c r="GG131">
        <v>4.7061299999999999</v>
      </c>
      <c r="GH131">
        <v>8.9726299999999995E-2</v>
      </c>
      <c r="GI131">
        <v>0</v>
      </c>
      <c r="GJ131">
        <v>0</v>
      </c>
      <c r="GK131">
        <v>0</v>
      </c>
      <c r="GL131">
        <v>0</v>
      </c>
      <c r="GM131">
        <v>0.53989299999999996</v>
      </c>
      <c r="GN131">
        <v>0.99671200000000004</v>
      </c>
      <c r="GO131">
        <v>1.82348</v>
      </c>
      <c r="GP131">
        <v>7.39533E-2</v>
      </c>
      <c r="GQ131">
        <v>8.2299000000000007</v>
      </c>
      <c r="GR131">
        <v>1029.98</v>
      </c>
      <c r="GS131">
        <v>5830.83</v>
      </c>
      <c r="GT131">
        <v>785.77200000000005</v>
      </c>
      <c r="GU131">
        <v>0</v>
      </c>
      <c r="GV131">
        <v>0</v>
      </c>
      <c r="GW131">
        <v>5894.96</v>
      </c>
      <c r="GX131">
        <v>6547.68</v>
      </c>
      <c r="GY131">
        <v>10697.7</v>
      </c>
      <c r="GZ131">
        <v>540.49900000000002</v>
      </c>
      <c r="HA131">
        <v>31327.5</v>
      </c>
      <c r="HB131">
        <v>857.14400000000001</v>
      </c>
      <c r="HC131">
        <v>0</v>
      </c>
      <c r="HD131">
        <v>0</v>
      </c>
      <c r="HE131">
        <v>0</v>
      </c>
      <c r="HF131">
        <v>1087.46</v>
      </c>
      <c r="HG131">
        <v>0</v>
      </c>
      <c r="HH131">
        <v>291.12400000000002</v>
      </c>
      <c r="HI131">
        <v>0</v>
      </c>
      <c r="HJ131">
        <v>0</v>
      </c>
      <c r="HK131">
        <v>2235.73</v>
      </c>
      <c r="HL131">
        <v>0</v>
      </c>
      <c r="HM131">
        <v>0</v>
      </c>
      <c r="HN131">
        <v>0</v>
      </c>
      <c r="HO131">
        <v>0</v>
      </c>
      <c r="HP131">
        <v>0</v>
      </c>
      <c r="HQ131">
        <v>0</v>
      </c>
      <c r="HR131">
        <v>0</v>
      </c>
      <c r="HS131">
        <v>0</v>
      </c>
      <c r="HT131">
        <v>0</v>
      </c>
      <c r="HU131">
        <v>0</v>
      </c>
      <c r="HV131">
        <v>30.96</v>
      </c>
      <c r="HW131">
        <v>64.849999999999994</v>
      </c>
      <c r="HX131">
        <v>3.13</v>
      </c>
      <c r="HY131">
        <v>0</v>
      </c>
      <c r="HZ131">
        <v>31.19</v>
      </c>
      <c r="IA131">
        <v>26.6</v>
      </c>
      <c r="IB131">
        <v>34.56</v>
      </c>
      <c r="IC131">
        <v>44.53</v>
      </c>
      <c r="ID131">
        <v>2.2599999999999998</v>
      </c>
      <c r="IE131">
        <v>238.08</v>
      </c>
      <c r="IF131">
        <v>0</v>
      </c>
      <c r="IG131">
        <v>9.3642800000000008</v>
      </c>
      <c r="IH131">
        <v>8.9726299999999995E-2</v>
      </c>
      <c r="II131">
        <v>0</v>
      </c>
      <c r="IJ131">
        <v>0</v>
      </c>
      <c r="IK131">
        <v>1.7213499999999999</v>
      </c>
      <c r="IL131">
        <v>0.80892399999999998</v>
      </c>
      <c r="IM131">
        <v>1.7518499999999999</v>
      </c>
      <c r="IN131">
        <v>0.114331</v>
      </c>
      <c r="IO131">
        <v>13.8505</v>
      </c>
      <c r="IP131">
        <v>56.9</v>
      </c>
      <c r="IQ131">
        <v>0</v>
      </c>
      <c r="IR131">
        <v>27.3</v>
      </c>
      <c r="IS131">
        <v>54.3</v>
      </c>
      <c r="IT131">
        <v>27</v>
      </c>
      <c r="IU131">
        <v>30.1</v>
      </c>
      <c r="IV131">
        <v>39.43</v>
      </c>
      <c r="IW131">
        <v>35.4</v>
      </c>
      <c r="IX131">
        <v>26.57</v>
      </c>
      <c r="IY131">
        <v>30.1</v>
      </c>
      <c r="IZ131">
        <v>39.43</v>
      </c>
      <c r="JA131">
        <v>71.709999999999994</v>
      </c>
      <c r="JB131">
        <v>58.42</v>
      </c>
    </row>
    <row r="132" spans="1:262" x14ac:dyDescent="0.25">
      <c r="A132" s="10">
        <v>42977.405717592592</v>
      </c>
      <c r="B132" t="s">
        <v>489</v>
      </c>
      <c r="C132" t="s">
        <v>610</v>
      </c>
      <c r="D132">
        <v>12</v>
      </c>
      <c r="E132">
        <v>8</v>
      </c>
      <c r="F132">
        <v>6960</v>
      </c>
      <c r="G132" t="s">
        <v>96</v>
      </c>
      <c r="H132" t="s">
        <v>125</v>
      </c>
      <c r="I132">
        <v>-15.65</v>
      </c>
      <c r="J132">
        <v>59.8</v>
      </c>
      <c r="K132">
        <v>234.71600000000001</v>
      </c>
      <c r="L132">
        <v>1669.93</v>
      </c>
      <c r="M132">
        <v>785.77200000000005</v>
      </c>
      <c r="N132">
        <v>0</v>
      </c>
      <c r="O132">
        <v>0</v>
      </c>
      <c r="P132">
        <v>0</v>
      </c>
      <c r="Q132">
        <v>0</v>
      </c>
      <c r="R132">
        <v>2033.7</v>
      </c>
      <c r="S132">
        <v>5493.14</v>
      </c>
      <c r="T132">
        <v>12062</v>
      </c>
      <c r="U132">
        <v>433.91399999999999</v>
      </c>
      <c r="V132">
        <v>22713.1</v>
      </c>
      <c r="W132">
        <v>273.31700000000001</v>
      </c>
      <c r="X132">
        <v>0</v>
      </c>
      <c r="Y132">
        <v>0</v>
      </c>
      <c r="Z132">
        <v>0</v>
      </c>
      <c r="AA132">
        <v>1362.34</v>
      </c>
      <c r="AB132">
        <v>0</v>
      </c>
      <c r="AC132">
        <v>287.95400000000001</v>
      </c>
      <c r="AD132">
        <v>0</v>
      </c>
      <c r="AE132">
        <v>0</v>
      </c>
      <c r="AF132">
        <v>1923.61</v>
      </c>
      <c r="AG132">
        <v>0</v>
      </c>
      <c r="AH132">
        <v>0</v>
      </c>
      <c r="AI132">
        <v>0</v>
      </c>
      <c r="AJ132">
        <v>0</v>
      </c>
      <c r="AK132">
        <v>0</v>
      </c>
      <c r="AL132">
        <v>0</v>
      </c>
      <c r="AM132">
        <v>0</v>
      </c>
      <c r="AN132">
        <v>0</v>
      </c>
      <c r="AO132">
        <v>0</v>
      </c>
      <c r="AP132">
        <v>0</v>
      </c>
      <c r="AQ132">
        <v>9.5299999999999994</v>
      </c>
      <c r="AR132">
        <v>26.12</v>
      </c>
      <c r="AS132">
        <v>3.13</v>
      </c>
      <c r="AT132">
        <v>0</v>
      </c>
      <c r="AU132">
        <v>38.840000000000003</v>
      </c>
      <c r="AV132">
        <v>0</v>
      </c>
      <c r="AW132">
        <v>0</v>
      </c>
      <c r="AX132">
        <v>8.9499999999999993</v>
      </c>
      <c r="AY132">
        <v>31.71</v>
      </c>
      <c r="AZ132">
        <v>49.46</v>
      </c>
      <c r="BA132">
        <v>1.79</v>
      </c>
      <c r="BB132">
        <v>169.53</v>
      </c>
      <c r="BC132">
        <v>77.62</v>
      </c>
      <c r="BD132">
        <v>0</v>
      </c>
      <c r="BE132">
        <v>4.7061299999999999</v>
      </c>
      <c r="BF132">
        <v>8.9726299999999995E-2</v>
      </c>
      <c r="BG132">
        <v>0</v>
      </c>
      <c r="BH132">
        <v>0</v>
      </c>
      <c r="BI132">
        <v>0</v>
      </c>
      <c r="BJ132">
        <v>0</v>
      </c>
      <c r="BK132">
        <v>0.53989299999999996</v>
      </c>
      <c r="BL132">
        <v>0.99671200000000004</v>
      </c>
      <c r="BM132">
        <v>1.82348</v>
      </c>
      <c r="BN132">
        <v>7.39533E-2</v>
      </c>
      <c r="BO132">
        <v>8.2299000000000007</v>
      </c>
      <c r="BP132">
        <v>4.7958600000000002</v>
      </c>
      <c r="BQ132">
        <v>180.74100000000001</v>
      </c>
      <c r="BR132">
        <v>2117.7600000000002</v>
      </c>
      <c r="BS132">
        <v>785.77200000000005</v>
      </c>
      <c r="BT132">
        <v>0</v>
      </c>
      <c r="BU132">
        <v>584.83299999999997</v>
      </c>
      <c r="BV132">
        <v>2033.7</v>
      </c>
      <c r="BW132">
        <v>5509.85</v>
      </c>
      <c r="BX132">
        <v>12062</v>
      </c>
      <c r="BY132">
        <v>433.91399999999999</v>
      </c>
      <c r="BZ132">
        <v>23708.5</v>
      </c>
      <c r="CA132">
        <v>266.71300000000002</v>
      </c>
      <c r="CB132">
        <v>0</v>
      </c>
      <c r="CC132">
        <v>0</v>
      </c>
      <c r="CD132">
        <v>0</v>
      </c>
      <c r="CE132">
        <v>630.45000000000005</v>
      </c>
      <c r="CF132">
        <v>0</v>
      </c>
      <c r="CG132">
        <v>287.95400000000001</v>
      </c>
      <c r="CH132">
        <v>0</v>
      </c>
      <c r="CI132">
        <v>0</v>
      </c>
      <c r="CJ132">
        <v>1185.1199999999999</v>
      </c>
      <c r="CK132">
        <v>0</v>
      </c>
      <c r="CL132">
        <v>0</v>
      </c>
      <c r="CM132">
        <v>0</v>
      </c>
      <c r="CN132">
        <v>0</v>
      </c>
      <c r="CO132">
        <v>0</v>
      </c>
      <c r="CP132">
        <v>0</v>
      </c>
      <c r="CQ132">
        <v>0</v>
      </c>
      <c r="CR132">
        <v>0</v>
      </c>
      <c r="CS132">
        <v>0</v>
      </c>
      <c r="CT132">
        <v>0</v>
      </c>
      <c r="CU132">
        <v>9.17</v>
      </c>
      <c r="CV132">
        <v>29.14</v>
      </c>
      <c r="CW132">
        <v>3.13</v>
      </c>
      <c r="CX132">
        <v>0</v>
      </c>
      <c r="CY132">
        <v>20.53</v>
      </c>
      <c r="CZ132">
        <v>8.9499999999999993</v>
      </c>
      <c r="DA132">
        <v>31.78</v>
      </c>
      <c r="DB132">
        <v>49.46</v>
      </c>
      <c r="DC132">
        <v>1.79</v>
      </c>
      <c r="DD132">
        <v>153.94999999999999</v>
      </c>
      <c r="DE132">
        <v>61.97</v>
      </c>
      <c r="DF132">
        <v>0</v>
      </c>
      <c r="DG132">
        <v>5.1017599999999996</v>
      </c>
      <c r="DH132">
        <v>8.9726299999999995E-2</v>
      </c>
      <c r="DI132">
        <v>0</v>
      </c>
      <c r="DJ132">
        <v>8.6966000000000002E-2</v>
      </c>
      <c r="DK132">
        <v>0.53989299999999996</v>
      </c>
      <c r="DL132">
        <v>0.99752799999999997</v>
      </c>
      <c r="DM132">
        <v>1.82348</v>
      </c>
      <c r="DN132">
        <v>7.39533E-2</v>
      </c>
      <c r="DO132">
        <v>8.7133000000000003</v>
      </c>
      <c r="DP132">
        <v>5.2784500000000003</v>
      </c>
      <c r="DQ132" t="s">
        <v>691</v>
      </c>
      <c r="DR132" t="s">
        <v>690</v>
      </c>
      <c r="DS132" t="s">
        <v>16</v>
      </c>
      <c r="DT132">
        <v>0.483406</v>
      </c>
      <c r="DU132">
        <v>0.48259000000000002</v>
      </c>
      <c r="DV132">
        <v>-10.120200000000001</v>
      </c>
      <c r="DW132">
        <v>-25.254200000000001</v>
      </c>
      <c r="EN132">
        <v>234.71600000000001</v>
      </c>
      <c r="EO132">
        <v>1669.93</v>
      </c>
      <c r="EP132">
        <v>785.77200000000005</v>
      </c>
      <c r="EQ132">
        <v>0</v>
      </c>
      <c r="ER132">
        <v>0</v>
      </c>
      <c r="ES132">
        <v>0</v>
      </c>
      <c r="ET132">
        <v>0</v>
      </c>
      <c r="EU132">
        <v>2033.7</v>
      </c>
      <c r="EV132">
        <v>5493.14</v>
      </c>
      <c r="EW132">
        <v>12062</v>
      </c>
      <c r="EX132">
        <v>433.91399999999999</v>
      </c>
      <c r="EY132">
        <v>22713.1</v>
      </c>
      <c r="EZ132">
        <v>273.31700000000001</v>
      </c>
      <c r="FA132">
        <v>0</v>
      </c>
      <c r="FB132">
        <v>0</v>
      </c>
      <c r="FC132">
        <v>0</v>
      </c>
      <c r="FD132">
        <v>1362.34</v>
      </c>
      <c r="FE132">
        <v>0</v>
      </c>
      <c r="FF132">
        <v>287.95400000000001</v>
      </c>
      <c r="FG132">
        <v>0</v>
      </c>
      <c r="FH132">
        <v>0</v>
      </c>
      <c r="FI132">
        <v>1923.61</v>
      </c>
      <c r="FJ132">
        <v>0</v>
      </c>
      <c r="FK132">
        <v>0</v>
      </c>
      <c r="FL132">
        <v>0</v>
      </c>
      <c r="FM132">
        <v>0</v>
      </c>
      <c r="FN132">
        <v>0</v>
      </c>
      <c r="FO132">
        <v>0</v>
      </c>
      <c r="FP132">
        <v>0</v>
      </c>
      <c r="FQ132">
        <v>0</v>
      </c>
      <c r="FR132">
        <v>0</v>
      </c>
      <c r="FS132">
        <v>0</v>
      </c>
      <c r="FT132">
        <v>9.5299999999999994</v>
      </c>
      <c r="FU132">
        <v>26.12</v>
      </c>
      <c r="FV132">
        <v>3.13</v>
      </c>
      <c r="FW132">
        <v>0</v>
      </c>
      <c r="FX132">
        <v>38.840000000000003</v>
      </c>
      <c r="FY132">
        <v>0</v>
      </c>
      <c r="FZ132">
        <v>0</v>
      </c>
      <c r="GA132">
        <v>8.9499999999999993</v>
      </c>
      <c r="GB132">
        <v>31.71</v>
      </c>
      <c r="GC132">
        <v>49.46</v>
      </c>
      <c r="GD132">
        <v>1.79</v>
      </c>
      <c r="GE132">
        <v>169.53</v>
      </c>
      <c r="GF132">
        <v>0</v>
      </c>
      <c r="GG132">
        <v>4.7061299999999999</v>
      </c>
      <c r="GH132">
        <v>8.9726299999999995E-2</v>
      </c>
      <c r="GI132">
        <v>0</v>
      </c>
      <c r="GJ132">
        <v>0</v>
      </c>
      <c r="GK132">
        <v>0</v>
      </c>
      <c r="GL132">
        <v>0</v>
      </c>
      <c r="GM132">
        <v>0.53989299999999996</v>
      </c>
      <c r="GN132">
        <v>0.99671200000000004</v>
      </c>
      <c r="GO132">
        <v>1.82348</v>
      </c>
      <c r="GP132">
        <v>7.39533E-2</v>
      </c>
      <c r="GQ132">
        <v>8.2299000000000007</v>
      </c>
      <c r="GR132">
        <v>1029.98</v>
      </c>
      <c r="GS132">
        <v>5830.83</v>
      </c>
      <c r="GT132">
        <v>785.77200000000005</v>
      </c>
      <c r="GU132">
        <v>0</v>
      </c>
      <c r="GV132">
        <v>0</v>
      </c>
      <c r="GW132">
        <v>5894.96</v>
      </c>
      <c r="GX132">
        <v>6547.68</v>
      </c>
      <c r="GY132">
        <v>10697.7</v>
      </c>
      <c r="GZ132">
        <v>540.49900000000002</v>
      </c>
      <c r="HA132">
        <v>31327.5</v>
      </c>
      <c r="HB132">
        <v>857.14400000000001</v>
      </c>
      <c r="HC132">
        <v>0</v>
      </c>
      <c r="HD132">
        <v>0</v>
      </c>
      <c r="HE132">
        <v>0</v>
      </c>
      <c r="HF132">
        <v>1087.46</v>
      </c>
      <c r="HG132">
        <v>0</v>
      </c>
      <c r="HH132">
        <v>291.12400000000002</v>
      </c>
      <c r="HI132">
        <v>0</v>
      </c>
      <c r="HJ132">
        <v>0</v>
      </c>
      <c r="HK132">
        <v>2235.73</v>
      </c>
      <c r="HL132">
        <v>0</v>
      </c>
      <c r="HM132">
        <v>0</v>
      </c>
      <c r="HN132">
        <v>0</v>
      </c>
      <c r="HO132">
        <v>0</v>
      </c>
      <c r="HP132">
        <v>0</v>
      </c>
      <c r="HQ132">
        <v>0</v>
      </c>
      <c r="HR132">
        <v>0</v>
      </c>
      <c r="HS132">
        <v>0</v>
      </c>
      <c r="HT132">
        <v>0</v>
      </c>
      <c r="HU132">
        <v>0</v>
      </c>
      <c r="HV132">
        <v>30.96</v>
      </c>
      <c r="HW132">
        <v>64.849999999999994</v>
      </c>
      <c r="HX132">
        <v>3.13</v>
      </c>
      <c r="HY132">
        <v>0</v>
      </c>
      <c r="HZ132">
        <v>31.19</v>
      </c>
      <c r="IA132">
        <v>26.6</v>
      </c>
      <c r="IB132">
        <v>34.56</v>
      </c>
      <c r="IC132">
        <v>44.53</v>
      </c>
      <c r="ID132">
        <v>2.2599999999999998</v>
      </c>
      <c r="IE132">
        <v>238.08</v>
      </c>
      <c r="IF132">
        <v>0</v>
      </c>
      <c r="IG132">
        <v>9.3642800000000008</v>
      </c>
      <c r="IH132">
        <v>8.9726299999999995E-2</v>
      </c>
      <c r="II132">
        <v>0</v>
      </c>
      <c r="IJ132">
        <v>0</v>
      </c>
      <c r="IK132">
        <v>1.7213499999999999</v>
      </c>
      <c r="IL132">
        <v>0.80892399999999998</v>
      </c>
      <c r="IM132">
        <v>1.7518499999999999</v>
      </c>
      <c r="IN132">
        <v>0.114331</v>
      </c>
      <c r="IO132">
        <v>13.8505</v>
      </c>
      <c r="IP132">
        <v>59.8</v>
      </c>
      <c r="IQ132">
        <v>0</v>
      </c>
      <c r="IR132">
        <v>27.3</v>
      </c>
      <c r="IS132">
        <v>54.3</v>
      </c>
      <c r="IT132">
        <v>27</v>
      </c>
      <c r="IU132">
        <v>30.1</v>
      </c>
      <c r="IV132">
        <v>47.52</v>
      </c>
      <c r="IW132">
        <v>35.4</v>
      </c>
      <c r="IX132">
        <v>26.57</v>
      </c>
      <c r="IY132">
        <v>30.1</v>
      </c>
      <c r="IZ132">
        <v>47.52</v>
      </c>
      <c r="JA132">
        <v>71.709999999999994</v>
      </c>
      <c r="JB132">
        <v>58.42</v>
      </c>
    </row>
    <row r="133" spans="1:262" x14ac:dyDescent="0.25">
      <c r="A133" s="10">
        <v>42977.405995370369</v>
      </c>
      <c r="B133" t="s">
        <v>490</v>
      </c>
      <c r="C133" t="s">
        <v>610</v>
      </c>
      <c r="D133">
        <v>12</v>
      </c>
      <c r="E133">
        <v>8</v>
      </c>
      <c r="F133">
        <v>6960</v>
      </c>
      <c r="G133" t="s">
        <v>96</v>
      </c>
      <c r="H133" t="s">
        <v>125</v>
      </c>
      <c r="I133">
        <v>2.66</v>
      </c>
      <c r="J133">
        <v>54.9</v>
      </c>
      <c r="K133">
        <v>234.71600000000001</v>
      </c>
      <c r="L133">
        <v>1669.93</v>
      </c>
      <c r="M133">
        <v>785.77200000000005</v>
      </c>
      <c r="N133">
        <v>0</v>
      </c>
      <c r="O133">
        <v>0</v>
      </c>
      <c r="P133">
        <v>0</v>
      </c>
      <c r="Q133">
        <v>0</v>
      </c>
      <c r="R133">
        <v>2033.7</v>
      </c>
      <c r="S133">
        <v>5493.14</v>
      </c>
      <c r="T133">
        <v>12062</v>
      </c>
      <c r="U133">
        <v>433.91399999999999</v>
      </c>
      <c r="V133">
        <v>22713.1</v>
      </c>
      <c r="W133">
        <v>273.31700000000001</v>
      </c>
      <c r="X133">
        <v>0</v>
      </c>
      <c r="Y133">
        <v>0</v>
      </c>
      <c r="Z133">
        <v>0</v>
      </c>
      <c r="AA133">
        <v>827.33600000000001</v>
      </c>
      <c r="AB133">
        <v>0</v>
      </c>
      <c r="AC133">
        <v>287.95400000000001</v>
      </c>
      <c r="AD133">
        <v>0</v>
      </c>
      <c r="AE133">
        <v>0</v>
      </c>
      <c r="AF133">
        <v>1388.61</v>
      </c>
      <c r="AG133">
        <v>0</v>
      </c>
      <c r="AH133">
        <v>0</v>
      </c>
      <c r="AI133">
        <v>0</v>
      </c>
      <c r="AJ133">
        <v>0</v>
      </c>
      <c r="AK133">
        <v>0</v>
      </c>
      <c r="AL133">
        <v>0</v>
      </c>
      <c r="AM133">
        <v>0</v>
      </c>
      <c r="AN133">
        <v>0</v>
      </c>
      <c r="AO133">
        <v>0</v>
      </c>
      <c r="AP133">
        <v>0</v>
      </c>
      <c r="AQ133">
        <v>9.5299999999999994</v>
      </c>
      <c r="AR133">
        <v>26.12</v>
      </c>
      <c r="AS133">
        <v>3.13</v>
      </c>
      <c r="AT133">
        <v>0</v>
      </c>
      <c r="AU133">
        <v>23.65</v>
      </c>
      <c r="AV133">
        <v>0</v>
      </c>
      <c r="AW133">
        <v>0</v>
      </c>
      <c r="AX133">
        <v>8.9499999999999993</v>
      </c>
      <c r="AY133">
        <v>31.71</v>
      </c>
      <c r="AZ133">
        <v>49.46</v>
      </c>
      <c r="BA133">
        <v>1.79</v>
      </c>
      <c r="BB133">
        <v>154.34</v>
      </c>
      <c r="BC133">
        <v>62.43</v>
      </c>
      <c r="BD133">
        <v>0</v>
      </c>
      <c r="BE133">
        <v>4.7061299999999999</v>
      </c>
      <c r="BF133">
        <v>8.9726299999999995E-2</v>
      </c>
      <c r="BG133">
        <v>0</v>
      </c>
      <c r="BH133">
        <v>0</v>
      </c>
      <c r="BI133">
        <v>0</v>
      </c>
      <c r="BJ133">
        <v>0</v>
      </c>
      <c r="BK133">
        <v>0.53989299999999996</v>
      </c>
      <c r="BL133">
        <v>0.99671200000000004</v>
      </c>
      <c r="BM133">
        <v>1.82348</v>
      </c>
      <c r="BN133">
        <v>7.39533E-2</v>
      </c>
      <c r="BO133">
        <v>8.2299000000000007</v>
      </c>
      <c r="BP133">
        <v>4.7958600000000002</v>
      </c>
      <c r="BQ133">
        <v>180.74100000000001</v>
      </c>
      <c r="BR133">
        <v>2117.7600000000002</v>
      </c>
      <c r="BS133">
        <v>785.77200000000005</v>
      </c>
      <c r="BT133">
        <v>0</v>
      </c>
      <c r="BU133">
        <v>0</v>
      </c>
      <c r="BV133">
        <v>2033.7</v>
      </c>
      <c r="BW133">
        <v>5509.85</v>
      </c>
      <c r="BX133">
        <v>12062</v>
      </c>
      <c r="BY133">
        <v>433.91399999999999</v>
      </c>
      <c r="BZ133">
        <v>23123.7</v>
      </c>
      <c r="CA133">
        <v>266.71300000000002</v>
      </c>
      <c r="CB133">
        <v>0</v>
      </c>
      <c r="CC133">
        <v>0</v>
      </c>
      <c r="CD133">
        <v>0</v>
      </c>
      <c r="CE133">
        <v>827.33600000000001</v>
      </c>
      <c r="CF133">
        <v>0</v>
      </c>
      <c r="CG133">
        <v>287.95400000000001</v>
      </c>
      <c r="CH133">
        <v>0</v>
      </c>
      <c r="CI133">
        <v>0</v>
      </c>
      <c r="CJ133">
        <v>1382</v>
      </c>
      <c r="CK133">
        <v>0</v>
      </c>
      <c r="CL133">
        <v>0</v>
      </c>
      <c r="CM133">
        <v>0</v>
      </c>
      <c r="CN133">
        <v>0</v>
      </c>
      <c r="CO133">
        <v>0</v>
      </c>
      <c r="CP133">
        <v>0</v>
      </c>
      <c r="CQ133">
        <v>0</v>
      </c>
      <c r="CR133">
        <v>0</v>
      </c>
      <c r="CS133">
        <v>0</v>
      </c>
      <c r="CT133">
        <v>0</v>
      </c>
      <c r="CU133">
        <v>9.17</v>
      </c>
      <c r="CV133">
        <v>29.14</v>
      </c>
      <c r="CW133">
        <v>3.13</v>
      </c>
      <c r="CX133">
        <v>0</v>
      </c>
      <c r="CY133">
        <v>23.65</v>
      </c>
      <c r="CZ133">
        <v>8.9499999999999993</v>
      </c>
      <c r="DA133">
        <v>31.78</v>
      </c>
      <c r="DB133">
        <v>49.46</v>
      </c>
      <c r="DC133">
        <v>1.79</v>
      </c>
      <c r="DD133">
        <v>157.07</v>
      </c>
      <c r="DE133">
        <v>65.09</v>
      </c>
      <c r="DF133">
        <v>0</v>
      </c>
      <c r="DG133">
        <v>5.1017599999999996</v>
      </c>
      <c r="DH133">
        <v>8.9726299999999995E-2</v>
      </c>
      <c r="DI133">
        <v>0</v>
      </c>
      <c r="DJ133">
        <v>0</v>
      </c>
      <c r="DK133">
        <v>0.53989299999999996</v>
      </c>
      <c r="DL133">
        <v>0.99752799999999997</v>
      </c>
      <c r="DM133">
        <v>1.82348</v>
      </c>
      <c r="DN133">
        <v>7.39533E-2</v>
      </c>
      <c r="DO133">
        <v>8.6263400000000008</v>
      </c>
      <c r="DP133">
        <v>5.1914800000000003</v>
      </c>
      <c r="DQ133" t="s">
        <v>691</v>
      </c>
      <c r="DR133" t="s">
        <v>690</v>
      </c>
      <c r="DS133" t="s">
        <v>16</v>
      </c>
      <c r="DT133">
        <v>0.39644000000000001</v>
      </c>
      <c r="DU133">
        <v>0.39562399999999998</v>
      </c>
      <c r="DV133">
        <v>1.7380800000000001</v>
      </c>
      <c r="DW133">
        <v>4.0866499999999997</v>
      </c>
      <c r="EN133">
        <v>234.71600000000001</v>
      </c>
      <c r="EO133">
        <v>1669.93</v>
      </c>
      <c r="EP133">
        <v>785.77200000000005</v>
      </c>
      <c r="EQ133">
        <v>0</v>
      </c>
      <c r="ER133">
        <v>0</v>
      </c>
      <c r="ES133">
        <v>0</v>
      </c>
      <c r="ET133">
        <v>0</v>
      </c>
      <c r="EU133">
        <v>2033.7</v>
      </c>
      <c r="EV133">
        <v>5493.14</v>
      </c>
      <c r="EW133">
        <v>12062</v>
      </c>
      <c r="EX133">
        <v>433.91399999999999</v>
      </c>
      <c r="EY133">
        <v>22713.1</v>
      </c>
      <c r="EZ133">
        <v>273.31700000000001</v>
      </c>
      <c r="FA133">
        <v>0</v>
      </c>
      <c r="FB133">
        <v>0</v>
      </c>
      <c r="FC133">
        <v>0</v>
      </c>
      <c r="FD133">
        <v>827.33600000000001</v>
      </c>
      <c r="FE133">
        <v>0</v>
      </c>
      <c r="FF133">
        <v>287.95400000000001</v>
      </c>
      <c r="FG133">
        <v>0</v>
      </c>
      <c r="FH133">
        <v>0</v>
      </c>
      <c r="FI133">
        <v>1388.61</v>
      </c>
      <c r="FJ133">
        <v>0</v>
      </c>
      <c r="FK133">
        <v>0</v>
      </c>
      <c r="FL133">
        <v>0</v>
      </c>
      <c r="FM133">
        <v>0</v>
      </c>
      <c r="FN133">
        <v>0</v>
      </c>
      <c r="FO133">
        <v>0</v>
      </c>
      <c r="FP133">
        <v>0</v>
      </c>
      <c r="FQ133">
        <v>0</v>
      </c>
      <c r="FR133">
        <v>0</v>
      </c>
      <c r="FS133">
        <v>0</v>
      </c>
      <c r="FT133">
        <v>9.5299999999999994</v>
      </c>
      <c r="FU133">
        <v>26.12</v>
      </c>
      <c r="FV133">
        <v>3.13</v>
      </c>
      <c r="FW133">
        <v>0</v>
      </c>
      <c r="FX133">
        <v>23.65</v>
      </c>
      <c r="FY133">
        <v>0</v>
      </c>
      <c r="FZ133">
        <v>0</v>
      </c>
      <c r="GA133">
        <v>8.9499999999999993</v>
      </c>
      <c r="GB133">
        <v>31.71</v>
      </c>
      <c r="GC133">
        <v>49.46</v>
      </c>
      <c r="GD133">
        <v>1.79</v>
      </c>
      <c r="GE133">
        <v>154.34</v>
      </c>
      <c r="GF133">
        <v>0</v>
      </c>
      <c r="GG133">
        <v>4.7061299999999999</v>
      </c>
      <c r="GH133">
        <v>8.9726299999999995E-2</v>
      </c>
      <c r="GI133">
        <v>0</v>
      </c>
      <c r="GJ133">
        <v>0</v>
      </c>
      <c r="GK133">
        <v>0</v>
      </c>
      <c r="GL133">
        <v>0</v>
      </c>
      <c r="GM133">
        <v>0.53989299999999996</v>
      </c>
      <c r="GN133">
        <v>0.99671200000000004</v>
      </c>
      <c r="GO133">
        <v>1.82348</v>
      </c>
      <c r="GP133">
        <v>7.39533E-2</v>
      </c>
      <c r="GQ133">
        <v>8.2299000000000007</v>
      </c>
      <c r="GR133">
        <v>1029.98</v>
      </c>
      <c r="GS133">
        <v>5830.83</v>
      </c>
      <c r="GT133">
        <v>785.77200000000005</v>
      </c>
      <c r="GU133">
        <v>0</v>
      </c>
      <c r="GV133">
        <v>0</v>
      </c>
      <c r="GW133">
        <v>5894.96</v>
      </c>
      <c r="GX133">
        <v>6547.68</v>
      </c>
      <c r="GY133">
        <v>10697.7</v>
      </c>
      <c r="GZ133">
        <v>540.49900000000002</v>
      </c>
      <c r="HA133">
        <v>31327.5</v>
      </c>
      <c r="HB133">
        <v>857.14400000000001</v>
      </c>
      <c r="HC133">
        <v>0</v>
      </c>
      <c r="HD133">
        <v>0</v>
      </c>
      <c r="HE133">
        <v>0</v>
      </c>
      <c r="HF133">
        <v>1048.78</v>
      </c>
      <c r="HG133">
        <v>0</v>
      </c>
      <c r="HH133">
        <v>291.12400000000002</v>
      </c>
      <c r="HI133">
        <v>0</v>
      </c>
      <c r="HJ133">
        <v>0</v>
      </c>
      <c r="HK133">
        <v>2197.0500000000002</v>
      </c>
      <c r="HL133">
        <v>0</v>
      </c>
      <c r="HM133">
        <v>0</v>
      </c>
      <c r="HN133">
        <v>0</v>
      </c>
      <c r="HO133">
        <v>0</v>
      </c>
      <c r="HP133">
        <v>0</v>
      </c>
      <c r="HQ133">
        <v>0</v>
      </c>
      <c r="HR133">
        <v>0</v>
      </c>
      <c r="HS133">
        <v>0</v>
      </c>
      <c r="HT133">
        <v>0</v>
      </c>
      <c r="HU133">
        <v>0</v>
      </c>
      <c r="HV133">
        <v>30.96</v>
      </c>
      <c r="HW133">
        <v>64.849999999999994</v>
      </c>
      <c r="HX133">
        <v>3.13</v>
      </c>
      <c r="HY133">
        <v>0</v>
      </c>
      <c r="HZ133">
        <v>30</v>
      </c>
      <c r="IA133">
        <v>26.6</v>
      </c>
      <c r="IB133">
        <v>34.56</v>
      </c>
      <c r="IC133">
        <v>44.53</v>
      </c>
      <c r="ID133">
        <v>2.2599999999999998</v>
      </c>
      <c r="IE133">
        <v>236.89</v>
      </c>
      <c r="IF133">
        <v>0</v>
      </c>
      <c r="IG133">
        <v>9.3642800000000008</v>
      </c>
      <c r="IH133">
        <v>8.9726299999999995E-2</v>
      </c>
      <c r="II133">
        <v>0</v>
      </c>
      <c r="IJ133">
        <v>0</v>
      </c>
      <c r="IK133">
        <v>1.7213499999999999</v>
      </c>
      <c r="IL133">
        <v>0.80892399999999998</v>
      </c>
      <c r="IM133">
        <v>1.7518499999999999</v>
      </c>
      <c r="IN133">
        <v>0.114331</v>
      </c>
      <c r="IO133">
        <v>13.8505</v>
      </c>
      <c r="IP133">
        <v>54.9</v>
      </c>
      <c r="IQ133">
        <v>0</v>
      </c>
      <c r="IR133">
        <v>28.7</v>
      </c>
      <c r="IS133">
        <v>55.9</v>
      </c>
      <c r="IT133">
        <v>27.2</v>
      </c>
      <c r="IU133">
        <v>30.1</v>
      </c>
      <c r="IV133">
        <v>32.33</v>
      </c>
      <c r="IW133">
        <v>32.93</v>
      </c>
      <c r="IX133">
        <v>32.159999999999997</v>
      </c>
      <c r="IY133">
        <v>30.1</v>
      </c>
      <c r="IZ133">
        <v>32.33</v>
      </c>
      <c r="JA133">
        <v>71.709999999999994</v>
      </c>
      <c r="JB133">
        <v>57.23</v>
      </c>
    </row>
    <row r="134" spans="1:262" x14ac:dyDescent="0.25">
      <c r="A134" s="10">
        <v>42977.406689814816</v>
      </c>
      <c r="B134" t="s">
        <v>491</v>
      </c>
      <c r="C134" t="s">
        <v>610</v>
      </c>
      <c r="D134">
        <v>12</v>
      </c>
      <c r="E134">
        <v>8</v>
      </c>
      <c r="F134">
        <v>6960</v>
      </c>
      <c r="G134" t="s">
        <v>96</v>
      </c>
      <c r="H134" t="s">
        <v>125</v>
      </c>
      <c r="I134">
        <v>2.66</v>
      </c>
      <c r="J134">
        <v>54.1</v>
      </c>
      <c r="K134">
        <v>234.71600000000001</v>
      </c>
      <c r="L134">
        <v>1669.93</v>
      </c>
      <c r="M134">
        <v>785.77200000000005</v>
      </c>
      <c r="N134">
        <v>0</v>
      </c>
      <c r="O134">
        <v>594.08600000000001</v>
      </c>
      <c r="P134">
        <v>0</v>
      </c>
      <c r="Q134">
        <v>0</v>
      </c>
      <c r="R134">
        <v>2033.7</v>
      </c>
      <c r="S134">
        <v>5493.14</v>
      </c>
      <c r="T134">
        <v>12062</v>
      </c>
      <c r="U134">
        <v>433.91399999999999</v>
      </c>
      <c r="V134">
        <v>23307.200000000001</v>
      </c>
      <c r="W134">
        <v>273.31700000000001</v>
      </c>
      <c r="X134">
        <v>0</v>
      </c>
      <c r="Y134">
        <v>0</v>
      </c>
      <c r="Z134">
        <v>0</v>
      </c>
      <c r="AA134">
        <v>1029.24</v>
      </c>
      <c r="AB134">
        <v>0</v>
      </c>
      <c r="AC134">
        <v>287.95400000000001</v>
      </c>
      <c r="AD134">
        <v>0</v>
      </c>
      <c r="AE134">
        <v>0</v>
      </c>
      <c r="AF134">
        <v>1590.51</v>
      </c>
      <c r="AG134">
        <v>0</v>
      </c>
      <c r="AH134">
        <v>0</v>
      </c>
      <c r="AI134">
        <v>0</v>
      </c>
      <c r="AJ134">
        <v>0</v>
      </c>
      <c r="AK134">
        <v>0</v>
      </c>
      <c r="AL134">
        <v>0</v>
      </c>
      <c r="AM134">
        <v>0</v>
      </c>
      <c r="AN134">
        <v>0</v>
      </c>
      <c r="AO134">
        <v>0</v>
      </c>
      <c r="AP134">
        <v>0</v>
      </c>
      <c r="AQ134">
        <v>9.5299999999999994</v>
      </c>
      <c r="AR134">
        <v>26.12</v>
      </c>
      <c r="AS134">
        <v>3.13</v>
      </c>
      <c r="AT134">
        <v>0</v>
      </c>
      <c r="AU134">
        <v>31.75</v>
      </c>
      <c r="AV134">
        <v>0</v>
      </c>
      <c r="AW134">
        <v>0</v>
      </c>
      <c r="AX134">
        <v>8.9499999999999993</v>
      </c>
      <c r="AY134">
        <v>31.71</v>
      </c>
      <c r="AZ134">
        <v>49.46</v>
      </c>
      <c r="BA134">
        <v>1.79</v>
      </c>
      <c r="BB134">
        <v>162.44</v>
      </c>
      <c r="BC134">
        <v>70.53</v>
      </c>
      <c r="BD134">
        <v>0</v>
      </c>
      <c r="BE134">
        <v>4.7061299999999999</v>
      </c>
      <c r="BF134">
        <v>8.9726299999999995E-2</v>
      </c>
      <c r="BG134">
        <v>0</v>
      </c>
      <c r="BH134">
        <v>6.7837900000000007E-2</v>
      </c>
      <c r="BI134">
        <v>0</v>
      </c>
      <c r="BJ134">
        <v>0</v>
      </c>
      <c r="BK134">
        <v>0.53989299999999996</v>
      </c>
      <c r="BL134">
        <v>0.99671200000000004</v>
      </c>
      <c r="BM134">
        <v>1.82348</v>
      </c>
      <c r="BN134">
        <v>7.39533E-2</v>
      </c>
      <c r="BO134">
        <v>8.2977299999999996</v>
      </c>
      <c r="BP134">
        <v>4.8636999999999997</v>
      </c>
      <c r="BQ134">
        <v>180.74100000000001</v>
      </c>
      <c r="BR134">
        <v>2117.7600000000002</v>
      </c>
      <c r="BS134">
        <v>785.77200000000005</v>
      </c>
      <c r="BT134">
        <v>0</v>
      </c>
      <c r="BU134">
        <v>594.08600000000001</v>
      </c>
      <c r="BV134">
        <v>2033.7</v>
      </c>
      <c r="BW134">
        <v>5509.85</v>
      </c>
      <c r="BX134">
        <v>12062</v>
      </c>
      <c r="BY134">
        <v>433.91399999999999</v>
      </c>
      <c r="BZ134">
        <v>23717.8</v>
      </c>
      <c r="CA134">
        <v>266.71300000000002</v>
      </c>
      <c r="CB134">
        <v>0</v>
      </c>
      <c r="CC134">
        <v>0</v>
      </c>
      <c r="CD134">
        <v>0</v>
      </c>
      <c r="CE134">
        <v>1029.24</v>
      </c>
      <c r="CF134">
        <v>0</v>
      </c>
      <c r="CG134">
        <v>287.95400000000001</v>
      </c>
      <c r="CH134">
        <v>0</v>
      </c>
      <c r="CI134">
        <v>0</v>
      </c>
      <c r="CJ134">
        <v>1583.91</v>
      </c>
      <c r="CK134">
        <v>0</v>
      </c>
      <c r="CL134">
        <v>0</v>
      </c>
      <c r="CM134">
        <v>0</v>
      </c>
      <c r="CN134">
        <v>0</v>
      </c>
      <c r="CO134">
        <v>0</v>
      </c>
      <c r="CP134">
        <v>0</v>
      </c>
      <c r="CQ134">
        <v>0</v>
      </c>
      <c r="CR134">
        <v>0</v>
      </c>
      <c r="CS134">
        <v>0</v>
      </c>
      <c r="CT134">
        <v>0</v>
      </c>
      <c r="CU134">
        <v>9.17</v>
      </c>
      <c r="CV134">
        <v>29.14</v>
      </c>
      <c r="CW134">
        <v>3.13</v>
      </c>
      <c r="CX134">
        <v>0</v>
      </c>
      <c r="CY134">
        <v>31.75</v>
      </c>
      <c r="CZ134">
        <v>8.9499999999999993</v>
      </c>
      <c r="DA134">
        <v>31.78</v>
      </c>
      <c r="DB134">
        <v>49.46</v>
      </c>
      <c r="DC134">
        <v>1.79</v>
      </c>
      <c r="DD134">
        <v>165.17</v>
      </c>
      <c r="DE134">
        <v>73.19</v>
      </c>
      <c r="DF134">
        <v>0</v>
      </c>
      <c r="DG134">
        <v>5.1017599999999996</v>
      </c>
      <c r="DH134">
        <v>8.9726299999999995E-2</v>
      </c>
      <c r="DI134">
        <v>0</v>
      </c>
      <c r="DJ134">
        <v>6.7837900000000007E-2</v>
      </c>
      <c r="DK134">
        <v>0.53989299999999996</v>
      </c>
      <c r="DL134">
        <v>0.99752799999999997</v>
      </c>
      <c r="DM134">
        <v>1.82348</v>
      </c>
      <c r="DN134">
        <v>7.39533E-2</v>
      </c>
      <c r="DO134">
        <v>8.6941699999999997</v>
      </c>
      <c r="DP134">
        <v>5.2593199999999998</v>
      </c>
      <c r="DQ134" t="s">
        <v>691</v>
      </c>
      <c r="DR134" t="s">
        <v>690</v>
      </c>
      <c r="DS134" t="s">
        <v>16</v>
      </c>
      <c r="DT134">
        <v>0.39644000000000001</v>
      </c>
      <c r="DU134">
        <v>0.39562399999999998</v>
      </c>
      <c r="DV134">
        <v>1.6528400000000001</v>
      </c>
      <c r="DW134">
        <v>3.6343800000000002</v>
      </c>
      <c r="EN134">
        <v>234.71600000000001</v>
      </c>
      <c r="EO134">
        <v>1669.93</v>
      </c>
      <c r="EP134">
        <v>785.77200000000005</v>
      </c>
      <c r="EQ134">
        <v>0</v>
      </c>
      <c r="ER134">
        <v>594.08600000000001</v>
      </c>
      <c r="ES134">
        <v>0</v>
      </c>
      <c r="ET134">
        <v>0</v>
      </c>
      <c r="EU134">
        <v>2033.7</v>
      </c>
      <c r="EV134">
        <v>5493.14</v>
      </c>
      <c r="EW134">
        <v>12062</v>
      </c>
      <c r="EX134">
        <v>433.91399999999999</v>
      </c>
      <c r="EY134">
        <v>23307.200000000001</v>
      </c>
      <c r="EZ134">
        <v>273.31700000000001</v>
      </c>
      <c r="FA134">
        <v>0</v>
      </c>
      <c r="FB134">
        <v>0</v>
      </c>
      <c r="FC134">
        <v>0</v>
      </c>
      <c r="FD134">
        <v>1029.24</v>
      </c>
      <c r="FE134">
        <v>0</v>
      </c>
      <c r="FF134">
        <v>287.95400000000001</v>
      </c>
      <c r="FG134">
        <v>0</v>
      </c>
      <c r="FH134">
        <v>0</v>
      </c>
      <c r="FI134">
        <v>1590.51</v>
      </c>
      <c r="FJ134">
        <v>0</v>
      </c>
      <c r="FK134">
        <v>0</v>
      </c>
      <c r="FL134">
        <v>0</v>
      </c>
      <c r="FM134">
        <v>0</v>
      </c>
      <c r="FN134">
        <v>0</v>
      </c>
      <c r="FO134">
        <v>0</v>
      </c>
      <c r="FP134">
        <v>0</v>
      </c>
      <c r="FQ134">
        <v>0</v>
      </c>
      <c r="FR134">
        <v>0</v>
      </c>
      <c r="FS134">
        <v>0</v>
      </c>
      <c r="FT134">
        <v>9.5299999999999994</v>
      </c>
      <c r="FU134">
        <v>26.12</v>
      </c>
      <c r="FV134">
        <v>3.13</v>
      </c>
      <c r="FW134">
        <v>0</v>
      </c>
      <c r="FX134">
        <v>31.75</v>
      </c>
      <c r="FY134">
        <v>0</v>
      </c>
      <c r="FZ134">
        <v>0</v>
      </c>
      <c r="GA134">
        <v>8.9499999999999993</v>
      </c>
      <c r="GB134">
        <v>31.71</v>
      </c>
      <c r="GC134">
        <v>49.46</v>
      </c>
      <c r="GD134">
        <v>1.79</v>
      </c>
      <c r="GE134">
        <v>162.44</v>
      </c>
      <c r="GF134">
        <v>0</v>
      </c>
      <c r="GG134">
        <v>4.7061299999999999</v>
      </c>
      <c r="GH134">
        <v>8.9726299999999995E-2</v>
      </c>
      <c r="GI134">
        <v>0</v>
      </c>
      <c r="GJ134">
        <v>6.7837900000000007E-2</v>
      </c>
      <c r="GK134">
        <v>0</v>
      </c>
      <c r="GL134">
        <v>0</v>
      </c>
      <c r="GM134">
        <v>0.53989299999999996</v>
      </c>
      <c r="GN134">
        <v>0.99671200000000004</v>
      </c>
      <c r="GO134">
        <v>1.82348</v>
      </c>
      <c r="GP134">
        <v>7.39533E-2</v>
      </c>
      <c r="GQ134">
        <v>8.2977299999999996</v>
      </c>
      <c r="GR134">
        <v>1029.98</v>
      </c>
      <c r="GS134">
        <v>5830.83</v>
      </c>
      <c r="GT134">
        <v>785.77200000000005</v>
      </c>
      <c r="GU134">
        <v>0</v>
      </c>
      <c r="GV134">
        <v>594.08600000000001</v>
      </c>
      <c r="GW134">
        <v>5894.96</v>
      </c>
      <c r="GX134">
        <v>6547.68</v>
      </c>
      <c r="GY134">
        <v>10697.7</v>
      </c>
      <c r="GZ134">
        <v>540.49900000000002</v>
      </c>
      <c r="HA134">
        <v>31921.5</v>
      </c>
      <c r="HB134">
        <v>857.14400000000001</v>
      </c>
      <c r="HC134">
        <v>0</v>
      </c>
      <c r="HD134">
        <v>0</v>
      </c>
      <c r="HE134">
        <v>0</v>
      </c>
      <c r="HF134">
        <v>1320.7</v>
      </c>
      <c r="HG134">
        <v>0</v>
      </c>
      <c r="HH134">
        <v>291.12400000000002</v>
      </c>
      <c r="HI134">
        <v>0</v>
      </c>
      <c r="HJ134">
        <v>0</v>
      </c>
      <c r="HK134">
        <v>2468.9699999999998</v>
      </c>
      <c r="HL134">
        <v>0</v>
      </c>
      <c r="HM134">
        <v>0</v>
      </c>
      <c r="HN134">
        <v>0</v>
      </c>
      <c r="HO134">
        <v>0</v>
      </c>
      <c r="HP134">
        <v>0</v>
      </c>
      <c r="HQ134">
        <v>0</v>
      </c>
      <c r="HR134">
        <v>0</v>
      </c>
      <c r="HS134">
        <v>0</v>
      </c>
      <c r="HT134">
        <v>0</v>
      </c>
      <c r="HU134">
        <v>0</v>
      </c>
      <c r="HV134">
        <v>30.96</v>
      </c>
      <c r="HW134">
        <v>64.849999999999994</v>
      </c>
      <c r="HX134">
        <v>3.13</v>
      </c>
      <c r="HY134">
        <v>0</v>
      </c>
      <c r="HZ134">
        <v>40.08</v>
      </c>
      <c r="IA134">
        <v>26.6</v>
      </c>
      <c r="IB134">
        <v>34.56</v>
      </c>
      <c r="IC134">
        <v>44.53</v>
      </c>
      <c r="ID134">
        <v>2.2599999999999998</v>
      </c>
      <c r="IE134">
        <v>246.97</v>
      </c>
      <c r="IF134">
        <v>0</v>
      </c>
      <c r="IG134">
        <v>9.3642800000000008</v>
      </c>
      <c r="IH134">
        <v>8.9726299999999995E-2</v>
      </c>
      <c r="II134">
        <v>0</v>
      </c>
      <c r="IJ134">
        <v>6.7837900000000007E-2</v>
      </c>
      <c r="IK134">
        <v>1.7213499999999999</v>
      </c>
      <c r="IL134">
        <v>0.80892399999999998</v>
      </c>
      <c r="IM134">
        <v>1.7518499999999999</v>
      </c>
      <c r="IN134">
        <v>0.114331</v>
      </c>
      <c r="IO134">
        <v>13.9183</v>
      </c>
      <c r="IP134">
        <v>54.1</v>
      </c>
      <c r="IQ134">
        <v>0</v>
      </c>
      <c r="IR134">
        <v>28.9</v>
      </c>
      <c r="IS134">
        <v>55</v>
      </c>
      <c r="IT134">
        <v>26.1</v>
      </c>
      <c r="IU134">
        <v>32.47</v>
      </c>
      <c r="IV134">
        <v>38.06</v>
      </c>
      <c r="IW134">
        <v>35.299999999999997</v>
      </c>
      <c r="IX134">
        <v>37.89</v>
      </c>
      <c r="IY134">
        <v>32.47</v>
      </c>
      <c r="IZ134">
        <v>38.06</v>
      </c>
      <c r="JA134">
        <v>74.08</v>
      </c>
      <c r="JB134">
        <v>64.94</v>
      </c>
    </row>
    <row r="135" spans="1:262" x14ac:dyDescent="0.25">
      <c r="A135" s="10">
        <v>42977.405717592592</v>
      </c>
      <c r="B135" t="s">
        <v>492</v>
      </c>
      <c r="C135" t="s">
        <v>610</v>
      </c>
      <c r="D135">
        <v>12</v>
      </c>
      <c r="E135">
        <v>8</v>
      </c>
      <c r="F135">
        <v>6960</v>
      </c>
      <c r="G135" t="s">
        <v>96</v>
      </c>
      <c r="H135" t="s">
        <v>125</v>
      </c>
      <c r="I135">
        <v>-3.01</v>
      </c>
      <c r="J135">
        <v>56</v>
      </c>
      <c r="K135">
        <v>234.71600000000001</v>
      </c>
      <c r="L135">
        <v>1669.93</v>
      </c>
      <c r="M135">
        <v>785.77200000000005</v>
      </c>
      <c r="N135">
        <v>0</v>
      </c>
      <c r="O135">
        <v>594.08600000000001</v>
      </c>
      <c r="P135">
        <v>0</v>
      </c>
      <c r="Q135">
        <v>0</v>
      </c>
      <c r="R135">
        <v>2033.7</v>
      </c>
      <c r="S135">
        <v>5493.14</v>
      </c>
      <c r="T135">
        <v>12062</v>
      </c>
      <c r="U135">
        <v>433.91399999999999</v>
      </c>
      <c r="V135">
        <v>23307.200000000001</v>
      </c>
      <c r="W135">
        <v>273.31700000000001</v>
      </c>
      <c r="X135">
        <v>0</v>
      </c>
      <c r="Y135">
        <v>0</v>
      </c>
      <c r="Z135">
        <v>0</v>
      </c>
      <c r="AA135">
        <v>1226.94</v>
      </c>
      <c r="AB135">
        <v>0</v>
      </c>
      <c r="AC135">
        <v>287.95400000000001</v>
      </c>
      <c r="AD135">
        <v>0</v>
      </c>
      <c r="AE135">
        <v>0</v>
      </c>
      <c r="AF135">
        <v>1788.21</v>
      </c>
      <c r="AG135">
        <v>0</v>
      </c>
      <c r="AH135">
        <v>0</v>
      </c>
      <c r="AI135">
        <v>0</v>
      </c>
      <c r="AJ135">
        <v>0</v>
      </c>
      <c r="AK135">
        <v>0</v>
      </c>
      <c r="AL135">
        <v>0</v>
      </c>
      <c r="AM135">
        <v>0</v>
      </c>
      <c r="AN135">
        <v>0</v>
      </c>
      <c r="AO135">
        <v>0</v>
      </c>
      <c r="AP135">
        <v>0</v>
      </c>
      <c r="AQ135">
        <v>9.5299999999999994</v>
      </c>
      <c r="AR135">
        <v>26.12</v>
      </c>
      <c r="AS135">
        <v>3.13</v>
      </c>
      <c r="AT135">
        <v>0</v>
      </c>
      <c r="AU135">
        <v>37.42</v>
      </c>
      <c r="AV135">
        <v>0</v>
      </c>
      <c r="AW135">
        <v>0</v>
      </c>
      <c r="AX135">
        <v>8.9499999999999993</v>
      </c>
      <c r="AY135">
        <v>31.71</v>
      </c>
      <c r="AZ135">
        <v>49.46</v>
      </c>
      <c r="BA135">
        <v>1.79</v>
      </c>
      <c r="BB135">
        <v>168.11</v>
      </c>
      <c r="BC135">
        <v>76.2</v>
      </c>
      <c r="BD135">
        <v>0</v>
      </c>
      <c r="BE135">
        <v>4.7061299999999999</v>
      </c>
      <c r="BF135">
        <v>8.9726299999999995E-2</v>
      </c>
      <c r="BG135">
        <v>0</v>
      </c>
      <c r="BH135">
        <v>6.7837900000000007E-2</v>
      </c>
      <c r="BI135">
        <v>0</v>
      </c>
      <c r="BJ135">
        <v>0</v>
      </c>
      <c r="BK135">
        <v>0.53989299999999996</v>
      </c>
      <c r="BL135">
        <v>0.99671200000000004</v>
      </c>
      <c r="BM135">
        <v>1.82348</v>
      </c>
      <c r="BN135">
        <v>7.39533E-2</v>
      </c>
      <c r="BO135">
        <v>8.2977299999999996</v>
      </c>
      <c r="BP135">
        <v>4.8636999999999997</v>
      </c>
      <c r="BQ135">
        <v>180.74100000000001</v>
      </c>
      <c r="BR135">
        <v>2117.7600000000002</v>
      </c>
      <c r="BS135">
        <v>785.77200000000005</v>
      </c>
      <c r="BT135">
        <v>0</v>
      </c>
      <c r="BU135">
        <v>594.08600000000001</v>
      </c>
      <c r="BV135">
        <v>2033.7</v>
      </c>
      <c r="BW135">
        <v>5509.85</v>
      </c>
      <c r="BX135">
        <v>12062</v>
      </c>
      <c r="BY135">
        <v>433.91399999999999</v>
      </c>
      <c r="BZ135">
        <v>23717.8</v>
      </c>
      <c r="CA135">
        <v>266.71300000000002</v>
      </c>
      <c r="CB135">
        <v>0</v>
      </c>
      <c r="CC135">
        <v>0</v>
      </c>
      <c r="CD135">
        <v>0</v>
      </c>
      <c r="CE135">
        <v>1029.24</v>
      </c>
      <c r="CF135">
        <v>0</v>
      </c>
      <c r="CG135">
        <v>287.95400000000001</v>
      </c>
      <c r="CH135">
        <v>0</v>
      </c>
      <c r="CI135">
        <v>0</v>
      </c>
      <c r="CJ135">
        <v>1583.91</v>
      </c>
      <c r="CK135">
        <v>0</v>
      </c>
      <c r="CL135">
        <v>0</v>
      </c>
      <c r="CM135">
        <v>0</v>
      </c>
      <c r="CN135">
        <v>0</v>
      </c>
      <c r="CO135">
        <v>0</v>
      </c>
      <c r="CP135">
        <v>0</v>
      </c>
      <c r="CQ135">
        <v>0</v>
      </c>
      <c r="CR135">
        <v>0</v>
      </c>
      <c r="CS135">
        <v>0</v>
      </c>
      <c r="CT135">
        <v>0</v>
      </c>
      <c r="CU135">
        <v>9.17</v>
      </c>
      <c r="CV135">
        <v>29.14</v>
      </c>
      <c r="CW135">
        <v>3.13</v>
      </c>
      <c r="CX135">
        <v>0</v>
      </c>
      <c r="CY135">
        <v>31.75</v>
      </c>
      <c r="CZ135">
        <v>8.9499999999999993</v>
      </c>
      <c r="DA135">
        <v>31.78</v>
      </c>
      <c r="DB135">
        <v>49.46</v>
      </c>
      <c r="DC135">
        <v>1.79</v>
      </c>
      <c r="DD135">
        <v>165.17</v>
      </c>
      <c r="DE135">
        <v>73.19</v>
      </c>
      <c r="DF135">
        <v>0</v>
      </c>
      <c r="DG135">
        <v>5.1017599999999996</v>
      </c>
      <c r="DH135">
        <v>8.9726299999999995E-2</v>
      </c>
      <c r="DI135">
        <v>0</v>
      </c>
      <c r="DJ135">
        <v>6.7837900000000007E-2</v>
      </c>
      <c r="DK135">
        <v>0.53989299999999996</v>
      </c>
      <c r="DL135">
        <v>0.99752799999999997</v>
      </c>
      <c r="DM135">
        <v>1.82348</v>
      </c>
      <c r="DN135">
        <v>7.39533E-2</v>
      </c>
      <c r="DO135">
        <v>8.6941699999999997</v>
      </c>
      <c r="DP135">
        <v>5.2593199999999998</v>
      </c>
      <c r="DQ135" t="s">
        <v>691</v>
      </c>
      <c r="DR135" t="s">
        <v>690</v>
      </c>
      <c r="DS135" t="s">
        <v>16</v>
      </c>
      <c r="DT135">
        <v>0.39644000000000001</v>
      </c>
      <c r="DU135">
        <v>0.39562399999999998</v>
      </c>
      <c r="DV135">
        <v>-1.7799799999999999</v>
      </c>
      <c r="DW135">
        <v>-4.1125800000000003</v>
      </c>
      <c r="EN135">
        <v>234.71600000000001</v>
      </c>
      <c r="EO135">
        <v>1669.93</v>
      </c>
      <c r="EP135">
        <v>785.77200000000005</v>
      </c>
      <c r="EQ135">
        <v>0</v>
      </c>
      <c r="ER135">
        <v>594.08600000000001</v>
      </c>
      <c r="ES135">
        <v>0</v>
      </c>
      <c r="ET135">
        <v>0</v>
      </c>
      <c r="EU135">
        <v>2033.7</v>
      </c>
      <c r="EV135">
        <v>5493.14</v>
      </c>
      <c r="EW135">
        <v>12062</v>
      </c>
      <c r="EX135">
        <v>433.91399999999999</v>
      </c>
      <c r="EY135">
        <v>23307.200000000001</v>
      </c>
      <c r="EZ135">
        <v>273.31700000000001</v>
      </c>
      <c r="FA135">
        <v>0</v>
      </c>
      <c r="FB135">
        <v>0</v>
      </c>
      <c r="FC135">
        <v>0</v>
      </c>
      <c r="FD135">
        <v>1226.94</v>
      </c>
      <c r="FE135">
        <v>0</v>
      </c>
      <c r="FF135">
        <v>287.95400000000001</v>
      </c>
      <c r="FG135">
        <v>0</v>
      </c>
      <c r="FH135">
        <v>0</v>
      </c>
      <c r="FI135">
        <v>1788.21</v>
      </c>
      <c r="FJ135">
        <v>0</v>
      </c>
      <c r="FK135">
        <v>0</v>
      </c>
      <c r="FL135">
        <v>0</v>
      </c>
      <c r="FM135">
        <v>0</v>
      </c>
      <c r="FN135">
        <v>0</v>
      </c>
      <c r="FO135">
        <v>0</v>
      </c>
      <c r="FP135">
        <v>0</v>
      </c>
      <c r="FQ135">
        <v>0</v>
      </c>
      <c r="FR135">
        <v>0</v>
      </c>
      <c r="FS135">
        <v>0</v>
      </c>
      <c r="FT135">
        <v>9.5299999999999994</v>
      </c>
      <c r="FU135">
        <v>26.12</v>
      </c>
      <c r="FV135">
        <v>3.13</v>
      </c>
      <c r="FW135">
        <v>0</v>
      </c>
      <c r="FX135">
        <v>37.42</v>
      </c>
      <c r="FY135">
        <v>0</v>
      </c>
      <c r="FZ135">
        <v>0</v>
      </c>
      <c r="GA135">
        <v>8.9499999999999993</v>
      </c>
      <c r="GB135">
        <v>31.71</v>
      </c>
      <c r="GC135">
        <v>49.46</v>
      </c>
      <c r="GD135">
        <v>1.79</v>
      </c>
      <c r="GE135">
        <v>168.11</v>
      </c>
      <c r="GF135">
        <v>0</v>
      </c>
      <c r="GG135">
        <v>4.7061299999999999</v>
      </c>
      <c r="GH135">
        <v>8.9726299999999995E-2</v>
      </c>
      <c r="GI135">
        <v>0</v>
      </c>
      <c r="GJ135">
        <v>6.7837900000000007E-2</v>
      </c>
      <c r="GK135">
        <v>0</v>
      </c>
      <c r="GL135">
        <v>0</v>
      </c>
      <c r="GM135">
        <v>0.53989299999999996</v>
      </c>
      <c r="GN135">
        <v>0.99671200000000004</v>
      </c>
      <c r="GO135">
        <v>1.82348</v>
      </c>
      <c r="GP135">
        <v>7.39533E-2</v>
      </c>
      <c r="GQ135">
        <v>8.2977299999999996</v>
      </c>
      <c r="GR135">
        <v>1029.98</v>
      </c>
      <c r="GS135">
        <v>5830.83</v>
      </c>
      <c r="GT135">
        <v>785.77200000000005</v>
      </c>
      <c r="GU135">
        <v>0</v>
      </c>
      <c r="GV135">
        <v>594.08600000000001</v>
      </c>
      <c r="GW135">
        <v>5894.96</v>
      </c>
      <c r="GX135">
        <v>6547.68</v>
      </c>
      <c r="GY135">
        <v>10697.7</v>
      </c>
      <c r="GZ135">
        <v>540.49900000000002</v>
      </c>
      <c r="HA135">
        <v>31921.5</v>
      </c>
      <c r="HB135">
        <v>857.14400000000001</v>
      </c>
      <c r="HC135">
        <v>0</v>
      </c>
      <c r="HD135">
        <v>0</v>
      </c>
      <c r="HE135">
        <v>0</v>
      </c>
      <c r="HF135">
        <v>1320.7</v>
      </c>
      <c r="HG135">
        <v>0</v>
      </c>
      <c r="HH135">
        <v>291.12400000000002</v>
      </c>
      <c r="HI135">
        <v>0</v>
      </c>
      <c r="HJ135">
        <v>0</v>
      </c>
      <c r="HK135">
        <v>2468.9699999999998</v>
      </c>
      <c r="HL135">
        <v>0</v>
      </c>
      <c r="HM135">
        <v>0</v>
      </c>
      <c r="HN135">
        <v>0</v>
      </c>
      <c r="HO135">
        <v>0</v>
      </c>
      <c r="HP135">
        <v>0</v>
      </c>
      <c r="HQ135">
        <v>0</v>
      </c>
      <c r="HR135">
        <v>0</v>
      </c>
      <c r="HS135">
        <v>0</v>
      </c>
      <c r="HT135">
        <v>0</v>
      </c>
      <c r="HU135">
        <v>0</v>
      </c>
      <c r="HV135">
        <v>30.96</v>
      </c>
      <c r="HW135">
        <v>64.849999999999994</v>
      </c>
      <c r="HX135">
        <v>3.13</v>
      </c>
      <c r="HY135">
        <v>0</v>
      </c>
      <c r="HZ135">
        <v>40.08</v>
      </c>
      <c r="IA135">
        <v>26.6</v>
      </c>
      <c r="IB135">
        <v>34.56</v>
      </c>
      <c r="IC135">
        <v>44.53</v>
      </c>
      <c r="ID135">
        <v>2.2599999999999998</v>
      </c>
      <c r="IE135">
        <v>246.97</v>
      </c>
      <c r="IF135">
        <v>0</v>
      </c>
      <c r="IG135">
        <v>9.3642800000000008</v>
      </c>
      <c r="IH135">
        <v>8.9726299999999995E-2</v>
      </c>
      <c r="II135">
        <v>0</v>
      </c>
      <c r="IJ135">
        <v>6.7837900000000007E-2</v>
      </c>
      <c r="IK135">
        <v>1.7213499999999999</v>
      </c>
      <c r="IL135">
        <v>0.80892399999999998</v>
      </c>
      <c r="IM135">
        <v>1.7518499999999999</v>
      </c>
      <c r="IN135">
        <v>0.114331</v>
      </c>
      <c r="IO135">
        <v>13.9183</v>
      </c>
      <c r="IP135">
        <v>56</v>
      </c>
      <c r="IQ135">
        <v>0</v>
      </c>
      <c r="IR135">
        <v>28.9</v>
      </c>
      <c r="IS135">
        <v>55</v>
      </c>
      <c r="IT135">
        <v>26.1</v>
      </c>
      <c r="IU135">
        <v>32.47</v>
      </c>
      <c r="IV135">
        <v>43.73</v>
      </c>
      <c r="IW135">
        <v>35.299999999999997</v>
      </c>
      <c r="IX135">
        <v>37.89</v>
      </c>
      <c r="IY135">
        <v>32.47</v>
      </c>
      <c r="IZ135">
        <v>43.73</v>
      </c>
      <c r="JA135">
        <v>74.08</v>
      </c>
      <c r="JB135">
        <v>64.94</v>
      </c>
    </row>
    <row r="136" spans="1:262" x14ac:dyDescent="0.25">
      <c r="A136" s="10">
        <v>42977.406631944446</v>
      </c>
      <c r="B136" t="s">
        <v>493</v>
      </c>
      <c r="C136" t="s">
        <v>610</v>
      </c>
      <c r="D136">
        <v>12</v>
      </c>
      <c r="E136">
        <v>8</v>
      </c>
      <c r="F136">
        <v>6960</v>
      </c>
      <c r="G136" t="s">
        <v>96</v>
      </c>
      <c r="H136" t="s">
        <v>125</v>
      </c>
      <c r="I136">
        <v>2.66</v>
      </c>
      <c r="J136">
        <v>54.8</v>
      </c>
      <c r="K136">
        <v>234.71600000000001</v>
      </c>
      <c r="L136">
        <v>1669.93</v>
      </c>
      <c r="M136">
        <v>785.77200000000005</v>
      </c>
      <c r="N136">
        <v>0</v>
      </c>
      <c r="O136">
        <v>0</v>
      </c>
      <c r="P136">
        <v>0</v>
      </c>
      <c r="Q136">
        <v>0</v>
      </c>
      <c r="R136">
        <v>2033.7</v>
      </c>
      <c r="S136">
        <v>5493.14</v>
      </c>
      <c r="T136">
        <v>12062</v>
      </c>
      <c r="U136">
        <v>433.91399999999999</v>
      </c>
      <c r="V136">
        <v>22713.1</v>
      </c>
      <c r="W136">
        <v>273.31700000000001</v>
      </c>
      <c r="X136">
        <v>0</v>
      </c>
      <c r="Y136">
        <v>0</v>
      </c>
      <c r="Z136">
        <v>0</v>
      </c>
      <c r="AA136">
        <v>677.13199999999995</v>
      </c>
      <c r="AB136">
        <v>0</v>
      </c>
      <c r="AC136">
        <v>287.95400000000001</v>
      </c>
      <c r="AD136">
        <v>0</v>
      </c>
      <c r="AE136">
        <v>0</v>
      </c>
      <c r="AF136">
        <v>1238.4000000000001</v>
      </c>
      <c r="AG136">
        <v>0</v>
      </c>
      <c r="AH136">
        <v>0</v>
      </c>
      <c r="AI136">
        <v>0</v>
      </c>
      <c r="AJ136">
        <v>0</v>
      </c>
      <c r="AK136">
        <v>0</v>
      </c>
      <c r="AL136">
        <v>0</v>
      </c>
      <c r="AM136">
        <v>0</v>
      </c>
      <c r="AN136">
        <v>0</v>
      </c>
      <c r="AO136">
        <v>0</v>
      </c>
      <c r="AP136">
        <v>0</v>
      </c>
      <c r="AQ136">
        <v>9.5299999999999994</v>
      </c>
      <c r="AR136">
        <v>26.12</v>
      </c>
      <c r="AS136">
        <v>3.13</v>
      </c>
      <c r="AT136">
        <v>0</v>
      </c>
      <c r="AU136">
        <v>19.399999999999999</v>
      </c>
      <c r="AV136">
        <v>0</v>
      </c>
      <c r="AW136">
        <v>0</v>
      </c>
      <c r="AX136">
        <v>8.9499999999999993</v>
      </c>
      <c r="AY136">
        <v>31.71</v>
      </c>
      <c r="AZ136">
        <v>49.46</v>
      </c>
      <c r="BA136">
        <v>1.79</v>
      </c>
      <c r="BB136">
        <v>150.09</v>
      </c>
      <c r="BC136">
        <v>58.18</v>
      </c>
      <c r="BD136">
        <v>0</v>
      </c>
      <c r="BE136">
        <v>4.7061299999999999</v>
      </c>
      <c r="BF136">
        <v>8.9726299999999995E-2</v>
      </c>
      <c r="BG136">
        <v>0</v>
      </c>
      <c r="BH136">
        <v>0</v>
      </c>
      <c r="BI136">
        <v>0</v>
      </c>
      <c r="BJ136">
        <v>0</v>
      </c>
      <c r="BK136">
        <v>0.53989299999999996</v>
      </c>
      <c r="BL136">
        <v>0.99671200000000004</v>
      </c>
      <c r="BM136">
        <v>1.82348</v>
      </c>
      <c r="BN136">
        <v>7.39533E-2</v>
      </c>
      <c r="BO136">
        <v>8.2299000000000007</v>
      </c>
      <c r="BP136">
        <v>4.7958600000000002</v>
      </c>
      <c r="BQ136">
        <v>180.74100000000001</v>
      </c>
      <c r="BR136">
        <v>2117.7600000000002</v>
      </c>
      <c r="BS136">
        <v>785.77200000000005</v>
      </c>
      <c r="BT136">
        <v>0</v>
      </c>
      <c r="BU136">
        <v>0</v>
      </c>
      <c r="BV136">
        <v>2033.7</v>
      </c>
      <c r="BW136">
        <v>5509.85</v>
      </c>
      <c r="BX136">
        <v>12062</v>
      </c>
      <c r="BY136">
        <v>433.91399999999999</v>
      </c>
      <c r="BZ136">
        <v>23123.7</v>
      </c>
      <c r="CA136">
        <v>266.71300000000002</v>
      </c>
      <c r="CB136">
        <v>0</v>
      </c>
      <c r="CC136">
        <v>0</v>
      </c>
      <c r="CD136">
        <v>0</v>
      </c>
      <c r="CE136">
        <v>677.13199999999995</v>
      </c>
      <c r="CF136">
        <v>0</v>
      </c>
      <c r="CG136">
        <v>287.95400000000001</v>
      </c>
      <c r="CH136">
        <v>0</v>
      </c>
      <c r="CI136">
        <v>0</v>
      </c>
      <c r="CJ136">
        <v>1231.8</v>
      </c>
      <c r="CK136">
        <v>0</v>
      </c>
      <c r="CL136">
        <v>0</v>
      </c>
      <c r="CM136">
        <v>0</v>
      </c>
      <c r="CN136">
        <v>0</v>
      </c>
      <c r="CO136">
        <v>0</v>
      </c>
      <c r="CP136">
        <v>0</v>
      </c>
      <c r="CQ136">
        <v>0</v>
      </c>
      <c r="CR136">
        <v>0</v>
      </c>
      <c r="CS136">
        <v>0</v>
      </c>
      <c r="CT136">
        <v>0</v>
      </c>
      <c r="CU136">
        <v>9.17</v>
      </c>
      <c r="CV136">
        <v>29.14</v>
      </c>
      <c r="CW136">
        <v>3.13</v>
      </c>
      <c r="CX136">
        <v>0</v>
      </c>
      <c r="CY136">
        <v>19.399999999999999</v>
      </c>
      <c r="CZ136">
        <v>8.9499999999999993</v>
      </c>
      <c r="DA136">
        <v>31.78</v>
      </c>
      <c r="DB136">
        <v>49.46</v>
      </c>
      <c r="DC136">
        <v>1.79</v>
      </c>
      <c r="DD136">
        <v>152.82</v>
      </c>
      <c r="DE136">
        <v>60.84</v>
      </c>
      <c r="DF136">
        <v>0</v>
      </c>
      <c r="DG136">
        <v>5.1017599999999996</v>
      </c>
      <c r="DH136">
        <v>8.9726299999999995E-2</v>
      </c>
      <c r="DI136">
        <v>0</v>
      </c>
      <c r="DJ136">
        <v>0</v>
      </c>
      <c r="DK136">
        <v>0.53989299999999996</v>
      </c>
      <c r="DL136">
        <v>0.99752799999999997</v>
      </c>
      <c r="DM136">
        <v>1.82348</v>
      </c>
      <c r="DN136">
        <v>7.39533E-2</v>
      </c>
      <c r="DO136">
        <v>8.6263400000000008</v>
      </c>
      <c r="DP136">
        <v>5.1914800000000003</v>
      </c>
      <c r="DQ136" t="s">
        <v>691</v>
      </c>
      <c r="DR136" t="s">
        <v>690</v>
      </c>
      <c r="DS136" t="s">
        <v>16</v>
      </c>
      <c r="DT136">
        <v>0.39644000000000001</v>
      </c>
      <c r="DU136">
        <v>0.39562399999999998</v>
      </c>
      <c r="DV136">
        <v>1.7864199999999999</v>
      </c>
      <c r="DW136">
        <v>4.3721199999999998</v>
      </c>
      <c r="EN136">
        <v>234.71600000000001</v>
      </c>
      <c r="EO136">
        <v>1669.93</v>
      </c>
      <c r="EP136">
        <v>785.77200000000005</v>
      </c>
      <c r="EQ136">
        <v>0</v>
      </c>
      <c r="ER136">
        <v>0</v>
      </c>
      <c r="ES136">
        <v>0</v>
      </c>
      <c r="ET136">
        <v>0</v>
      </c>
      <c r="EU136">
        <v>2033.7</v>
      </c>
      <c r="EV136">
        <v>5493.14</v>
      </c>
      <c r="EW136">
        <v>12062</v>
      </c>
      <c r="EX136">
        <v>433.91399999999999</v>
      </c>
      <c r="EY136">
        <v>22713.1</v>
      </c>
      <c r="EZ136">
        <v>273.31700000000001</v>
      </c>
      <c r="FA136">
        <v>0</v>
      </c>
      <c r="FB136">
        <v>0</v>
      </c>
      <c r="FC136">
        <v>0</v>
      </c>
      <c r="FD136">
        <v>677.13199999999995</v>
      </c>
      <c r="FE136">
        <v>0</v>
      </c>
      <c r="FF136">
        <v>287.95400000000001</v>
      </c>
      <c r="FG136">
        <v>0</v>
      </c>
      <c r="FH136">
        <v>0</v>
      </c>
      <c r="FI136">
        <v>1238.4000000000001</v>
      </c>
      <c r="FJ136">
        <v>0</v>
      </c>
      <c r="FK136">
        <v>0</v>
      </c>
      <c r="FL136">
        <v>0</v>
      </c>
      <c r="FM136">
        <v>0</v>
      </c>
      <c r="FN136">
        <v>0</v>
      </c>
      <c r="FO136">
        <v>0</v>
      </c>
      <c r="FP136">
        <v>0</v>
      </c>
      <c r="FQ136">
        <v>0</v>
      </c>
      <c r="FR136">
        <v>0</v>
      </c>
      <c r="FS136">
        <v>0</v>
      </c>
      <c r="FT136">
        <v>9.5299999999999994</v>
      </c>
      <c r="FU136">
        <v>26.12</v>
      </c>
      <c r="FV136">
        <v>3.13</v>
      </c>
      <c r="FW136">
        <v>0</v>
      </c>
      <c r="FX136">
        <v>19.399999999999999</v>
      </c>
      <c r="FY136">
        <v>0</v>
      </c>
      <c r="FZ136">
        <v>0</v>
      </c>
      <c r="GA136">
        <v>8.9499999999999993</v>
      </c>
      <c r="GB136">
        <v>31.71</v>
      </c>
      <c r="GC136">
        <v>49.46</v>
      </c>
      <c r="GD136">
        <v>1.79</v>
      </c>
      <c r="GE136">
        <v>150.09</v>
      </c>
      <c r="GF136">
        <v>0</v>
      </c>
      <c r="GG136">
        <v>4.7061299999999999</v>
      </c>
      <c r="GH136">
        <v>8.9726299999999995E-2</v>
      </c>
      <c r="GI136">
        <v>0</v>
      </c>
      <c r="GJ136">
        <v>0</v>
      </c>
      <c r="GK136">
        <v>0</v>
      </c>
      <c r="GL136">
        <v>0</v>
      </c>
      <c r="GM136">
        <v>0.53989299999999996</v>
      </c>
      <c r="GN136">
        <v>0.99671200000000004</v>
      </c>
      <c r="GO136">
        <v>1.82348</v>
      </c>
      <c r="GP136">
        <v>7.39533E-2</v>
      </c>
      <c r="GQ136">
        <v>8.2299000000000007</v>
      </c>
      <c r="GR136">
        <v>1029.98</v>
      </c>
      <c r="GS136">
        <v>5830.83</v>
      </c>
      <c r="GT136">
        <v>785.77200000000005</v>
      </c>
      <c r="GU136">
        <v>0</v>
      </c>
      <c r="GV136">
        <v>0</v>
      </c>
      <c r="GW136">
        <v>5894.96</v>
      </c>
      <c r="GX136">
        <v>6547.68</v>
      </c>
      <c r="GY136">
        <v>10697.7</v>
      </c>
      <c r="GZ136">
        <v>540.49900000000002</v>
      </c>
      <c r="HA136">
        <v>31327.5</v>
      </c>
      <c r="HB136">
        <v>857.14400000000001</v>
      </c>
      <c r="HC136">
        <v>0</v>
      </c>
      <c r="HD136">
        <v>0</v>
      </c>
      <c r="HE136">
        <v>0</v>
      </c>
      <c r="HF136">
        <v>934.76099999999997</v>
      </c>
      <c r="HG136">
        <v>0</v>
      </c>
      <c r="HH136">
        <v>291.12400000000002</v>
      </c>
      <c r="HI136">
        <v>0</v>
      </c>
      <c r="HJ136">
        <v>0</v>
      </c>
      <c r="HK136">
        <v>2083.0300000000002</v>
      </c>
      <c r="HL136">
        <v>0</v>
      </c>
      <c r="HM136">
        <v>0</v>
      </c>
      <c r="HN136">
        <v>0</v>
      </c>
      <c r="HO136">
        <v>0</v>
      </c>
      <c r="HP136">
        <v>0</v>
      </c>
      <c r="HQ136">
        <v>0</v>
      </c>
      <c r="HR136">
        <v>0</v>
      </c>
      <c r="HS136">
        <v>0</v>
      </c>
      <c r="HT136">
        <v>0</v>
      </c>
      <c r="HU136">
        <v>0</v>
      </c>
      <c r="HV136">
        <v>30.96</v>
      </c>
      <c r="HW136">
        <v>64.849999999999994</v>
      </c>
      <c r="HX136">
        <v>3.13</v>
      </c>
      <c r="HY136">
        <v>0</v>
      </c>
      <c r="HZ136">
        <v>26.79</v>
      </c>
      <c r="IA136">
        <v>26.6</v>
      </c>
      <c r="IB136">
        <v>34.56</v>
      </c>
      <c r="IC136">
        <v>44.53</v>
      </c>
      <c r="ID136">
        <v>2.2599999999999998</v>
      </c>
      <c r="IE136">
        <v>233.68</v>
      </c>
      <c r="IF136">
        <v>0</v>
      </c>
      <c r="IG136">
        <v>9.3642800000000008</v>
      </c>
      <c r="IH136">
        <v>8.9726299999999995E-2</v>
      </c>
      <c r="II136">
        <v>0</v>
      </c>
      <c r="IJ136">
        <v>0</v>
      </c>
      <c r="IK136">
        <v>1.7213499999999999</v>
      </c>
      <c r="IL136">
        <v>0.80892399999999998</v>
      </c>
      <c r="IM136">
        <v>1.7518499999999999</v>
      </c>
      <c r="IN136">
        <v>0.114331</v>
      </c>
      <c r="IO136">
        <v>13.8505</v>
      </c>
      <c r="IP136">
        <v>54.8</v>
      </c>
      <c r="IQ136">
        <v>0</v>
      </c>
      <c r="IR136">
        <v>27.9</v>
      </c>
      <c r="IS136">
        <v>55.8</v>
      </c>
      <c r="IT136">
        <v>27.9</v>
      </c>
      <c r="IU136">
        <v>30.1</v>
      </c>
      <c r="IV136">
        <v>28.08</v>
      </c>
      <c r="IW136">
        <v>32.93</v>
      </c>
      <c r="IX136">
        <v>27.91</v>
      </c>
      <c r="IY136">
        <v>30.1</v>
      </c>
      <c r="IZ136">
        <v>28.08</v>
      </c>
      <c r="JA136">
        <v>71.709999999999994</v>
      </c>
      <c r="JB136">
        <v>54.02</v>
      </c>
    </row>
    <row r="137" spans="1:262" x14ac:dyDescent="0.25">
      <c r="A137" s="10">
        <v>42977.405717592592</v>
      </c>
      <c r="B137" t="s">
        <v>494</v>
      </c>
      <c r="C137" t="s">
        <v>610</v>
      </c>
      <c r="D137">
        <v>12</v>
      </c>
      <c r="E137">
        <v>8</v>
      </c>
      <c r="F137">
        <v>6960</v>
      </c>
      <c r="G137" t="s">
        <v>96</v>
      </c>
      <c r="H137" t="s">
        <v>125</v>
      </c>
      <c r="I137">
        <v>2.66</v>
      </c>
      <c r="J137">
        <v>53.8</v>
      </c>
      <c r="K137">
        <v>234.71600000000001</v>
      </c>
      <c r="L137">
        <v>1669.93</v>
      </c>
      <c r="M137">
        <v>785.77200000000005</v>
      </c>
      <c r="N137">
        <v>0</v>
      </c>
      <c r="O137">
        <v>594.08600000000001</v>
      </c>
      <c r="P137">
        <v>0</v>
      </c>
      <c r="Q137">
        <v>0</v>
      </c>
      <c r="R137">
        <v>2033.7</v>
      </c>
      <c r="S137">
        <v>5493.14</v>
      </c>
      <c r="T137">
        <v>12062</v>
      </c>
      <c r="U137">
        <v>433.91399999999999</v>
      </c>
      <c r="V137">
        <v>23307.200000000001</v>
      </c>
      <c r="W137">
        <v>273.31700000000001</v>
      </c>
      <c r="X137">
        <v>0</v>
      </c>
      <c r="Y137">
        <v>0</v>
      </c>
      <c r="Z137">
        <v>0</v>
      </c>
      <c r="AA137">
        <v>891.23900000000003</v>
      </c>
      <c r="AB137">
        <v>0</v>
      </c>
      <c r="AC137">
        <v>287.95400000000001</v>
      </c>
      <c r="AD137">
        <v>0</v>
      </c>
      <c r="AE137">
        <v>0</v>
      </c>
      <c r="AF137">
        <v>1452.51</v>
      </c>
      <c r="AG137">
        <v>0</v>
      </c>
      <c r="AH137">
        <v>0</v>
      </c>
      <c r="AI137">
        <v>0</v>
      </c>
      <c r="AJ137">
        <v>0</v>
      </c>
      <c r="AK137">
        <v>0</v>
      </c>
      <c r="AL137">
        <v>0</v>
      </c>
      <c r="AM137">
        <v>0</v>
      </c>
      <c r="AN137">
        <v>0</v>
      </c>
      <c r="AO137">
        <v>0</v>
      </c>
      <c r="AP137">
        <v>0</v>
      </c>
      <c r="AQ137">
        <v>9.5299999999999994</v>
      </c>
      <c r="AR137">
        <v>26.12</v>
      </c>
      <c r="AS137">
        <v>3.13</v>
      </c>
      <c r="AT137">
        <v>0</v>
      </c>
      <c r="AU137">
        <v>27.85</v>
      </c>
      <c r="AV137">
        <v>0</v>
      </c>
      <c r="AW137">
        <v>0</v>
      </c>
      <c r="AX137">
        <v>8.9499999999999993</v>
      </c>
      <c r="AY137">
        <v>31.71</v>
      </c>
      <c r="AZ137">
        <v>49.46</v>
      </c>
      <c r="BA137">
        <v>1.79</v>
      </c>
      <c r="BB137">
        <v>158.54</v>
      </c>
      <c r="BC137">
        <v>66.63</v>
      </c>
      <c r="BD137">
        <v>0</v>
      </c>
      <c r="BE137">
        <v>4.7061299999999999</v>
      </c>
      <c r="BF137">
        <v>8.9726299999999995E-2</v>
      </c>
      <c r="BG137">
        <v>0</v>
      </c>
      <c r="BH137">
        <v>6.7837900000000007E-2</v>
      </c>
      <c r="BI137">
        <v>0</v>
      </c>
      <c r="BJ137">
        <v>0</v>
      </c>
      <c r="BK137">
        <v>0.53989299999999996</v>
      </c>
      <c r="BL137">
        <v>0.99671200000000004</v>
      </c>
      <c r="BM137">
        <v>1.82348</v>
      </c>
      <c r="BN137">
        <v>7.39533E-2</v>
      </c>
      <c r="BO137">
        <v>8.2977299999999996</v>
      </c>
      <c r="BP137">
        <v>4.8636999999999997</v>
      </c>
      <c r="BQ137">
        <v>180.74100000000001</v>
      </c>
      <c r="BR137">
        <v>2117.7600000000002</v>
      </c>
      <c r="BS137">
        <v>785.77200000000005</v>
      </c>
      <c r="BT137">
        <v>0</v>
      </c>
      <c r="BU137">
        <v>594.08600000000001</v>
      </c>
      <c r="BV137">
        <v>2033.7</v>
      </c>
      <c r="BW137">
        <v>5509.85</v>
      </c>
      <c r="BX137">
        <v>12062</v>
      </c>
      <c r="BY137">
        <v>433.91399999999999</v>
      </c>
      <c r="BZ137">
        <v>23717.8</v>
      </c>
      <c r="CA137">
        <v>266.71300000000002</v>
      </c>
      <c r="CB137">
        <v>0</v>
      </c>
      <c r="CC137">
        <v>0</v>
      </c>
      <c r="CD137">
        <v>0</v>
      </c>
      <c r="CE137">
        <v>891.23900000000003</v>
      </c>
      <c r="CF137">
        <v>0</v>
      </c>
      <c r="CG137">
        <v>287.95400000000001</v>
      </c>
      <c r="CH137">
        <v>0</v>
      </c>
      <c r="CI137">
        <v>0</v>
      </c>
      <c r="CJ137">
        <v>1445.91</v>
      </c>
      <c r="CK137">
        <v>0</v>
      </c>
      <c r="CL137">
        <v>0</v>
      </c>
      <c r="CM137">
        <v>0</v>
      </c>
      <c r="CN137">
        <v>0</v>
      </c>
      <c r="CO137">
        <v>0</v>
      </c>
      <c r="CP137">
        <v>0</v>
      </c>
      <c r="CQ137">
        <v>0</v>
      </c>
      <c r="CR137">
        <v>0</v>
      </c>
      <c r="CS137">
        <v>0</v>
      </c>
      <c r="CT137">
        <v>0</v>
      </c>
      <c r="CU137">
        <v>9.17</v>
      </c>
      <c r="CV137">
        <v>29.14</v>
      </c>
      <c r="CW137">
        <v>3.13</v>
      </c>
      <c r="CX137">
        <v>0</v>
      </c>
      <c r="CY137">
        <v>27.85</v>
      </c>
      <c r="CZ137">
        <v>8.9499999999999993</v>
      </c>
      <c r="DA137">
        <v>31.78</v>
      </c>
      <c r="DB137">
        <v>49.46</v>
      </c>
      <c r="DC137">
        <v>1.79</v>
      </c>
      <c r="DD137">
        <v>161.27000000000001</v>
      </c>
      <c r="DE137">
        <v>69.290000000000006</v>
      </c>
      <c r="DF137">
        <v>0</v>
      </c>
      <c r="DG137">
        <v>5.1017599999999996</v>
      </c>
      <c r="DH137">
        <v>8.9726299999999995E-2</v>
      </c>
      <c r="DI137">
        <v>0</v>
      </c>
      <c r="DJ137">
        <v>6.7837900000000007E-2</v>
      </c>
      <c r="DK137">
        <v>0.53989299999999996</v>
      </c>
      <c r="DL137">
        <v>0.99752799999999997</v>
      </c>
      <c r="DM137">
        <v>1.82348</v>
      </c>
      <c r="DN137">
        <v>7.39533E-2</v>
      </c>
      <c r="DO137">
        <v>8.6941699999999997</v>
      </c>
      <c r="DP137">
        <v>5.2593199999999998</v>
      </c>
      <c r="DQ137" t="s">
        <v>691</v>
      </c>
      <c r="DR137" t="s">
        <v>690</v>
      </c>
      <c r="DS137" t="s">
        <v>16</v>
      </c>
      <c r="DT137">
        <v>0.39644000000000001</v>
      </c>
      <c r="DU137">
        <v>0.39562399999999998</v>
      </c>
      <c r="DV137">
        <v>1.6928099999999999</v>
      </c>
      <c r="DW137">
        <v>3.83894</v>
      </c>
      <c r="EN137">
        <v>234.71600000000001</v>
      </c>
      <c r="EO137">
        <v>1669.93</v>
      </c>
      <c r="EP137">
        <v>785.77200000000005</v>
      </c>
      <c r="EQ137">
        <v>0</v>
      </c>
      <c r="ER137">
        <v>594.08600000000001</v>
      </c>
      <c r="ES137">
        <v>0</v>
      </c>
      <c r="ET137">
        <v>0</v>
      </c>
      <c r="EU137">
        <v>2033.7</v>
      </c>
      <c r="EV137">
        <v>5493.14</v>
      </c>
      <c r="EW137">
        <v>12062</v>
      </c>
      <c r="EX137">
        <v>433.91399999999999</v>
      </c>
      <c r="EY137">
        <v>23307.200000000001</v>
      </c>
      <c r="EZ137">
        <v>273.31700000000001</v>
      </c>
      <c r="FA137">
        <v>0</v>
      </c>
      <c r="FB137">
        <v>0</v>
      </c>
      <c r="FC137">
        <v>0</v>
      </c>
      <c r="FD137">
        <v>891.23900000000003</v>
      </c>
      <c r="FE137">
        <v>0</v>
      </c>
      <c r="FF137">
        <v>287.95400000000001</v>
      </c>
      <c r="FG137">
        <v>0</v>
      </c>
      <c r="FH137">
        <v>0</v>
      </c>
      <c r="FI137">
        <v>1452.51</v>
      </c>
      <c r="FJ137">
        <v>0</v>
      </c>
      <c r="FK137">
        <v>0</v>
      </c>
      <c r="FL137">
        <v>0</v>
      </c>
      <c r="FM137">
        <v>0</v>
      </c>
      <c r="FN137">
        <v>0</v>
      </c>
      <c r="FO137">
        <v>0</v>
      </c>
      <c r="FP137">
        <v>0</v>
      </c>
      <c r="FQ137">
        <v>0</v>
      </c>
      <c r="FR137">
        <v>0</v>
      </c>
      <c r="FS137">
        <v>0</v>
      </c>
      <c r="FT137">
        <v>9.5299999999999994</v>
      </c>
      <c r="FU137">
        <v>26.12</v>
      </c>
      <c r="FV137">
        <v>3.13</v>
      </c>
      <c r="FW137">
        <v>0</v>
      </c>
      <c r="FX137">
        <v>27.85</v>
      </c>
      <c r="FY137">
        <v>0</v>
      </c>
      <c r="FZ137">
        <v>0</v>
      </c>
      <c r="GA137">
        <v>8.9499999999999993</v>
      </c>
      <c r="GB137">
        <v>31.71</v>
      </c>
      <c r="GC137">
        <v>49.46</v>
      </c>
      <c r="GD137">
        <v>1.79</v>
      </c>
      <c r="GE137">
        <v>158.54</v>
      </c>
      <c r="GF137">
        <v>0</v>
      </c>
      <c r="GG137">
        <v>4.7061299999999999</v>
      </c>
      <c r="GH137">
        <v>8.9726299999999995E-2</v>
      </c>
      <c r="GI137">
        <v>0</v>
      </c>
      <c r="GJ137">
        <v>6.7837900000000007E-2</v>
      </c>
      <c r="GK137">
        <v>0</v>
      </c>
      <c r="GL137">
        <v>0</v>
      </c>
      <c r="GM137">
        <v>0.53989299999999996</v>
      </c>
      <c r="GN137">
        <v>0.99671200000000004</v>
      </c>
      <c r="GO137">
        <v>1.82348</v>
      </c>
      <c r="GP137">
        <v>7.39533E-2</v>
      </c>
      <c r="GQ137">
        <v>8.2977299999999996</v>
      </c>
      <c r="GR137">
        <v>1029.98</v>
      </c>
      <c r="GS137">
        <v>5830.83</v>
      </c>
      <c r="GT137">
        <v>785.77200000000005</v>
      </c>
      <c r="GU137">
        <v>0</v>
      </c>
      <c r="GV137">
        <v>594.08600000000001</v>
      </c>
      <c r="GW137">
        <v>5894.96</v>
      </c>
      <c r="GX137">
        <v>6547.68</v>
      </c>
      <c r="GY137">
        <v>10697.7</v>
      </c>
      <c r="GZ137">
        <v>540.49900000000002</v>
      </c>
      <c r="HA137">
        <v>31921.5</v>
      </c>
      <c r="HB137">
        <v>857.14400000000001</v>
      </c>
      <c r="HC137">
        <v>0</v>
      </c>
      <c r="HD137">
        <v>0</v>
      </c>
      <c r="HE137">
        <v>0</v>
      </c>
      <c r="HF137">
        <v>1230.33</v>
      </c>
      <c r="HG137">
        <v>0</v>
      </c>
      <c r="HH137">
        <v>291.12400000000002</v>
      </c>
      <c r="HI137">
        <v>0</v>
      </c>
      <c r="HJ137">
        <v>0</v>
      </c>
      <c r="HK137">
        <v>2378.6</v>
      </c>
      <c r="HL137">
        <v>0</v>
      </c>
      <c r="HM137">
        <v>0</v>
      </c>
      <c r="HN137">
        <v>0</v>
      </c>
      <c r="HO137">
        <v>0</v>
      </c>
      <c r="HP137">
        <v>0</v>
      </c>
      <c r="HQ137">
        <v>0</v>
      </c>
      <c r="HR137">
        <v>0</v>
      </c>
      <c r="HS137">
        <v>0</v>
      </c>
      <c r="HT137">
        <v>0</v>
      </c>
      <c r="HU137">
        <v>0</v>
      </c>
      <c r="HV137">
        <v>30.96</v>
      </c>
      <c r="HW137">
        <v>64.849999999999994</v>
      </c>
      <c r="HX137">
        <v>3.13</v>
      </c>
      <c r="HY137">
        <v>0</v>
      </c>
      <c r="HZ137">
        <v>37.54</v>
      </c>
      <c r="IA137">
        <v>26.6</v>
      </c>
      <c r="IB137">
        <v>34.56</v>
      </c>
      <c r="IC137">
        <v>44.53</v>
      </c>
      <c r="ID137">
        <v>2.2599999999999998</v>
      </c>
      <c r="IE137">
        <v>244.43</v>
      </c>
      <c r="IF137">
        <v>0</v>
      </c>
      <c r="IG137">
        <v>9.3642800000000008</v>
      </c>
      <c r="IH137">
        <v>8.9726299999999995E-2</v>
      </c>
      <c r="II137">
        <v>0</v>
      </c>
      <c r="IJ137">
        <v>6.7837900000000007E-2</v>
      </c>
      <c r="IK137">
        <v>1.7213499999999999</v>
      </c>
      <c r="IL137">
        <v>0.80892399999999998</v>
      </c>
      <c r="IM137">
        <v>1.7518499999999999</v>
      </c>
      <c r="IN137">
        <v>0.114331</v>
      </c>
      <c r="IO137">
        <v>13.9183</v>
      </c>
      <c r="IP137">
        <v>53.8</v>
      </c>
      <c r="IQ137">
        <v>0</v>
      </c>
      <c r="IR137">
        <v>28.1</v>
      </c>
      <c r="IS137">
        <v>54.7</v>
      </c>
      <c r="IT137">
        <v>26.6</v>
      </c>
      <c r="IU137">
        <v>32.47</v>
      </c>
      <c r="IV137">
        <v>34.159999999999997</v>
      </c>
      <c r="IW137">
        <v>35.299999999999997</v>
      </c>
      <c r="IX137">
        <v>33.99</v>
      </c>
      <c r="IY137">
        <v>32.47</v>
      </c>
      <c r="IZ137">
        <v>34.159999999999997</v>
      </c>
      <c r="JA137">
        <v>74.08</v>
      </c>
      <c r="JB137">
        <v>62.4</v>
      </c>
    </row>
    <row r="138" spans="1:262" x14ac:dyDescent="0.25">
      <c r="A138" s="10">
        <v>42977.405717592592</v>
      </c>
      <c r="B138" t="s">
        <v>495</v>
      </c>
      <c r="C138" t="s">
        <v>610</v>
      </c>
      <c r="D138">
        <v>12</v>
      </c>
      <c r="E138">
        <v>8</v>
      </c>
      <c r="F138">
        <v>6960</v>
      </c>
      <c r="G138" t="s">
        <v>96</v>
      </c>
      <c r="H138" t="s">
        <v>125</v>
      </c>
      <c r="I138">
        <v>2.66</v>
      </c>
      <c r="J138">
        <v>54.3</v>
      </c>
      <c r="K138">
        <v>234.71600000000001</v>
      </c>
      <c r="L138">
        <v>1669.93</v>
      </c>
      <c r="M138">
        <v>785.77200000000005</v>
      </c>
      <c r="N138">
        <v>0</v>
      </c>
      <c r="O138">
        <v>0</v>
      </c>
      <c r="P138">
        <v>0</v>
      </c>
      <c r="Q138">
        <v>0</v>
      </c>
      <c r="R138">
        <v>2033.7</v>
      </c>
      <c r="S138">
        <v>5493.14</v>
      </c>
      <c r="T138">
        <v>12062</v>
      </c>
      <c r="U138">
        <v>433.91399999999999</v>
      </c>
      <c r="V138">
        <v>22713.1</v>
      </c>
      <c r="W138">
        <v>273.31700000000001</v>
      </c>
      <c r="X138">
        <v>0</v>
      </c>
      <c r="Y138">
        <v>0</v>
      </c>
      <c r="Z138">
        <v>0</v>
      </c>
      <c r="AA138">
        <v>942.58699999999999</v>
      </c>
      <c r="AB138">
        <v>0</v>
      </c>
      <c r="AC138">
        <v>287.95400000000001</v>
      </c>
      <c r="AD138">
        <v>0</v>
      </c>
      <c r="AE138">
        <v>0</v>
      </c>
      <c r="AF138">
        <v>1503.86</v>
      </c>
      <c r="AG138">
        <v>0</v>
      </c>
      <c r="AH138">
        <v>0</v>
      </c>
      <c r="AI138">
        <v>0</v>
      </c>
      <c r="AJ138">
        <v>0</v>
      </c>
      <c r="AK138">
        <v>0</v>
      </c>
      <c r="AL138">
        <v>0</v>
      </c>
      <c r="AM138">
        <v>0</v>
      </c>
      <c r="AN138">
        <v>0</v>
      </c>
      <c r="AO138">
        <v>0</v>
      </c>
      <c r="AP138">
        <v>0</v>
      </c>
      <c r="AQ138">
        <v>9.5299999999999994</v>
      </c>
      <c r="AR138">
        <v>26.12</v>
      </c>
      <c r="AS138">
        <v>3.13</v>
      </c>
      <c r="AT138">
        <v>0</v>
      </c>
      <c r="AU138">
        <v>26.96</v>
      </c>
      <c r="AV138">
        <v>0</v>
      </c>
      <c r="AW138">
        <v>0</v>
      </c>
      <c r="AX138">
        <v>8.9499999999999993</v>
      </c>
      <c r="AY138">
        <v>31.71</v>
      </c>
      <c r="AZ138">
        <v>49.46</v>
      </c>
      <c r="BA138">
        <v>1.79</v>
      </c>
      <c r="BB138">
        <v>157.65</v>
      </c>
      <c r="BC138">
        <v>65.739999999999995</v>
      </c>
      <c r="BD138">
        <v>0</v>
      </c>
      <c r="BE138">
        <v>4.7061299999999999</v>
      </c>
      <c r="BF138">
        <v>8.9726299999999995E-2</v>
      </c>
      <c r="BG138">
        <v>0</v>
      </c>
      <c r="BH138">
        <v>0</v>
      </c>
      <c r="BI138">
        <v>0</v>
      </c>
      <c r="BJ138">
        <v>0</v>
      </c>
      <c r="BK138">
        <v>0.53989299999999996</v>
      </c>
      <c r="BL138">
        <v>0.99671200000000004</v>
      </c>
      <c r="BM138">
        <v>1.82348</v>
      </c>
      <c r="BN138">
        <v>7.39533E-2</v>
      </c>
      <c r="BO138">
        <v>8.2299000000000007</v>
      </c>
      <c r="BP138">
        <v>4.7958600000000002</v>
      </c>
      <c r="BQ138">
        <v>180.74100000000001</v>
      </c>
      <c r="BR138">
        <v>2117.7600000000002</v>
      </c>
      <c r="BS138">
        <v>785.77200000000005</v>
      </c>
      <c r="BT138">
        <v>0</v>
      </c>
      <c r="BU138">
        <v>0</v>
      </c>
      <c r="BV138">
        <v>2033.7</v>
      </c>
      <c r="BW138">
        <v>5509.85</v>
      </c>
      <c r="BX138">
        <v>12062</v>
      </c>
      <c r="BY138">
        <v>433.91399999999999</v>
      </c>
      <c r="BZ138">
        <v>23123.7</v>
      </c>
      <c r="CA138">
        <v>266.71300000000002</v>
      </c>
      <c r="CB138">
        <v>0</v>
      </c>
      <c r="CC138">
        <v>0</v>
      </c>
      <c r="CD138">
        <v>0</v>
      </c>
      <c r="CE138">
        <v>942.58600000000001</v>
      </c>
      <c r="CF138">
        <v>0</v>
      </c>
      <c r="CG138">
        <v>287.95400000000001</v>
      </c>
      <c r="CH138">
        <v>0</v>
      </c>
      <c r="CI138">
        <v>0</v>
      </c>
      <c r="CJ138">
        <v>1497.25</v>
      </c>
      <c r="CK138">
        <v>0</v>
      </c>
      <c r="CL138">
        <v>0</v>
      </c>
      <c r="CM138">
        <v>0</v>
      </c>
      <c r="CN138">
        <v>0</v>
      </c>
      <c r="CO138">
        <v>0</v>
      </c>
      <c r="CP138">
        <v>0</v>
      </c>
      <c r="CQ138">
        <v>0</v>
      </c>
      <c r="CR138">
        <v>0</v>
      </c>
      <c r="CS138">
        <v>0</v>
      </c>
      <c r="CT138">
        <v>0</v>
      </c>
      <c r="CU138">
        <v>9.17</v>
      </c>
      <c r="CV138">
        <v>29.14</v>
      </c>
      <c r="CW138">
        <v>3.13</v>
      </c>
      <c r="CX138">
        <v>0</v>
      </c>
      <c r="CY138">
        <v>26.96</v>
      </c>
      <c r="CZ138">
        <v>8.9499999999999993</v>
      </c>
      <c r="DA138">
        <v>31.78</v>
      </c>
      <c r="DB138">
        <v>49.46</v>
      </c>
      <c r="DC138">
        <v>1.79</v>
      </c>
      <c r="DD138">
        <v>160.38</v>
      </c>
      <c r="DE138">
        <v>68.400000000000006</v>
      </c>
      <c r="DF138">
        <v>0</v>
      </c>
      <c r="DG138">
        <v>5.1017599999999996</v>
      </c>
      <c r="DH138">
        <v>8.9726299999999995E-2</v>
      </c>
      <c r="DI138">
        <v>0</v>
      </c>
      <c r="DJ138">
        <v>0</v>
      </c>
      <c r="DK138">
        <v>0.53989299999999996</v>
      </c>
      <c r="DL138">
        <v>0.99752799999999997</v>
      </c>
      <c r="DM138">
        <v>1.82348</v>
      </c>
      <c r="DN138">
        <v>7.39533E-2</v>
      </c>
      <c r="DO138">
        <v>8.6263400000000008</v>
      </c>
      <c r="DP138">
        <v>5.1914800000000003</v>
      </c>
      <c r="DQ138" t="s">
        <v>691</v>
      </c>
      <c r="DR138" t="s">
        <v>690</v>
      </c>
      <c r="DS138" t="s">
        <v>16</v>
      </c>
      <c r="DT138">
        <v>0.39644000000000001</v>
      </c>
      <c r="DU138">
        <v>0.39562399999999998</v>
      </c>
      <c r="DV138">
        <v>1.70221</v>
      </c>
      <c r="DW138">
        <v>3.88889</v>
      </c>
      <c r="EN138">
        <v>234.71600000000001</v>
      </c>
      <c r="EO138">
        <v>1669.93</v>
      </c>
      <c r="EP138">
        <v>785.77200000000005</v>
      </c>
      <c r="EQ138">
        <v>0</v>
      </c>
      <c r="ER138">
        <v>0</v>
      </c>
      <c r="ES138">
        <v>0</v>
      </c>
      <c r="ET138">
        <v>0</v>
      </c>
      <c r="EU138">
        <v>2033.7</v>
      </c>
      <c r="EV138">
        <v>5493.14</v>
      </c>
      <c r="EW138">
        <v>12062</v>
      </c>
      <c r="EX138">
        <v>433.91399999999999</v>
      </c>
      <c r="EY138">
        <v>22713.1</v>
      </c>
      <c r="EZ138">
        <v>273.31700000000001</v>
      </c>
      <c r="FA138">
        <v>0</v>
      </c>
      <c r="FB138">
        <v>0</v>
      </c>
      <c r="FC138">
        <v>0</v>
      </c>
      <c r="FD138">
        <v>942.58699999999999</v>
      </c>
      <c r="FE138">
        <v>0</v>
      </c>
      <c r="FF138">
        <v>287.95400000000001</v>
      </c>
      <c r="FG138">
        <v>0</v>
      </c>
      <c r="FH138">
        <v>0</v>
      </c>
      <c r="FI138">
        <v>1503.86</v>
      </c>
      <c r="FJ138">
        <v>0</v>
      </c>
      <c r="FK138">
        <v>0</v>
      </c>
      <c r="FL138">
        <v>0</v>
      </c>
      <c r="FM138">
        <v>0</v>
      </c>
      <c r="FN138">
        <v>0</v>
      </c>
      <c r="FO138">
        <v>0</v>
      </c>
      <c r="FP138">
        <v>0</v>
      </c>
      <c r="FQ138">
        <v>0</v>
      </c>
      <c r="FR138">
        <v>0</v>
      </c>
      <c r="FS138">
        <v>0</v>
      </c>
      <c r="FT138">
        <v>9.5299999999999994</v>
      </c>
      <c r="FU138">
        <v>26.12</v>
      </c>
      <c r="FV138">
        <v>3.13</v>
      </c>
      <c r="FW138">
        <v>0</v>
      </c>
      <c r="FX138">
        <v>26.96</v>
      </c>
      <c r="FY138">
        <v>0</v>
      </c>
      <c r="FZ138">
        <v>0</v>
      </c>
      <c r="GA138">
        <v>8.9499999999999993</v>
      </c>
      <c r="GB138">
        <v>31.71</v>
      </c>
      <c r="GC138">
        <v>49.46</v>
      </c>
      <c r="GD138">
        <v>1.79</v>
      </c>
      <c r="GE138">
        <v>157.65</v>
      </c>
      <c r="GF138">
        <v>0</v>
      </c>
      <c r="GG138">
        <v>4.7061299999999999</v>
      </c>
      <c r="GH138">
        <v>8.9726299999999995E-2</v>
      </c>
      <c r="GI138">
        <v>0</v>
      </c>
      <c r="GJ138">
        <v>0</v>
      </c>
      <c r="GK138">
        <v>0</v>
      </c>
      <c r="GL138">
        <v>0</v>
      </c>
      <c r="GM138">
        <v>0.53989299999999996</v>
      </c>
      <c r="GN138">
        <v>0.99671200000000004</v>
      </c>
      <c r="GO138">
        <v>1.82348</v>
      </c>
      <c r="GP138">
        <v>7.39533E-2</v>
      </c>
      <c r="GQ138">
        <v>8.2299000000000007</v>
      </c>
      <c r="GR138">
        <v>1029.98</v>
      </c>
      <c r="GS138">
        <v>5830.83</v>
      </c>
      <c r="GT138">
        <v>785.77200000000005</v>
      </c>
      <c r="GU138">
        <v>0</v>
      </c>
      <c r="GV138">
        <v>0</v>
      </c>
      <c r="GW138">
        <v>5894.96</v>
      </c>
      <c r="GX138">
        <v>6547.68</v>
      </c>
      <c r="GY138">
        <v>10697.7</v>
      </c>
      <c r="GZ138">
        <v>540.49900000000002</v>
      </c>
      <c r="HA138">
        <v>31327.5</v>
      </c>
      <c r="HB138">
        <v>857.14400000000001</v>
      </c>
      <c r="HC138">
        <v>0</v>
      </c>
      <c r="HD138">
        <v>0</v>
      </c>
      <c r="HE138">
        <v>0</v>
      </c>
      <c r="HF138">
        <v>1200.2</v>
      </c>
      <c r="HG138">
        <v>0</v>
      </c>
      <c r="HH138">
        <v>291.12400000000002</v>
      </c>
      <c r="HI138">
        <v>0</v>
      </c>
      <c r="HJ138">
        <v>0</v>
      </c>
      <c r="HK138">
        <v>2348.4699999999998</v>
      </c>
      <c r="HL138">
        <v>0</v>
      </c>
      <c r="HM138">
        <v>0</v>
      </c>
      <c r="HN138">
        <v>0</v>
      </c>
      <c r="HO138">
        <v>0</v>
      </c>
      <c r="HP138">
        <v>0</v>
      </c>
      <c r="HQ138">
        <v>0</v>
      </c>
      <c r="HR138">
        <v>0</v>
      </c>
      <c r="HS138">
        <v>0</v>
      </c>
      <c r="HT138">
        <v>0</v>
      </c>
      <c r="HU138">
        <v>0</v>
      </c>
      <c r="HV138">
        <v>30.96</v>
      </c>
      <c r="HW138">
        <v>64.849999999999994</v>
      </c>
      <c r="HX138">
        <v>3.13</v>
      </c>
      <c r="HY138">
        <v>0</v>
      </c>
      <c r="HZ138">
        <v>34.35</v>
      </c>
      <c r="IA138">
        <v>26.6</v>
      </c>
      <c r="IB138">
        <v>34.56</v>
      </c>
      <c r="IC138">
        <v>44.53</v>
      </c>
      <c r="ID138">
        <v>2.2599999999999998</v>
      </c>
      <c r="IE138">
        <v>241.24</v>
      </c>
      <c r="IF138">
        <v>0</v>
      </c>
      <c r="IG138">
        <v>9.3642800000000008</v>
      </c>
      <c r="IH138">
        <v>8.9726299999999995E-2</v>
      </c>
      <c r="II138">
        <v>0</v>
      </c>
      <c r="IJ138">
        <v>0</v>
      </c>
      <c r="IK138">
        <v>1.7213499999999999</v>
      </c>
      <c r="IL138">
        <v>0.80892399999999998</v>
      </c>
      <c r="IM138">
        <v>1.7518499999999999</v>
      </c>
      <c r="IN138">
        <v>0.114331</v>
      </c>
      <c r="IO138">
        <v>13.8505</v>
      </c>
      <c r="IP138">
        <v>54.3</v>
      </c>
      <c r="IQ138">
        <v>0</v>
      </c>
      <c r="IR138">
        <v>28.9</v>
      </c>
      <c r="IS138">
        <v>55.2</v>
      </c>
      <c r="IT138">
        <v>26.3</v>
      </c>
      <c r="IU138">
        <v>30.1</v>
      </c>
      <c r="IV138">
        <v>35.64</v>
      </c>
      <c r="IW138">
        <v>32.93</v>
      </c>
      <c r="IX138">
        <v>35.47</v>
      </c>
      <c r="IY138">
        <v>30.1</v>
      </c>
      <c r="IZ138">
        <v>35.64</v>
      </c>
      <c r="JA138">
        <v>71.709999999999994</v>
      </c>
      <c r="JB138">
        <v>61.58</v>
      </c>
    </row>
    <row r="139" spans="1:262" x14ac:dyDescent="0.25">
      <c r="A139" s="10">
        <v>42977.40662037037</v>
      </c>
      <c r="B139" t="s">
        <v>496</v>
      </c>
      <c r="C139" t="s">
        <v>610</v>
      </c>
      <c r="D139">
        <v>12</v>
      </c>
      <c r="E139">
        <v>8</v>
      </c>
      <c r="F139">
        <v>6960</v>
      </c>
      <c r="G139" t="s">
        <v>96</v>
      </c>
      <c r="H139" t="s">
        <v>125</v>
      </c>
      <c r="I139">
        <v>2.66</v>
      </c>
      <c r="J139">
        <v>53.5</v>
      </c>
      <c r="K139">
        <v>234.71600000000001</v>
      </c>
      <c r="L139">
        <v>1669.93</v>
      </c>
      <c r="M139">
        <v>785.77200000000005</v>
      </c>
      <c r="N139">
        <v>0</v>
      </c>
      <c r="O139">
        <v>594.08600000000001</v>
      </c>
      <c r="P139">
        <v>0</v>
      </c>
      <c r="Q139">
        <v>0</v>
      </c>
      <c r="R139">
        <v>2033.7</v>
      </c>
      <c r="S139">
        <v>5493.14</v>
      </c>
      <c r="T139">
        <v>12062</v>
      </c>
      <c r="U139">
        <v>433.91399999999999</v>
      </c>
      <c r="V139">
        <v>23307.200000000001</v>
      </c>
      <c r="W139">
        <v>273.31700000000001</v>
      </c>
      <c r="X139">
        <v>0</v>
      </c>
      <c r="Y139">
        <v>0</v>
      </c>
      <c r="Z139">
        <v>0</v>
      </c>
      <c r="AA139">
        <v>1162.05</v>
      </c>
      <c r="AB139">
        <v>0</v>
      </c>
      <c r="AC139">
        <v>287.95400000000001</v>
      </c>
      <c r="AD139">
        <v>0</v>
      </c>
      <c r="AE139">
        <v>0</v>
      </c>
      <c r="AF139">
        <v>1723.32</v>
      </c>
      <c r="AG139">
        <v>0</v>
      </c>
      <c r="AH139">
        <v>0</v>
      </c>
      <c r="AI139">
        <v>0</v>
      </c>
      <c r="AJ139">
        <v>0</v>
      </c>
      <c r="AK139">
        <v>0</v>
      </c>
      <c r="AL139">
        <v>0</v>
      </c>
      <c r="AM139">
        <v>0</v>
      </c>
      <c r="AN139">
        <v>0</v>
      </c>
      <c r="AO139">
        <v>0</v>
      </c>
      <c r="AP139">
        <v>0</v>
      </c>
      <c r="AQ139">
        <v>9.5299999999999994</v>
      </c>
      <c r="AR139">
        <v>26.12</v>
      </c>
      <c r="AS139">
        <v>3.13</v>
      </c>
      <c r="AT139">
        <v>0</v>
      </c>
      <c r="AU139">
        <v>35.56</v>
      </c>
      <c r="AV139">
        <v>0</v>
      </c>
      <c r="AW139">
        <v>0</v>
      </c>
      <c r="AX139">
        <v>8.9499999999999993</v>
      </c>
      <c r="AY139">
        <v>31.71</v>
      </c>
      <c r="AZ139">
        <v>49.46</v>
      </c>
      <c r="BA139">
        <v>1.79</v>
      </c>
      <c r="BB139">
        <v>166.25</v>
      </c>
      <c r="BC139">
        <v>74.34</v>
      </c>
      <c r="BD139">
        <v>0</v>
      </c>
      <c r="BE139">
        <v>4.7061299999999999</v>
      </c>
      <c r="BF139">
        <v>8.9726299999999995E-2</v>
      </c>
      <c r="BG139">
        <v>0</v>
      </c>
      <c r="BH139">
        <v>6.7837900000000007E-2</v>
      </c>
      <c r="BI139">
        <v>0</v>
      </c>
      <c r="BJ139">
        <v>0</v>
      </c>
      <c r="BK139">
        <v>0.53989299999999996</v>
      </c>
      <c r="BL139">
        <v>0.99671200000000004</v>
      </c>
      <c r="BM139">
        <v>1.82348</v>
      </c>
      <c r="BN139">
        <v>7.39533E-2</v>
      </c>
      <c r="BO139">
        <v>8.2977299999999996</v>
      </c>
      <c r="BP139">
        <v>4.8636999999999997</v>
      </c>
      <c r="BQ139">
        <v>180.74100000000001</v>
      </c>
      <c r="BR139">
        <v>2117.7600000000002</v>
      </c>
      <c r="BS139">
        <v>785.77200000000005</v>
      </c>
      <c r="BT139">
        <v>0</v>
      </c>
      <c r="BU139">
        <v>594.08600000000001</v>
      </c>
      <c r="BV139">
        <v>2033.7</v>
      </c>
      <c r="BW139">
        <v>5509.85</v>
      </c>
      <c r="BX139">
        <v>12062</v>
      </c>
      <c r="BY139">
        <v>433.91399999999999</v>
      </c>
      <c r="BZ139">
        <v>23717.8</v>
      </c>
      <c r="CA139">
        <v>266.71300000000002</v>
      </c>
      <c r="CB139">
        <v>0</v>
      </c>
      <c r="CC139">
        <v>0</v>
      </c>
      <c r="CD139">
        <v>0</v>
      </c>
      <c r="CE139">
        <v>1162.05</v>
      </c>
      <c r="CF139">
        <v>0</v>
      </c>
      <c r="CG139">
        <v>287.95400000000001</v>
      </c>
      <c r="CH139">
        <v>0</v>
      </c>
      <c r="CI139">
        <v>0</v>
      </c>
      <c r="CJ139">
        <v>1716.71</v>
      </c>
      <c r="CK139">
        <v>0</v>
      </c>
      <c r="CL139">
        <v>0</v>
      </c>
      <c r="CM139">
        <v>0</v>
      </c>
      <c r="CN139">
        <v>0</v>
      </c>
      <c r="CO139">
        <v>0</v>
      </c>
      <c r="CP139">
        <v>0</v>
      </c>
      <c r="CQ139">
        <v>0</v>
      </c>
      <c r="CR139">
        <v>0</v>
      </c>
      <c r="CS139">
        <v>0</v>
      </c>
      <c r="CT139">
        <v>0</v>
      </c>
      <c r="CU139">
        <v>9.17</v>
      </c>
      <c r="CV139">
        <v>29.14</v>
      </c>
      <c r="CW139">
        <v>3.13</v>
      </c>
      <c r="CX139">
        <v>0</v>
      </c>
      <c r="CY139">
        <v>35.56</v>
      </c>
      <c r="CZ139">
        <v>8.9499999999999993</v>
      </c>
      <c r="DA139">
        <v>31.78</v>
      </c>
      <c r="DB139">
        <v>49.46</v>
      </c>
      <c r="DC139">
        <v>1.79</v>
      </c>
      <c r="DD139">
        <v>168.98</v>
      </c>
      <c r="DE139">
        <v>77</v>
      </c>
      <c r="DF139">
        <v>0</v>
      </c>
      <c r="DG139">
        <v>5.1017599999999996</v>
      </c>
      <c r="DH139">
        <v>8.9726299999999995E-2</v>
      </c>
      <c r="DI139">
        <v>0</v>
      </c>
      <c r="DJ139">
        <v>6.7837900000000007E-2</v>
      </c>
      <c r="DK139">
        <v>0.53989299999999996</v>
      </c>
      <c r="DL139">
        <v>0.99752799999999997</v>
      </c>
      <c r="DM139">
        <v>1.82348</v>
      </c>
      <c r="DN139">
        <v>7.39533E-2</v>
      </c>
      <c r="DO139">
        <v>8.6941699999999997</v>
      </c>
      <c r="DP139">
        <v>5.2593199999999998</v>
      </c>
      <c r="DQ139" t="s">
        <v>691</v>
      </c>
      <c r="DR139" t="s">
        <v>690</v>
      </c>
      <c r="DS139" t="s">
        <v>16</v>
      </c>
      <c r="DT139">
        <v>0.39644000000000001</v>
      </c>
      <c r="DU139">
        <v>0.39562399999999998</v>
      </c>
      <c r="DV139">
        <v>1.61558</v>
      </c>
      <c r="DW139">
        <v>3.4545499999999998</v>
      </c>
      <c r="EN139">
        <v>234.71600000000001</v>
      </c>
      <c r="EO139">
        <v>1669.93</v>
      </c>
      <c r="EP139">
        <v>785.77200000000005</v>
      </c>
      <c r="EQ139">
        <v>0</v>
      </c>
      <c r="ER139">
        <v>594.08600000000001</v>
      </c>
      <c r="ES139">
        <v>0</v>
      </c>
      <c r="ET139">
        <v>0</v>
      </c>
      <c r="EU139">
        <v>2033.7</v>
      </c>
      <c r="EV139">
        <v>5493.14</v>
      </c>
      <c r="EW139">
        <v>12062</v>
      </c>
      <c r="EX139">
        <v>433.91399999999999</v>
      </c>
      <c r="EY139">
        <v>23307.200000000001</v>
      </c>
      <c r="EZ139">
        <v>273.31700000000001</v>
      </c>
      <c r="FA139">
        <v>0</v>
      </c>
      <c r="FB139">
        <v>0</v>
      </c>
      <c r="FC139">
        <v>0</v>
      </c>
      <c r="FD139">
        <v>1162.05</v>
      </c>
      <c r="FE139">
        <v>0</v>
      </c>
      <c r="FF139">
        <v>287.95400000000001</v>
      </c>
      <c r="FG139">
        <v>0</v>
      </c>
      <c r="FH139">
        <v>0</v>
      </c>
      <c r="FI139">
        <v>1723.32</v>
      </c>
      <c r="FJ139">
        <v>0</v>
      </c>
      <c r="FK139">
        <v>0</v>
      </c>
      <c r="FL139">
        <v>0</v>
      </c>
      <c r="FM139">
        <v>0</v>
      </c>
      <c r="FN139">
        <v>0</v>
      </c>
      <c r="FO139">
        <v>0</v>
      </c>
      <c r="FP139">
        <v>0</v>
      </c>
      <c r="FQ139">
        <v>0</v>
      </c>
      <c r="FR139">
        <v>0</v>
      </c>
      <c r="FS139">
        <v>0</v>
      </c>
      <c r="FT139">
        <v>9.5299999999999994</v>
      </c>
      <c r="FU139">
        <v>26.12</v>
      </c>
      <c r="FV139">
        <v>3.13</v>
      </c>
      <c r="FW139">
        <v>0</v>
      </c>
      <c r="FX139">
        <v>35.56</v>
      </c>
      <c r="FY139">
        <v>0</v>
      </c>
      <c r="FZ139">
        <v>0</v>
      </c>
      <c r="GA139">
        <v>8.9499999999999993</v>
      </c>
      <c r="GB139">
        <v>31.71</v>
      </c>
      <c r="GC139">
        <v>49.46</v>
      </c>
      <c r="GD139">
        <v>1.79</v>
      </c>
      <c r="GE139">
        <v>166.25</v>
      </c>
      <c r="GF139">
        <v>0</v>
      </c>
      <c r="GG139">
        <v>4.7061299999999999</v>
      </c>
      <c r="GH139">
        <v>8.9726299999999995E-2</v>
      </c>
      <c r="GI139">
        <v>0</v>
      </c>
      <c r="GJ139">
        <v>6.7837900000000007E-2</v>
      </c>
      <c r="GK139">
        <v>0</v>
      </c>
      <c r="GL139">
        <v>0</v>
      </c>
      <c r="GM139">
        <v>0.53989299999999996</v>
      </c>
      <c r="GN139">
        <v>0.99671200000000004</v>
      </c>
      <c r="GO139">
        <v>1.82348</v>
      </c>
      <c r="GP139">
        <v>7.39533E-2</v>
      </c>
      <c r="GQ139">
        <v>8.2977299999999996</v>
      </c>
      <c r="GR139">
        <v>1029.98</v>
      </c>
      <c r="GS139">
        <v>5830.83</v>
      </c>
      <c r="GT139">
        <v>785.77200000000005</v>
      </c>
      <c r="GU139">
        <v>0</v>
      </c>
      <c r="GV139">
        <v>594.08600000000001</v>
      </c>
      <c r="GW139">
        <v>5894.96</v>
      </c>
      <c r="GX139">
        <v>6547.68</v>
      </c>
      <c r="GY139">
        <v>10697.7</v>
      </c>
      <c r="GZ139">
        <v>540.49900000000002</v>
      </c>
      <c r="HA139">
        <v>31921.5</v>
      </c>
      <c r="HB139">
        <v>857.14400000000001</v>
      </c>
      <c r="HC139">
        <v>0</v>
      </c>
      <c r="HD139">
        <v>0</v>
      </c>
      <c r="HE139">
        <v>0</v>
      </c>
      <c r="HF139">
        <v>1495.77</v>
      </c>
      <c r="HG139">
        <v>0</v>
      </c>
      <c r="HH139">
        <v>291.12400000000002</v>
      </c>
      <c r="HI139">
        <v>0</v>
      </c>
      <c r="HJ139">
        <v>0</v>
      </c>
      <c r="HK139">
        <v>2644.04</v>
      </c>
      <c r="HL139">
        <v>0</v>
      </c>
      <c r="HM139">
        <v>0</v>
      </c>
      <c r="HN139">
        <v>0</v>
      </c>
      <c r="HO139">
        <v>0</v>
      </c>
      <c r="HP139">
        <v>0</v>
      </c>
      <c r="HQ139">
        <v>0</v>
      </c>
      <c r="HR139">
        <v>0</v>
      </c>
      <c r="HS139">
        <v>0</v>
      </c>
      <c r="HT139">
        <v>0</v>
      </c>
      <c r="HU139">
        <v>0</v>
      </c>
      <c r="HV139">
        <v>30.96</v>
      </c>
      <c r="HW139">
        <v>64.849999999999994</v>
      </c>
      <c r="HX139">
        <v>3.13</v>
      </c>
      <c r="HY139">
        <v>0</v>
      </c>
      <c r="HZ139">
        <v>45.1</v>
      </c>
      <c r="IA139">
        <v>26.6</v>
      </c>
      <c r="IB139">
        <v>34.56</v>
      </c>
      <c r="IC139">
        <v>44.53</v>
      </c>
      <c r="ID139">
        <v>2.2599999999999998</v>
      </c>
      <c r="IE139">
        <v>251.99</v>
      </c>
      <c r="IF139">
        <v>0</v>
      </c>
      <c r="IG139">
        <v>9.3642800000000008</v>
      </c>
      <c r="IH139">
        <v>8.9726299999999995E-2</v>
      </c>
      <c r="II139">
        <v>0</v>
      </c>
      <c r="IJ139">
        <v>6.7837900000000007E-2</v>
      </c>
      <c r="IK139">
        <v>1.7213499999999999</v>
      </c>
      <c r="IL139">
        <v>0.80892399999999998</v>
      </c>
      <c r="IM139">
        <v>1.7518499999999999</v>
      </c>
      <c r="IN139">
        <v>0.114331</v>
      </c>
      <c r="IO139">
        <v>13.9183</v>
      </c>
      <c r="IP139">
        <v>53.5</v>
      </c>
      <c r="IQ139">
        <v>0</v>
      </c>
      <c r="IR139">
        <v>29.1</v>
      </c>
      <c r="IS139">
        <v>54.3</v>
      </c>
      <c r="IT139">
        <v>25.2</v>
      </c>
      <c r="IU139">
        <v>32.47</v>
      </c>
      <c r="IV139">
        <v>41.87</v>
      </c>
      <c r="IW139">
        <v>35.299999999999997</v>
      </c>
      <c r="IX139">
        <v>41.7</v>
      </c>
      <c r="IY139">
        <v>32.47</v>
      </c>
      <c r="IZ139">
        <v>41.87</v>
      </c>
      <c r="JA139">
        <v>74.08</v>
      </c>
      <c r="JB139">
        <v>69.959999999999994</v>
      </c>
    </row>
    <row r="140" spans="1:262" x14ac:dyDescent="0.25">
      <c r="A140" s="10">
        <v>42977.405682870369</v>
      </c>
      <c r="B140" t="s">
        <v>645</v>
      </c>
      <c r="C140" t="s">
        <v>616</v>
      </c>
      <c r="D140">
        <v>12</v>
      </c>
      <c r="E140">
        <v>1</v>
      </c>
      <c r="F140">
        <v>2100</v>
      </c>
      <c r="G140" t="s">
        <v>96</v>
      </c>
      <c r="H140" t="s">
        <v>125</v>
      </c>
      <c r="I140">
        <v>5.57</v>
      </c>
      <c r="J140">
        <v>42.6</v>
      </c>
      <c r="K140">
        <v>123.997</v>
      </c>
      <c r="L140">
        <v>139.755</v>
      </c>
      <c r="M140">
        <v>165.69200000000001</v>
      </c>
      <c r="N140">
        <v>0</v>
      </c>
      <c r="O140">
        <v>0</v>
      </c>
      <c r="P140">
        <v>0</v>
      </c>
      <c r="Q140">
        <v>0</v>
      </c>
      <c r="R140">
        <v>505.55700000000002</v>
      </c>
      <c r="S140">
        <v>941.36599999999999</v>
      </c>
      <c r="T140">
        <v>2025.88</v>
      </c>
      <c r="U140">
        <v>119.621</v>
      </c>
      <c r="V140">
        <v>4021.87</v>
      </c>
      <c r="W140">
        <v>182.977</v>
      </c>
      <c r="X140">
        <v>0</v>
      </c>
      <c r="Y140">
        <v>0</v>
      </c>
      <c r="Z140">
        <v>0</v>
      </c>
      <c r="AA140">
        <v>107.027</v>
      </c>
      <c r="AB140">
        <v>0</v>
      </c>
      <c r="AC140">
        <v>43.669699999999999</v>
      </c>
      <c r="AD140">
        <v>0</v>
      </c>
      <c r="AE140">
        <v>0</v>
      </c>
      <c r="AF140">
        <v>333.67399999999998</v>
      </c>
      <c r="AG140">
        <v>0</v>
      </c>
      <c r="AH140">
        <v>0</v>
      </c>
      <c r="AI140">
        <v>0</v>
      </c>
      <c r="AJ140">
        <v>0</v>
      </c>
      <c r="AK140">
        <v>0</v>
      </c>
      <c r="AL140">
        <v>0</v>
      </c>
      <c r="AM140">
        <v>0</v>
      </c>
      <c r="AN140">
        <v>0</v>
      </c>
      <c r="AO140">
        <v>0</v>
      </c>
      <c r="AP140">
        <v>0</v>
      </c>
      <c r="AQ140">
        <v>20.63</v>
      </c>
      <c r="AR140">
        <v>11.91</v>
      </c>
      <c r="AS140">
        <v>2.19</v>
      </c>
      <c r="AT140">
        <v>0</v>
      </c>
      <c r="AU140">
        <v>10.220000000000001</v>
      </c>
      <c r="AV140">
        <v>0</v>
      </c>
      <c r="AW140">
        <v>0</v>
      </c>
      <c r="AX140">
        <v>7.37</v>
      </c>
      <c r="AY140">
        <v>18.100000000000001</v>
      </c>
      <c r="AZ140">
        <v>27.51</v>
      </c>
      <c r="BA140">
        <v>1.64</v>
      </c>
      <c r="BB140">
        <v>99.57</v>
      </c>
      <c r="BC140">
        <v>44.95</v>
      </c>
      <c r="BD140">
        <v>0</v>
      </c>
      <c r="BE140">
        <v>0.34526899999999999</v>
      </c>
      <c r="BF140">
        <v>1.8920200000000002E-2</v>
      </c>
      <c r="BG140">
        <v>0</v>
      </c>
      <c r="BH140">
        <v>0</v>
      </c>
      <c r="BI140">
        <v>0</v>
      </c>
      <c r="BJ140">
        <v>0</v>
      </c>
      <c r="BK140">
        <v>0.134212</v>
      </c>
      <c r="BL140">
        <v>0.17562900000000001</v>
      </c>
      <c r="BM140">
        <v>0.30364400000000002</v>
      </c>
      <c r="BN140">
        <v>2.03874E-2</v>
      </c>
      <c r="BO140">
        <v>0.99806099999999998</v>
      </c>
      <c r="BP140">
        <v>0.36418899999999998</v>
      </c>
      <c r="BQ140">
        <v>130.875</v>
      </c>
      <c r="BR140">
        <v>180.99700000000001</v>
      </c>
      <c r="BS140">
        <v>165.69200000000001</v>
      </c>
      <c r="BT140">
        <v>0</v>
      </c>
      <c r="BU140">
        <v>80.384699999999995</v>
      </c>
      <c r="BV140">
        <v>505.55700000000002</v>
      </c>
      <c r="BW140">
        <v>946.44799999999998</v>
      </c>
      <c r="BX140">
        <v>2025.88</v>
      </c>
      <c r="BY140">
        <v>119.621</v>
      </c>
      <c r="BZ140">
        <v>4155.46</v>
      </c>
      <c r="CA140">
        <v>193.12700000000001</v>
      </c>
      <c r="CB140">
        <v>0</v>
      </c>
      <c r="CC140">
        <v>0</v>
      </c>
      <c r="CD140">
        <v>0</v>
      </c>
      <c r="CE140">
        <v>102.79300000000001</v>
      </c>
      <c r="CF140">
        <v>0</v>
      </c>
      <c r="CG140">
        <v>43.669699999999999</v>
      </c>
      <c r="CH140">
        <v>0</v>
      </c>
      <c r="CI140">
        <v>0</v>
      </c>
      <c r="CJ140">
        <v>339.589</v>
      </c>
      <c r="CK140">
        <v>0</v>
      </c>
      <c r="CL140">
        <v>0</v>
      </c>
      <c r="CM140">
        <v>0</v>
      </c>
      <c r="CN140">
        <v>0</v>
      </c>
      <c r="CO140">
        <v>0</v>
      </c>
      <c r="CP140">
        <v>0</v>
      </c>
      <c r="CQ140">
        <v>0</v>
      </c>
      <c r="CR140">
        <v>0</v>
      </c>
      <c r="CS140">
        <v>0</v>
      </c>
      <c r="CT140">
        <v>0</v>
      </c>
      <c r="CU140">
        <v>21.84</v>
      </c>
      <c r="CV140">
        <v>15.57</v>
      </c>
      <c r="CW140">
        <v>2.19</v>
      </c>
      <c r="CX140">
        <v>0</v>
      </c>
      <c r="CY140">
        <v>10.92</v>
      </c>
      <c r="CZ140">
        <v>7.37</v>
      </c>
      <c r="DA140">
        <v>18.18</v>
      </c>
      <c r="DB140">
        <v>27.51</v>
      </c>
      <c r="DC140">
        <v>1.64</v>
      </c>
      <c r="DD140">
        <v>105.22</v>
      </c>
      <c r="DE140">
        <v>50.52</v>
      </c>
      <c r="DF140">
        <v>0</v>
      </c>
      <c r="DG140">
        <v>0.55552299999999999</v>
      </c>
      <c r="DH140">
        <v>1.8920200000000002E-2</v>
      </c>
      <c r="DI140">
        <v>0</v>
      </c>
      <c r="DJ140">
        <v>1.0894600000000001E-2</v>
      </c>
      <c r="DK140">
        <v>0.134212</v>
      </c>
      <c r="DL140">
        <v>0.17653199999999999</v>
      </c>
      <c r="DM140">
        <v>0.30364400000000002</v>
      </c>
      <c r="DN140">
        <v>2.03874E-2</v>
      </c>
      <c r="DO140">
        <v>1.22011</v>
      </c>
      <c r="DP140">
        <v>0.58533800000000002</v>
      </c>
      <c r="DQ140" t="s">
        <v>691</v>
      </c>
      <c r="DR140" t="s">
        <v>690</v>
      </c>
      <c r="DS140" t="s">
        <v>16</v>
      </c>
      <c r="DT140">
        <v>0.222052</v>
      </c>
      <c r="DU140">
        <v>0.22114900000000001</v>
      </c>
      <c r="DV140">
        <v>5.3696999999999999</v>
      </c>
      <c r="DW140">
        <v>11.0253</v>
      </c>
      <c r="EN140">
        <v>123.997</v>
      </c>
      <c r="EO140">
        <v>139.755</v>
      </c>
      <c r="EP140">
        <v>165.69200000000001</v>
      </c>
      <c r="EQ140">
        <v>0</v>
      </c>
      <c r="ER140">
        <v>0</v>
      </c>
      <c r="ES140">
        <v>0</v>
      </c>
      <c r="ET140">
        <v>0</v>
      </c>
      <c r="EU140">
        <v>505.55700000000002</v>
      </c>
      <c r="EV140">
        <v>941.36599999999999</v>
      </c>
      <c r="EW140">
        <v>2025.88</v>
      </c>
      <c r="EX140">
        <v>119.621</v>
      </c>
      <c r="EY140">
        <v>4021.87</v>
      </c>
      <c r="EZ140">
        <v>182.977</v>
      </c>
      <c r="FA140">
        <v>0</v>
      </c>
      <c r="FB140">
        <v>0</v>
      </c>
      <c r="FC140">
        <v>0</v>
      </c>
      <c r="FD140">
        <v>107.027</v>
      </c>
      <c r="FE140">
        <v>0</v>
      </c>
      <c r="FF140">
        <v>43.669699999999999</v>
      </c>
      <c r="FG140">
        <v>0</v>
      </c>
      <c r="FH140">
        <v>0</v>
      </c>
      <c r="FI140">
        <v>333.67399999999998</v>
      </c>
      <c r="FJ140">
        <v>0</v>
      </c>
      <c r="FK140">
        <v>0</v>
      </c>
      <c r="FL140">
        <v>0</v>
      </c>
      <c r="FM140">
        <v>0</v>
      </c>
      <c r="FN140">
        <v>0</v>
      </c>
      <c r="FO140">
        <v>0</v>
      </c>
      <c r="FP140">
        <v>0</v>
      </c>
      <c r="FQ140">
        <v>0</v>
      </c>
      <c r="FR140">
        <v>0</v>
      </c>
      <c r="FS140">
        <v>0</v>
      </c>
      <c r="FT140">
        <v>20.63</v>
      </c>
      <c r="FU140">
        <v>11.91</v>
      </c>
      <c r="FV140">
        <v>2.19</v>
      </c>
      <c r="FW140">
        <v>0</v>
      </c>
      <c r="FX140">
        <v>10.220000000000001</v>
      </c>
      <c r="FY140">
        <v>0</v>
      </c>
      <c r="FZ140">
        <v>0</v>
      </c>
      <c r="GA140">
        <v>7.37</v>
      </c>
      <c r="GB140">
        <v>18.100000000000001</v>
      </c>
      <c r="GC140">
        <v>27.51</v>
      </c>
      <c r="GD140">
        <v>1.64</v>
      </c>
      <c r="GE140">
        <v>99.57</v>
      </c>
      <c r="GF140">
        <v>0</v>
      </c>
      <c r="GG140">
        <v>0.34526899999999999</v>
      </c>
      <c r="GH140">
        <v>1.8920200000000002E-2</v>
      </c>
      <c r="GI140">
        <v>0</v>
      </c>
      <c r="GJ140">
        <v>0</v>
      </c>
      <c r="GK140">
        <v>0</v>
      </c>
      <c r="GL140">
        <v>0</v>
      </c>
      <c r="GM140">
        <v>0.134212</v>
      </c>
      <c r="GN140">
        <v>0.17562900000000001</v>
      </c>
      <c r="GO140">
        <v>0.30364400000000002</v>
      </c>
      <c r="GP140">
        <v>2.03874E-2</v>
      </c>
      <c r="GQ140">
        <v>0.99806099999999998</v>
      </c>
      <c r="GR140">
        <v>446.95</v>
      </c>
      <c r="GS140">
        <v>1139.18</v>
      </c>
      <c r="GT140">
        <v>165.69200000000001</v>
      </c>
      <c r="GU140">
        <v>0</v>
      </c>
      <c r="GV140">
        <v>0</v>
      </c>
      <c r="GW140">
        <v>2135</v>
      </c>
      <c r="GX140">
        <v>930.00099999999998</v>
      </c>
      <c r="GY140">
        <v>2637.81</v>
      </c>
      <c r="GZ140">
        <v>297.5</v>
      </c>
      <c r="HA140">
        <v>7752.14</v>
      </c>
      <c r="HB140">
        <v>371.952</v>
      </c>
      <c r="HC140">
        <v>0</v>
      </c>
      <c r="HD140">
        <v>0</v>
      </c>
      <c r="HE140">
        <v>0</v>
      </c>
      <c r="HF140">
        <v>161.63900000000001</v>
      </c>
      <c r="HG140">
        <v>0</v>
      </c>
      <c r="HH140">
        <v>65.400000000000006</v>
      </c>
      <c r="HI140">
        <v>0</v>
      </c>
      <c r="HJ140">
        <v>0</v>
      </c>
      <c r="HK140">
        <v>598.99</v>
      </c>
      <c r="HL140">
        <v>0</v>
      </c>
      <c r="HM140">
        <v>0</v>
      </c>
      <c r="HN140">
        <v>0</v>
      </c>
      <c r="HO140">
        <v>0</v>
      </c>
      <c r="HP140">
        <v>0</v>
      </c>
      <c r="HQ140">
        <v>0</v>
      </c>
      <c r="HR140">
        <v>0</v>
      </c>
      <c r="HS140">
        <v>0</v>
      </c>
      <c r="HT140">
        <v>0</v>
      </c>
      <c r="HU140">
        <v>0</v>
      </c>
      <c r="HV140">
        <v>44.39</v>
      </c>
      <c r="HW140">
        <v>53.25</v>
      </c>
      <c r="HX140">
        <v>2.19</v>
      </c>
      <c r="HY140">
        <v>0</v>
      </c>
      <c r="HZ140">
        <v>15.43</v>
      </c>
      <c r="IA140">
        <v>31.93</v>
      </c>
      <c r="IB140">
        <v>18.57</v>
      </c>
      <c r="IC140">
        <v>36.39</v>
      </c>
      <c r="ID140">
        <v>4.13</v>
      </c>
      <c r="IE140">
        <v>206.28</v>
      </c>
      <c r="IF140">
        <v>0</v>
      </c>
      <c r="IG140">
        <v>2.4140199999999998</v>
      </c>
      <c r="IH140">
        <v>1.8920200000000002E-2</v>
      </c>
      <c r="II140">
        <v>0</v>
      </c>
      <c r="IJ140">
        <v>0</v>
      </c>
      <c r="IK140">
        <v>0.62342900000000001</v>
      </c>
      <c r="IL140">
        <v>0.118043</v>
      </c>
      <c r="IM140">
        <v>0.43196400000000001</v>
      </c>
      <c r="IN140">
        <v>6.2929700000000005E-2</v>
      </c>
      <c r="IO140">
        <v>3.6693099999999998</v>
      </c>
      <c r="IP140">
        <v>42.6</v>
      </c>
      <c r="IQ140">
        <v>0</v>
      </c>
      <c r="IR140">
        <v>25.8</v>
      </c>
      <c r="IS140">
        <v>45</v>
      </c>
      <c r="IT140">
        <v>19.2</v>
      </c>
      <c r="IU140">
        <v>15.59</v>
      </c>
      <c r="IV140">
        <v>29.36</v>
      </c>
      <c r="IW140">
        <v>20.46</v>
      </c>
      <c r="IX140">
        <v>30.06</v>
      </c>
      <c r="IY140">
        <v>15.59</v>
      </c>
      <c r="IZ140">
        <v>29.36</v>
      </c>
      <c r="JA140">
        <v>60.81</v>
      </c>
      <c r="JB140">
        <v>54.45</v>
      </c>
    </row>
    <row r="141" spans="1:262" x14ac:dyDescent="0.25">
      <c r="A141" s="10">
        <v>42977.406435185185</v>
      </c>
      <c r="B141" t="s">
        <v>497</v>
      </c>
      <c r="C141" t="s">
        <v>618</v>
      </c>
      <c r="D141">
        <v>12</v>
      </c>
      <c r="E141">
        <v>1</v>
      </c>
      <c r="F141">
        <v>2100</v>
      </c>
      <c r="G141" t="s">
        <v>96</v>
      </c>
      <c r="H141" t="s">
        <v>125</v>
      </c>
      <c r="I141">
        <v>6.24</v>
      </c>
      <c r="J141">
        <v>43.8</v>
      </c>
      <c r="K141">
        <v>124.782</v>
      </c>
      <c r="L141">
        <v>137.94200000000001</v>
      </c>
      <c r="M141">
        <v>165.69200000000001</v>
      </c>
      <c r="N141">
        <v>0</v>
      </c>
      <c r="O141">
        <v>0</v>
      </c>
      <c r="P141">
        <v>0</v>
      </c>
      <c r="Q141">
        <v>0</v>
      </c>
      <c r="R141">
        <v>505.55700000000002</v>
      </c>
      <c r="S141">
        <v>2013.56</v>
      </c>
      <c r="T141">
        <v>2025.88</v>
      </c>
      <c r="U141">
        <v>119.621</v>
      </c>
      <c r="V141">
        <v>5093.04</v>
      </c>
      <c r="W141">
        <v>0</v>
      </c>
      <c r="X141">
        <v>0</v>
      </c>
      <c r="Y141">
        <v>0</v>
      </c>
      <c r="Z141">
        <v>0</v>
      </c>
      <c r="AA141">
        <v>0</v>
      </c>
      <c r="AB141">
        <v>0</v>
      </c>
      <c r="AC141">
        <v>0</v>
      </c>
      <c r="AD141">
        <v>0</v>
      </c>
      <c r="AE141">
        <v>0</v>
      </c>
      <c r="AF141">
        <v>0</v>
      </c>
      <c r="AG141">
        <v>18.413599999999999</v>
      </c>
      <c r="AH141">
        <v>0</v>
      </c>
      <c r="AI141">
        <v>0</v>
      </c>
      <c r="AJ141">
        <v>0</v>
      </c>
      <c r="AK141">
        <v>10.7027</v>
      </c>
      <c r="AL141">
        <v>0</v>
      </c>
      <c r="AM141">
        <v>0</v>
      </c>
      <c r="AN141">
        <v>0</v>
      </c>
      <c r="AO141">
        <v>0</v>
      </c>
      <c r="AP141">
        <v>29.116199999999999</v>
      </c>
      <c r="AQ141">
        <v>43.25</v>
      </c>
      <c r="AR141">
        <v>11.72</v>
      </c>
      <c r="AS141">
        <v>2.19</v>
      </c>
      <c r="AT141">
        <v>0</v>
      </c>
      <c r="AU141">
        <v>22.89</v>
      </c>
      <c r="AV141">
        <v>0</v>
      </c>
      <c r="AW141">
        <v>0</v>
      </c>
      <c r="AX141">
        <v>7.37</v>
      </c>
      <c r="AY141">
        <v>29.86</v>
      </c>
      <c r="AZ141">
        <v>27.51</v>
      </c>
      <c r="BA141">
        <v>1.64</v>
      </c>
      <c r="BB141">
        <v>146.43</v>
      </c>
      <c r="BC141">
        <v>80.05</v>
      </c>
      <c r="BD141">
        <v>0</v>
      </c>
      <c r="BE141">
        <v>0.33504499999999998</v>
      </c>
      <c r="BF141">
        <v>1.8920200000000002E-2</v>
      </c>
      <c r="BG141">
        <v>0</v>
      </c>
      <c r="BH141">
        <v>0</v>
      </c>
      <c r="BI141">
        <v>0</v>
      </c>
      <c r="BJ141">
        <v>0</v>
      </c>
      <c r="BK141">
        <v>0.134212</v>
      </c>
      <c r="BL141">
        <v>0.36191200000000001</v>
      </c>
      <c r="BM141">
        <v>0.30364400000000002</v>
      </c>
      <c r="BN141">
        <v>2.03874E-2</v>
      </c>
      <c r="BO141">
        <v>1.1741200000000001</v>
      </c>
      <c r="BP141">
        <v>0.35396499999999997</v>
      </c>
      <c r="BQ141">
        <v>131.66399999999999</v>
      </c>
      <c r="BR141">
        <v>178.203</v>
      </c>
      <c r="BS141">
        <v>165.69200000000001</v>
      </c>
      <c r="BT141">
        <v>0</v>
      </c>
      <c r="BU141">
        <v>80.384699999999995</v>
      </c>
      <c r="BV141">
        <v>505.55700000000002</v>
      </c>
      <c r="BW141">
        <v>2018.66</v>
      </c>
      <c r="BX141">
        <v>2025.88</v>
      </c>
      <c r="BY141">
        <v>119.621</v>
      </c>
      <c r="BZ141">
        <v>5225.66</v>
      </c>
      <c r="CA141">
        <v>0</v>
      </c>
      <c r="CB141">
        <v>0</v>
      </c>
      <c r="CC141">
        <v>0</v>
      </c>
      <c r="CD141">
        <v>0</v>
      </c>
      <c r="CE141">
        <v>0</v>
      </c>
      <c r="CF141">
        <v>0</v>
      </c>
      <c r="CG141">
        <v>0</v>
      </c>
      <c r="CH141">
        <v>0</v>
      </c>
      <c r="CI141">
        <v>0</v>
      </c>
      <c r="CJ141">
        <v>0</v>
      </c>
      <c r="CK141">
        <v>19.429099999999998</v>
      </c>
      <c r="CL141">
        <v>0</v>
      </c>
      <c r="CM141">
        <v>0</v>
      </c>
      <c r="CN141">
        <v>0</v>
      </c>
      <c r="CO141">
        <v>10.279299999999999</v>
      </c>
      <c r="CP141">
        <v>0</v>
      </c>
      <c r="CQ141">
        <v>0</v>
      </c>
      <c r="CR141">
        <v>0</v>
      </c>
      <c r="CS141">
        <v>0</v>
      </c>
      <c r="CT141">
        <v>29.708400000000001</v>
      </c>
      <c r="CU141">
        <v>45.67</v>
      </c>
      <c r="CV141">
        <v>15.34</v>
      </c>
      <c r="CW141">
        <v>2.19</v>
      </c>
      <c r="CX141">
        <v>0</v>
      </c>
      <c r="CY141">
        <v>23.09</v>
      </c>
      <c r="CZ141">
        <v>7.37</v>
      </c>
      <c r="DA141">
        <v>29.93</v>
      </c>
      <c r="DB141">
        <v>27.51</v>
      </c>
      <c r="DC141">
        <v>1.64</v>
      </c>
      <c r="DD141">
        <v>152.74</v>
      </c>
      <c r="DE141">
        <v>86.29</v>
      </c>
      <c r="DF141">
        <v>0</v>
      </c>
      <c r="DG141">
        <v>0.54220000000000002</v>
      </c>
      <c r="DH141">
        <v>1.8920200000000002E-2</v>
      </c>
      <c r="DI141">
        <v>0</v>
      </c>
      <c r="DJ141">
        <v>1.0894600000000001E-2</v>
      </c>
      <c r="DK141">
        <v>0.134212</v>
      </c>
      <c r="DL141">
        <v>0.36282999999999999</v>
      </c>
      <c r="DM141">
        <v>0.30364400000000002</v>
      </c>
      <c r="DN141">
        <v>2.03874E-2</v>
      </c>
      <c r="DO141">
        <v>1.3930899999999999</v>
      </c>
      <c r="DP141">
        <v>0.57201500000000005</v>
      </c>
      <c r="DQ141" t="s">
        <v>691</v>
      </c>
      <c r="DR141" t="s">
        <v>690</v>
      </c>
      <c r="DS141" t="s">
        <v>16</v>
      </c>
      <c r="DT141">
        <v>0.218968</v>
      </c>
      <c r="DU141">
        <v>0.21804999999999999</v>
      </c>
      <c r="DV141">
        <v>4.1311999999999998</v>
      </c>
      <c r="DW141">
        <v>7.2314299999999996</v>
      </c>
      <c r="EN141">
        <v>124.782</v>
      </c>
      <c r="EO141">
        <v>137.94200000000001</v>
      </c>
      <c r="EP141">
        <v>165.69200000000001</v>
      </c>
      <c r="EQ141">
        <v>0</v>
      </c>
      <c r="ER141">
        <v>0</v>
      </c>
      <c r="ES141">
        <v>0</v>
      </c>
      <c r="ET141">
        <v>0</v>
      </c>
      <c r="EU141">
        <v>505.55700000000002</v>
      </c>
      <c r="EV141">
        <v>2013.56</v>
      </c>
      <c r="EW141">
        <v>2025.88</v>
      </c>
      <c r="EX141">
        <v>119.621</v>
      </c>
      <c r="EY141">
        <v>5093.04</v>
      </c>
      <c r="EZ141">
        <v>0</v>
      </c>
      <c r="FA141">
        <v>0</v>
      </c>
      <c r="FB141">
        <v>0</v>
      </c>
      <c r="FC141">
        <v>0</v>
      </c>
      <c r="FD141">
        <v>0</v>
      </c>
      <c r="FE141">
        <v>0</v>
      </c>
      <c r="FF141">
        <v>0</v>
      </c>
      <c r="FG141">
        <v>0</v>
      </c>
      <c r="FH141">
        <v>0</v>
      </c>
      <c r="FI141">
        <v>0</v>
      </c>
      <c r="FJ141">
        <v>18.413599999999999</v>
      </c>
      <c r="FK141">
        <v>0</v>
      </c>
      <c r="FL141">
        <v>0</v>
      </c>
      <c r="FM141">
        <v>0</v>
      </c>
      <c r="FN141">
        <v>10.7027</v>
      </c>
      <c r="FO141">
        <v>0</v>
      </c>
      <c r="FP141">
        <v>0</v>
      </c>
      <c r="FQ141">
        <v>0</v>
      </c>
      <c r="FR141">
        <v>0</v>
      </c>
      <c r="FS141">
        <v>29.116199999999999</v>
      </c>
      <c r="FT141">
        <v>43.25</v>
      </c>
      <c r="FU141">
        <v>11.72</v>
      </c>
      <c r="FV141">
        <v>2.19</v>
      </c>
      <c r="FW141">
        <v>0</v>
      </c>
      <c r="FX141">
        <v>22.89</v>
      </c>
      <c r="FY141">
        <v>0</v>
      </c>
      <c r="FZ141">
        <v>0</v>
      </c>
      <c r="GA141">
        <v>7.37</v>
      </c>
      <c r="GB141">
        <v>29.86</v>
      </c>
      <c r="GC141">
        <v>27.51</v>
      </c>
      <c r="GD141">
        <v>1.64</v>
      </c>
      <c r="GE141">
        <v>146.43</v>
      </c>
      <c r="GF141">
        <v>0</v>
      </c>
      <c r="GG141">
        <v>0.33504499999999998</v>
      </c>
      <c r="GH141">
        <v>1.8920200000000002E-2</v>
      </c>
      <c r="GI141">
        <v>0</v>
      </c>
      <c r="GJ141">
        <v>0</v>
      </c>
      <c r="GK141">
        <v>0</v>
      </c>
      <c r="GL141">
        <v>0</v>
      </c>
      <c r="GM141">
        <v>0.134212</v>
      </c>
      <c r="GN141">
        <v>0.36191200000000001</v>
      </c>
      <c r="GO141">
        <v>0.30364400000000002</v>
      </c>
      <c r="GP141">
        <v>2.03874E-2</v>
      </c>
      <c r="GQ141">
        <v>1.1741200000000001</v>
      </c>
      <c r="GR141">
        <v>454.13600000000002</v>
      </c>
      <c r="GS141">
        <v>1099.25</v>
      </c>
      <c r="GT141">
        <v>165.69200000000001</v>
      </c>
      <c r="GU141">
        <v>0</v>
      </c>
      <c r="GV141">
        <v>0</v>
      </c>
      <c r="GW141">
        <v>2135</v>
      </c>
      <c r="GX141">
        <v>2349</v>
      </c>
      <c r="GY141">
        <v>2531</v>
      </c>
      <c r="GZ141">
        <v>297.5</v>
      </c>
      <c r="HA141">
        <v>9031.58</v>
      </c>
      <c r="HB141">
        <v>0</v>
      </c>
      <c r="HC141">
        <v>0</v>
      </c>
      <c r="HD141">
        <v>0</v>
      </c>
      <c r="HE141">
        <v>0</v>
      </c>
      <c r="HF141">
        <v>0</v>
      </c>
      <c r="HG141">
        <v>0</v>
      </c>
      <c r="HH141">
        <v>0</v>
      </c>
      <c r="HI141">
        <v>0</v>
      </c>
      <c r="HJ141">
        <v>0</v>
      </c>
      <c r="HK141">
        <v>0</v>
      </c>
      <c r="HL141">
        <v>37.793199999999999</v>
      </c>
      <c r="HM141">
        <v>0</v>
      </c>
      <c r="HN141">
        <v>0</v>
      </c>
      <c r="HO141">
        <v>0</v>
      </c>
      <c r="HP141">
        <v>16.163900000000002</v>
      </c>
      <c r="HQ141">
        <v>0</v>
      </c>
      <c r="HR141">
        <v>0</v>
      </c>
      <c r="HS141">
        <v>0</v>
      </c>
      <c r="HT141">
        <v>0</v>
      </c>
      <c r="HU141">
        <v>53.957000000000001</v>
      </c>
      <c r="HV141">
        <v>91.04</v>
      </c>
      <c r="HW141">
        <v>52.23</v>
      </c>
      <c r="HX141">
        <v>2.19</v>
      </c>
      <c r="HY141">
        <v>0</v>
      </c>
      <c r="HZ141">
        <v>34.57</v>
      </c>
      <c r="IA141">
        <v>31.93</v>
      </c>
      <c r="IB141">
        <v>32</v>
      </c>
      <c r="IC141">
        <v>34.92</v>
      </c>
      <c r="ID141">
        <v>4.13</v>
      </c>
      <c r="IE141">
        <v>283.01</v>
      </c>
      <c r="IF141">
        <v>0</v>
      </c>
      <c r="IG141">
        <v>2.3707199999999999</v>
      </c>
      <c r="IH141">
        <v>1.8920200000000002E-2</v>
      </c>
      <c r="II141">
        <v>0</v>
      </c>
      <c r="IJ141">
        <v>0</v>
      </c>
      <c r="IK141">
        <v>0.62342900000000001</v>
      </c>
      <c r="IL141">
        <v>0.35041600000000001</v>
      </c>
      <c r="IM141">
        <v>0.41447200000000001</v>
      </c>
      <c r="IN141">
        <v>6.2929700000000005E-2</v>
      </c>
      <c r="IO141">
        <v>3.8408899999999999</v>
      </c>
      <c r="IP141">
        <v>43.8</v>
      </c>
      <c r="IQ141">
        <v>0</v>
      </c>
      <c r="IR141">
        <v>32.299999999999997</v>
      </c>
      <c r="IS141">
        <v>45.7</v>
      </c>
      <c r="IT141">
        <v>13.4</v>
      </c>
      <c r="IU141">
        <v>15.41</v>
      </c>
      <c r="IV141">
        <v>64.64</v>
      </c>
      <c r="IW141">
        <v>20.239999999999998</v>
      </c>
      <c r="IX141">
        <v>66.05</v>
      </c>
      <c r="IY141">
        <v>15.41</v>
      </c>
      <c r="IZ141">
        <v>64.64</v>
      </c>
      <c r="JA141">
        <v>59.87</v>
      </c>
      <c r="JB141">
        <v>120.16</v>
      </c>
    </row>
    <row r="142" spans="1:262" x14ac:dyDescent="0.25">
      <c r="A142" s="10">
        <v>42977.40519675926</v>
      </c>
      <c r="B142" t="s">
        <v>646</v>
      </c>
      <c r="C142" t="s">
        <v>620</v>
      </c>
      <c r="D142">
        <v>12</v>
      </c>
      <c r="E142">
        <v>1</v>
      </c>
      <c r="F142">
        <v>2100</v>
      </c>
      <c r="G142" t="s">
        <v>96</v>
      </c>
      <c r="H142" t="s">
        <v>125</v>
      </c>
      <c r="I142">
        <v>-19.82</v>
      </c>
      <c r="J142">
        <v>53.3</v>
      </c>
      <c r="K142">
        <v>123.827</v>
      </c>
      <c r="L142">
        <v>139.91</v>
      </c>
      <c r="M142">
        <v>165.69200000000001</v>
      </c>
      <c r="N142">
        <v>0</v>
      </c>
      <c r="O142">
        <v>2528.31</v>
      </c>
      <c r="P142">
        <v>0</v>
      </c>
      <c r="Q142">
        <v>0</v>
      </c>
      <c r="R142">
        <v>505.55700000000002</v>
      </c>
      <c r="S142">
        <v>941.95699999999999</v>
      </c>
      <c r="T142">
        <v>2025.88</v>
      </c>
      <c r="U142">
        <v>119.621</v>
      </c>
      <c r="V142">
        <v>6550.75</v>
      </c>
      <c r="W142">
        <v>182.726</v>
      </c>
      <c r="X142">
        <v>0</v>
      </c>
      <c r="Y142">
        <v>0</v>
      </c>
      <c r="Z142">
        <v>0</v>
      </c>
      <c r="AA142">
        <v>0</v>
      </c>
      <c r="AB142">
        <v>0</v>
      </c>
      <c r="AC142">
        <v>43.669699999999999</v>
      </c>
      <c r="AD142">
        <v>0</v>
      </c>
      <c r="AE142">
        <v>0</v>
      </c>
      <c r="AF142">
        <v>226.39599999999999</v>
      </c>
      <c r="AG142">
        <v>0</v>
      </c>
      <c r="AH142">
        <v>0</v>
      </c>
      <c r="AI142">
        <v>0</v>
      </c>
      <c r="AJ142">
        <v>0</v>
      </c>
      <c r="AK142">
        <v>0</v>
      </c>
      <c r="AL142">
        <v>0</v>
      </c>
      <c r="AM142">
        <v>0</v>
      </c>
      <c r="AN142">
        <v>0</v>
      </c>
      <c r="AO142">
        <v>0</v>
      </c>
      <c r="AP142">
        <v>0</v>
      </c>
      <c r="AQ142">
        <v>20.6</v>
      </c>
      <c r="AR142">
        <v>11.92</v>
      </c>
      <c r="AS142">
        <v>2.19</v>
      </c>
      <c r="AT142">
        <v>0</v>
      </c>
      <c r="AU142">
        <v>35.630000000000003</v>
      </c>
      <c r="AV142">
        <v>0</v>
      </c>
      <c r="AW142">
        <v>0</v>
      </c>
      <c r="AX142">
        <v>7.37</v>
      </c>
      <c r="AY142">
        <v>18.11</v>
      </c>
      <c r="AZ142">
        <v>27.51</v>
      </c>
      <c r="BA142">
        <v>1.64</v>
      </c>
      <c r="BB142">
        <v>124.97</v>
      </c>
      <c r="BC142">
        <v>70.34</v>
      </c>
      <c r="BD142">
        <v>0</v>
      </c>
      <c r="BE142">
        <v>0.34604400000000002</v>
      </c>
      <c r="BF142">
        <v>1.8920200000000002E-2</v>
      </c>
      <c r="BG142">
        <v>0</v>
      </c>
      <c r="BH142">
        <v>0.334671</v>
      </c>
      <c r="BI142">
        <v>0</v>
      </c>
      <c r="BJ142">
        <v>0</v>
      </c>
      <c r="BK142">
        <v>0.134212</v>
      </c>
      <c r="BL142">
        <v>0.17566300000000001</v>
      </c>
      <c r="BM142">
        <v>0.30364400000000002</v>
      </c>
      <c r="BN142">
        <v>2.03874E-2</v>
      </c>
      <c r="BO142">
        <v>1.3335399999999999</v>
      </c>
      <c r="BP142">
        <v>0.69963500000000001</v>
      </c>
      <c r="BQ142">
        <v>130.875</v>
      </c>
      <c r="BR142">
        <v>180.99700000000001</v>
      </c>
      <c r="BS142">
        <v>165.69200000000001</v>
      </c>
      <c r="BT142">
        <v>0</v>
      </c>
      <c r="BU142">
        <v>80.384699999999995</v>
      </c>
      <c r="BV142">
        <v>505.55700000000002</v>
      </c>
      <c r="BW142">
        <v>946.44799999999998</v>
      </c>
      <c r="BX142">
        <v>2025.88</v>
      </c>
      <c r="BY142">
        <v>119.621</v>
      </c>
      <c r="BZ142">
        <v>4155.46</v>
      </c>
      <c r="CA142">
        <v>193.12700000000001</v>
      </c>
      <c r="CB142">
        <v>0</v>
      </c>
      <c r="CC142">
        <v>0</v>
      </c>
      <c r="CD142">
        <v>0</v>
      </c>
      <c r="CE142">
        <v>102.79300000000001</v>
      </c>
      <c r="CF142">
        <v>0</v>
      </c>
      <c r="CG142">
        <v>43.669699999999999</v>
      </c>
      <c r="CH142">
        <v>0</v>
      </c>
      <c r="CI142">
        <v>0</v>
      </c>
      <c r="CJ142">
        <v>339.589</v>
      </c>
      <c r="CK142">
        <v>0</v>
      </c>
      <c r="CL142">
        <v>0</v>
      </c>
      <c r="CM142">
        <v>0</v>
      </c>
      <c r="CN142">
        <v>0</v>
      </c>
      <c r="CO142">
        <v>0</v>
      </c>
      <c r="CP142">
        <v>0</v>
      </c>
      <c r="CQ142">
        <v>0</v>
      </c>
      <c r="CR142">
        <v>0</v>
      </c>
      <c r="CS142">
        <v>0</v>
      </c>
      <c r="CT142">
        <v>0</v>
      </c>
      <c r="CU142">
        <v>21.84</v>
      </c>
      <c r="CV142">
        <v>15.57</v>
      </c>
      <c r="CW142">
        <v>2.19</v>
      </c>
      <c r="CX142">
        <v>0</v>
      </c>
      <c r="CY142">
        <v>10.92</v>
      </c>
      <c r="CZ142">
        <v>7.37</v>
      </c>
      <c r="DA142">
        <v>18.18</v>
      </c>
      <c r="DB142">
        <v>27.51</v>
      </c>
      <c r="DC142">
        <v>1.64</v>
      </c>
      <c r="DD142">
        <v>105.22</v>
      </c>
      <c r="DE142">
        <v>50.52</v>
      </c>
      <c r="DF142">
        <v>0</v>
      </c>
      <c r="DG142">
        <v>0.55552299999999999</v>
      </c>
      <c r="DH142">
        <v>1.8920200000000002E-2</v>
      </c>
      <c r="DI142">
        <v>0</v>
      </c>
      <c r="DJ142">
        <v>1.0894600000000001E-2</v>
      </c>
      <c r="DK142">
        <v>0.134212</v>
      </c>
      <c r="DL142">
        <v>0.17653199999999999</v>
      </c>
      <c r="DM142">
        <v>0.30364400000000002</v>
      </c>
      <c r="DN142">
        <v>2.03874E-2</v>
      </c>
      <c r="DO142">
        <v>1.22011</v>
      </c>
      <c r="DP142">
        <v>0.58533800000000002</v>
      </c>
      <c r="DQ142" t="s">
        <v>691</v>
      </c>
      <c r="DR142" t="s">
        <v>690</v>
      </c>
      <c r="DS142" t="s">
        <v>16</v>
      </c>
      <c r="DT142">
        <v>-0.113429</v>
      </c>
      <c r="DU142">
        <v>-0.114298</v>
      </c>
      <c r="DV142">
        <v>-18.770199999999999</v>
      </c>
      <c r="DW142">
        <v>-39.231999999999999</v>
      </c>
      <c r="EN142">
        <v>123.827</v>
      </c>
      <c r="EO142">
        <v>139.91</v>
      </c>
      <c r="EP142">
        <v>165.69200000000001</v>
      </c>
      <c r="EQ142">
        <v>0</v>
      </c>
      <c r="ER142">
        <v>2528.31</v>
      </c>
      <c r="ES142">
        <v>0</v>
      </c>
      <c r="ET142">
        <v>0</v>
      </c>
      <c r="EU142">
        <v>505.55700000000002</v>
      </c>
      <c r="EV142">
        <v>941.95699999999999</v>
      </c>
      <c r="EW142">
        <v>2025.88</v>
      </c>
      <c r="EX142">
        <v>119.621</v>
      </c>
      <c r="EY142">
        <v>6550.75</v>
      </c>
      <c r="EZ142">
        <v>182.726</v>
      </c>
      <c r="FA142">
        <v>0</v>
      </c>
      <c r="FB142">
        <v>0</v>
      </c>
      <c r="FC142">
        <v>0</v>
      </c>
      <c r="FD142">
        <v>0</v>
      </c>
      <c r="FE142">
        <v>0</v>
      </c>
      <c r="FF142">
        <v>43.669699999999999</v>
      </c>
      <c r="FG142">
        <v>0</v>
      </c>
      <c r="FH142">
        <v>0</v>
      </c>
      <c r="FI142">
        <v>226.39599999999999</v>
      </c>
      <c r="FJ142">
        <v>0</v>
      </c>
      <c r="FK142">
        <v>0</v>
      </c>
      <c r="FL142">
        <v>0</v>
      </c>
      <c r="FM142">
        <v>0</v>
      </c>
      <c r="FN142">
        <v>0</v>
      </c>
      <c r="FO142">
        <v>0</v>
      </c>
      <c r="FP142">
        <v>0</v>
      </c>
      <c r="FQ142">
        <v>0</v>
      </c>
      <c r="FR142">
        <v>0</v>
      </c>
      <c r="FS142">
        <v>0</v>
      </c>
      <c r="FT142">
        <v>20.6</v>
      </c>
      <c r="FU142">
        <v>11.92</v>
      </c>
      <c r="FV142">
        <v>2.19</v>
      </c>
      <c r="FW142">
        <v>0</v>
      </c>
      <c r="FX142">
        <v>35.630000000000003</v>
      </c>
      <c r="FY142">
        <v>0</v>
      </c>
      <c r="FZ142">
        <v>0</v>
      </c>
      <c r="GA142">
        <v>7.37</v>
      </c>
      <c r="GB142">
        <v>18.11</v>
      </c>
      <c r="GC142">
        <v>27.51</v>
      </c>
      <c r="GD142">
        <v>1.64</v>
      </c>
      <c r="GE142">
        <v>124.97</v>
      </c>
      <c r="GF142">
        <v>0</v>
      </c>
      <c r="GG142">
        <v>0.34604400000000002</v>
      </c>
      <c r="GH142">
        <v>1.8920200000000002E-2</v>
      </c>
      <c r="GI142">
        <v>0</v>
      </c>
      <c r="GJ142">
        <v>0.334671</v>
      </c>
      <c r="GK142">
        <v>0</v>
      </c>
      <c r="GL142">
        <v>0</v>
      </c>
      <c r="GM142">
        <v>0.134212</v>
      </c>
      <c r="GN142">
        <v>0.17566300000000001</v>
      </c>
      <c r="GO142">
        <v>0.30364400000000002</v>
      </c>
      <c r="GP142">
        <v>2.03874E-2</v>
      </c>
      <c r="GQ142">
        <v>1.3335399999999999</v>
      </c>
      <c r="GR142">
        <v>446.09899999999999</v>
      </c>
      <c r="GS142">
        <v>1141.05</v>
      </c>
      <c r="GT142">
        <v>165.69200000000001</v>
      </c>
      <c r="GU142">
        <v>0</v>
      </c>
      <c r="GV142">
        <v>2627.42</v>
      </c>
      <c r="GW142">
        <v>2135</v>
      </c>
      <c r="GX142">
        <v>930.00099999999998</v>
      </c>
      <c r="GY142">
        <v>2637.81</v>
      </c>
      <c r="GZ142">
        <v>297.5</v>
      </c>
      <c r="HA142">
        <v>10380.6</v>
      </c>
      <c r="HB142">
        <v>371.24299999999999</v>
      </c>
      <c r="HC142">
        <v>0</v>
      </c>
      <c r="HD142">
        <v>0</v>
      </c>
      <c r="HE142">
        <v>0</v>
      </c>
      <c r="HF142">
        <v>0</v>
      </c>
      <c r="HG142">
        <v>0</v>
      </c>
      <c r="HH142">
        <v>65.400000000000006</v>
      </c>
      <c r="HI142">
        <v>0</v>
      </c>
      <c r="HJ142">
        <v>0</v>
      </c>
      <c r="HK142">
        <v>436.64299999999997</v>
      </c>
      <c r="HL142">
        <v>0</v>
      </c>
      <c r="HM142">
        <v>0</v>
      </c>
      <c r="HN142">
        <v>0</v>
      </c>
      <c r="HO142">
        <v>0</v>
      </c>
      <c r="HP142">
        <v>0</v>
      </c>
      <c r="HQ142">
        <v>0</v>
      </c>
      <c r="HR142">
        <v>0</v>
      </c>
      <c r="HS142">
        <v>0</v>
      </c>
      <c r="HT142">
        <v>0</v>
      </c>
      <c r="HU142">
        <v>0</v>
      </c>
      <c r="HV142">
        <v>44.31</v>
      </c>
      <c r="HW142">
        <v>53.29</v>
      </c>
      <c r="HX142">
        <v>2.19</v>
      </c>
      <c r="HY142">
        <v>0</v>
      </c>
      <c r="HZ142">
        <v>36.619999999999997</v>
      </c>
      <c r="IA142">
        <v>31.93</v>
      </c>
      <c r="IB142">
        <v>18.57</v>
      </c>
      <c r="IC142">
        <v>36.39</v>
      </c>
      <c r="ID142">
        <v>4.13</v>
      </c>
      <c r="IE142">
        <v>227.43</v>
      </c>
      <c r="IF142">
        <v>0</v>
      </c>
      <c r="IG142">
        <v>2.4153500000000001</v>
      </c>
      <c r="IH142">
        <v>1.8920200000000002E-2</v>
      </c>
      <c r="II142">
        <v>0</v>
      </c>
      <c r="IJ142">
        <v>0.37175799999999998</v>
      </c>
      <c r="IK142">
        <v>0.62342900000000001</v>
      </c>
      <c r="IL142">
        <v>0.118043</v>
      </c>
      <c r="IM142">
        <v>0.43196400000000001</v>
      </c>
      <c r="IN142">
        <v>6.2929700000000005E-2</v>
      </c>
      <c r="IO142">
        <v>4.0423900000000001</v>
      </c>
      <c r="IP142">
        <v>53.3</v>
      </c>
      <c r="IQ142">
        <v>0</v>
      </c>
      <c r="IR142">
        <v>25.3</v>
      </c>
      <c r="IS142">
        <v>44.9</v>
      </c>
      <c r="IT142">
        <v>19.600000000000001</v>
      </c>
      <c r="IU142">
        <v>51.23</v>
      </c>
      <c r="IV142">
        <v>19.11</v>
      </c>
      <c r="IW142">
        <v>20.46</v>
      </c>
      <c r="IX142">
        <v>30.06</v>
      </c>
      <c r="IY142">
        <v>51.23</v>
      </c>
      <c r="IZ142">
        <v>19.11</v>
      </c>
      <c r="JA142">
        <v>97.46</v>
      </c>
      <c r="JB142">
        <v>38.950000000000003</v>
      </c>
    </row>
    <row r="143" spans="1:262" x14ac:dyDescent="0.25">
      <c r="A143" s="10">
        <v>42977.405532407407</v>
      </c>
      <c r="B143" t="s">
        <v>647</v>
      </c>
      <c r="C143" t="s">
        <v>622</v>
      </c>
      <c r="D143">
        <v>12</v>
      </c>
      <c r="E143">
        <v>1</v>
      </c>
      <c r="F143">
        <v>2100</v>
      </c>
      <c r="G143" t="s">
        <v>96</v>
      </c>
      <c r="H143" t="s">
        <v>125</v>
      </c>
      <c r="I143">
        <v>-6.45</v>
      </c>
      <c r="J143">
        <v>54.8</v>
      </c>
      <c r="K143">
        <v>124.61199999999999</v>
      </c>
      <c r="L143">
        <v>138.089</v>
      </c>
      <c r="M143">
        <v>165.69200000000001</v>
      </c>
      <c r="N143">
        <v>0</v>
      </c>
      <c r="O143">
        <v>2528.31</v>
      </c>
      <c r="P143">
        <v>0</v>
      </c>
      <c r="Q143">
        <v>0</v>
      </c>
      <c r="R143">
        <v>505.55700000000002</v>
      </c>
      <c r="S143">
        <v>2014.15</v>
      </c>
      <c r="T143">
        <v>2025.88</v>
      </c>
      <c r="U143">
        <v>119.621</v>
      </c>
      <c r="V143">
        <v>7621.92</v>
      </c>
      <c r="W143">
        <v>0</v>
      </c>
      <c r="X143">
        <v>0</v>
      </c>
      <c r="Y143">
        <v>0</v>
      </c>
      <c r="Z143">
        <v>0</v>
      </c>
      <c r="AA143">
        <v>0</v>
      </c>
      <c r="AB143">
        <v>0</v>
      </c>
      <c r="AC143">
        <v>0</v>
      </c>
      <c r="AD143">
        <v>0</v>
      </c>
      <c r="AE143">
        <v>0</v>
      </c>
      <c r="AF143">
        <v>0</v>
      </c>
      <c r="AG143">
        <v>18.388400000000001</v>
      </c>
      <c r="AH143">
        <v>0</v>
      </c>
      <c r="AI143">
        <v>0</v>
      </c>
      <c r="AJ143">
        <v>0</v>
      </c>
      <c r="AK143">
        <v>0</v>
      </c>
      <c r="AL143">
        <v>0</v>
      </c>
      <c r="AM143">
        <v>0</v>
      </c>
      <c r="AN143">
        <v>0</v>
      </c>
      <c r="AO143">
        <v>0</v>
      </c>
      <c r="AP143">
        <v>18.388400000000001</v>
      </c>
      <c r="AQ143">
        <v>43.19</v>
      </c>
      <c r="AR143">
        <v>11.73</v>
      </c>
      <c r="AS143">
        <v>2.19</v>
      </c>
      <c r="AT143">
        <v>0</v>
      </c>
      <c r="AU143">
        <v>35.630000000000003</v>
      </c>
      <c r="AV143">
        <v>0</v>
      </c>
      <c r="AW143">
        <v>0</v>
      </c>
      <c r="AX143">
        <v>7.37</v>
      </c>
      <c r="AY143">
        <v>29.87</v>
      </c>
      <c r="AZ143">
        <v>27.51</v>
      </c>
      <c r="BA143">
        <v>1.64</v>
      </c>
      <c r="BB143">
        <v>159.13</v>
      </c>
      <c r="BC143">
        <v>92.74</v>
      </c>
      <c r="BD143">
        <v>0</v>
      </c>
      <c r="BE143">
        <v>0.33577099999999999</v>
      </c>
      <c r="BF143">
        <v>1.8920200000000002E-2</v>
      </c>
      <c r="BG143">
        <v>0</v>
      </c>
      <c r="BH143">
        <v>0.334671</v>
      </c>
      <c r="BI143">
        <v>0</v>
      </c>
      <c r="BJ143">
        <v>0</v>
      </c>
      <c r="BK143">
        <v>0.134212</v>
      </c>
      <c r="BL143">
        <v>0.36194599999999999</v>
      </c>
      <c r="BM143">
        <v>0.30364400000000002</v>
      </c>
      <c r="BN143">
        <v>2.03874E-2</v>
      </c>
      <c r="BO143">
        <v>1.5095499999999999</v>
      </c>
      <c r="BP143">
        <v>0.68936200000000003</v>
      </c>
      <c r="BQ143">
        <v>131.66399999999999</v>
      </c>
      <c r="BR143">
        <v>178.203</v>
      </c>
      <c r="BS143">
        <v>165.69200000000001</v>
      </c>
      <c r="BT143">
        <v>0</v>
      </c>
      <c r="BU143">
        <v>80.384699999999995</v>
      </c>
      <c r="BV143">
        <v>505.55700000000002</v>
      </c>
      <c r="BW143">
        <v>2018.66</v>
      </c>
      <c r="BX143">
        <v>2025.88</v>
      </c>
      <c r="BY143">
        <v>119.621</v>
      </c>
      <c r="BZ143">
        <v>5225.66</v>
      </c>
      <c r="CA143">
        <v>0</v>
      </c>
      <c r="CB143">
        <v>0</v>
      </c>
      <c r="CC143">
        <v>0</v>
      </c>
      <c r="CD143">
        <v>0</v>
      </c>
      <c r="CE143">
        <v>0</v>
      </c>
      <c r="CF143">
        <v>0</v>
      </c>
      <c r="CG143">
        <v>0</v>
      </c>
      <c r="CH143">
        <v>0</v>
      </c>
      <c r="CI143">
        <v>0</v>
      </c>
      <c r="CJ143">
        <v>0</v>
      </c>
      <c r="CK143">
        <v>19.429099999999998</v>
      </c>
      <c r="CL143">
        <v>0</v>
      </c>
      <c r="CM143">
        <v>0</v>
      </c>
      <c r="CN143">
        <v>0</v>
      </c>
      <c r="CO143">
        <v>10.279299999999999</v>
      </c>
      <c r="CP143">
        <v>0</v>
      </c>
      <c r="CQ143">
        <v>0</v>
      </c>
      <c r="CR143">
        <v>0</v>
      </c>
      <c r="CS143">
        <v>0</v>
      </c>
      <c r="CT143">
        <v>29.708400000000001</v>
      </c>
      <c r="CU143">
        <v>45.67</v>
      </c>
      <c r="CV143">
        <v>15.34</v>
      </c>
      <c r="CW143">
        <v>2.19</v>
      </c>
      <c r="CX143">
        <v>0</v>
      </c>
      <c r="CY143">
        <v>23.09</v>
      </c>
      <c r="CZ143">
        <v>7.37</v>
      </c>
      <c r="DA143">
        <v>29.93</v>
      </c>
      <c r="DB143">
        <v>27.51</v>
      </c>
      <c r="DC143">
        <v>1.64</v>
      </c>
      <c r="DD143">
        <v>152.74</v>
      </c>
      <c r="DE143">
        <v>86.29</v>
      </c>
      <c r="DF143">
        <v>0</v>
      </c>
      <c r="DG143">
        <v>0.54220000000000002</v>
      </c>
      <c r="DH143">
        <v>1.8920200000000002E-2</v>
      </c>
      <c r="DI143">
        <v>0</v>
      </c>
      <c r="DJ143">
        <v>1.0894600000000001E-2</v>
      </c>
      <c r="DK143">
        <v>0.134212</v>
      </c>
      <c r="DL143">
        <v>0.36282999999999999</v>
      </c>
      <c r="DM143">
        <v>0.30364400000000002</v>
      </c>
      <c r="DN143">
        <v>2.03874E-2</v>
      </c>
      <c r="DO143">
        <v>1.3930899999999999</v>
      </c>
      <c r="DP143">
        <v>0.57201500000000005</v>
      </c>
      <c r="DQ143" t="s">
        <v>691</v>
      </c>
      <c r="DR143" t="s">
        <v>690</v>
      </c>
      <c r="DS143" t="s">
        <v>16</v>
      </c>
      <c r="DT143">
        <v>-0.116463</v>
      </c>
      <c r="DU143">
        <v>-0.11734700000000001</v>
      </c>
      <c r="DV143">
        <v>-4.1835800000000001</v>
      </c>
      <c r="DW143">
        <v>-7.4747899999999996</v>
      </c>
      <c r="EN143">
        <v>124.61199999999999</v>
      </c>
      <c r="EO143">
        <v>138.089</v>
      </c>
      <c r="EP143">
        <v>165.69200000000001</v>
      </c>
      <c r="EQ143">
        <v>0</v>
      </c>
      <c r="ER143">
        <v>2528.31</v>
      </c>
      <c r="ES143">
        <v>0</v>
      </c>
      <c r="ET143">
        <v>0</v>
      </c>
      <c r="EU143">
        <v>505.55700000000002</v>
      </c>
      <c r="EV143">
        <v>2014.15</v>
      </c>
      <c r="EW143">
        <v>2025.88</v>
      </c>
      <c r="EX143">
        <v>119.621</v>
      </c>
      <c r="EY143">
        <v>7621.92</v>
      </c>
      <c r="EZ143">
        <v>0</v>
      </c>
      <c r="FA143">
        <v>0</v>
      </c>
      <c r="FB143">
        <v>0</v>
      </c>
      <c r="FC143">
        <v>0</v>
      </c>
      <c r="FD143">
        <v>0</v>
      </c>
      <c r="FE143">
        <v>0</v>
      </c>
      <c r="FF143">
        <v>0</v>
      </c>
      <c r="FG143">
        <v>0</v>
      </c>
      <c r="FH143">
        <v>0</v>
      </c>
      <c r="FI143">
        <v>0</v>
      </c>
      <c r="FJ143">
        <v>18.388400000000001</v>
      </c>
      <c r="FK143">
        <v>0</v>
      </c>
      <c r="FL143">
        <v>0</v>
      </c>
      <c r="FM143">
        <v>0</v>
      </c>
      <c r="FN143">
        <v>0</v>
      </c>
      <c r="FO143">
        <v>0</v>
      </c>
      <c r="FP143">
        <v>0</v>
      </c>
      <c r="FQ143">
        <v>0</v>
      </c>
      <c r="FR143">
        <v>0</v>
      </c>
      <c r="FS143">
        <v>18.388400000000001</v>
      </c>
      <c r="FT143">
        <v>43.19</v>
      </c>
      <c r="FU143">
        <v>11.73</v>
      </c>
      <c r="FV143">
        <v>2.19</v>
      </c>
      <c r="FW143">
        <v>0</v>
      </c>
      <c r="FX143">
        <v>35.630000000000003</v>
      </c>
      <c r="FY143">
        <v>0</v>
      </c>
      <c r="FZ143">
        <v>0</v>
      </c>
      <c r="GA143">
        <v>7.37</v>
      </c>
      <c r="GB143">
        <v>29.87</v>
      </c>
      <c r="GC143">
        <v>27.51</v>
      </c>
      <c r="GD143">
        <v>1.64</v>
      </c>
      <c r="GE143">
        <v>159.13</v>
      </c>
      <c r="GF143">
        <v>0</v>
      </c>
      <c r="GG143">
        <v>0.33577099999999999</v>
      </c>
      <c r="GH143">
        <v>1.8920200000000002E-2</v>
      </c>
      <c r="GI143">
        <v>0</v>
      </c>
      <c r="GJ143">
        <v>0.334671</v>
      </c>
      <c r="GK143">
        <v>0</v>
      </c>
      <c r="GL143">
        <v>0</v>
      </c>
      <c r="GM143">
        <v>0.134212</v>
      </c>
      <c r="GN143">
        <v>0.36194599999999999</v>
      </c>
      <c r="GO143">
        <v>0.30364400000000002</v>
      </c>
      <c r="GP143">
        <v>2.03874E-2</v>
      </c>
      <c r="GQ143">
        <v>1.5095499999999999</v>
      </c>
      <c r="GR143">
        <v>453.28699999999998</v>
      </c>
      <c r="GS143">
        <v>1101.05</v>
      </c>
      <c r="GT143">
        <v>165.69200000000001</v>
      </c>
      <c r="GU143">
        <v>0</v>
      </c>
      <c r="GV143">
        <v>2627.43</v>
      </c>
      <c r="GW143">
        <v>2135</v>
      </c>
      <c r="GX143">
        <v>2349</v>
      </c>
      <c r="GY143">
        <v>2531</v>
      </c>
      <c r="GZ143">
        <v>297.5</v>
      </c>
      <c r="HA143">
        <v>11660</v>
      </c>
      <c r="HB143">
        <v>0</v>
      </c>
      <c r="HC143">
        <v>0</v>
      </c>
      <c r="HD143">
        <v>0</v>
      </c>
      <c r="HE143">
        <v>0</v>
      </c>
      <c r="HF143">
        <v>0</v>
      </c>
      <c r="HG143">
        <v>0</v>
      </c>
      <c r="HH143">
        <v>0</v>
      </c>
      <c r="HI143">
        <v>0</v>
      </c>
      <c r="HJ143">
        <v>0</v>
      </c>
      <c r="HK143">
        <v>0</v>
      </c>
      <c r="HL143">
        <v>37.722499999999997</v>
      </c>
      <c r="HM143">
        <v>0</v>
      </c>
      <c r="HN143">
        <v>0</v>
      </c>
      <c r="HO143">
        <v>0</v>
      </c>
      <c r="HP143">
        <v>0</v>
      </c>
      <c r="HQ143">
        <v>0</v>
      </c>
      <c r="HR143">
        <v>0</v>
      </c>
      <c r="HS143">
        <v>0</v>
      </c>
      <c r="HT143">
        <v>0</v>
      </c>
      <c r="HU143">
        <v>37.722499999999997</v>
      </c>
      <c r="HV143">
        <v>90.87</v>
      </c>
      <c r="HW143">
        <v>52.26</v>
      </c>
      <c r="HX143">
        <v>2.19</v>
      </c>
      <c r="HY143">
        <v>0</v>
      </c>
      <c r="HZ143">
        <v>36.619999999999997</v>
      </c>
      <c r="IA143">
        <v>31.93</v>
      </c>
      <c r="IB143">
        <v>32</v>
      </c>
      <c r="IC143">
        <v>34.92</v>
      </c>
      <c r="ID143">
        <v>4.13</v>
      </c>
      <c r="IE143">
        <v>284.92</v>
      </c>
      <c r="IF143">
        <v>0</v>
      </c>
      <c r="IG143">
        <v>2.3720699999999999</v>
      </c>
      <c r="IH143">
        <v>1.8920200000000002E-2</v>
      </c>
      <c r="II143">
        <v>0</v>
      </c>
      <c r="IJ143">
        <v>0.37175900000000001</v>
      </c>
      <c r="IK143">
        <v>0.62342900000000001</v>
      </c>
      <c r="IL143">
        <v>0.35041600000000001</v>
      </c>
      <c r="IM143">
        <v>0.41447200000000001</v>
      </c>
      <c r="IN143">
        <v>6.2929700000000005E-2</v>
      </c>
      <c r="IO143">
        <v>4.2140000000000004</v>
      </c>
      <c r="IP143">
        <v>54.8</v>
      </c>
      <c r="IQ143">
        <v>0</v>
      </c>
      <c r="IR143">
        <v>36.799999999999997</v>
      </c>
      <c r="IS143">
        <v>52.6</v>
      </c>
      <c r="IT143">
        <v>15.8</v>
      </c>
      <c r="IU143">
        <v>51.05</v>
      </c>
      <c r="IV143">
        <v>41.69</v>
      </c>
      <c r="IW143">
        <v>20.239999999999998</v>
      </c>
      <c r="IX143">
        <v>66.05</v>
      </c>
      <c r="IY143">
        <v>51.05</v>
      </c>
      <c r="IZ143">
        <v>41.69</v>
      </c>
      <c r="JA143">
        <v>96.51</v>
      </c>
      <c r="JB143">
        <v>85.43</v>
      </c>
    </row>
    <row r="144" spans="1:262" x14ac:dyDescent="0.25">
      <c r="A144" s="10">
        <v>42977.405185185184</v>
      </c>
      <c r="B144" t="s">
        <v>648</v>
      </c>
      <c r="C144" t="s">
        <v>624</v>
      </c>
      <c r="D144">
        <v>12</v>
      </c>
      <c r="E144">
        <v>1</v>
      </c>
      <c r="F144">
        <v>2100</v>
      </c>
      <c r="G144" t="s">
        <v>96</v>
      </c>
      <c r="H144" t="s">
        <v>125</v>
      </c>
      <c r="I144">
        <v>2.83</v>
      </c>
      <c r="J144">
        <v>43.6</v>
      </c>
      <c r="K144">
        <v>125.367</v>
      </c>
      <c r="L144">
        <v>137.721</v>
      </c>
      <c r="M144">
        <v>165.69200000000001</v>
      </c>
      <c r="N144">
        <v>0</v>
      </c>
      <c r="O144">
        <v>1005.97</v>
      </c>
      <c r="P144">
        <v>0</v>
      </c>
      <c r="Q144">
        <v>0</v>
      </c>
      <c r="R144">
        <v>505.55700000000002</v>
      </c>
      <c r="S144">
        <v>935.48199999999997</v>
      </c>
      <c r="T144">
        <v>2025.88</v>
      </c>
      <c r="U144">
        <v>119.621</v>
      </c>
      <c r="V144">
        <v>5021.3</v>
      </c>
      <c r="W144">
        <v>184.999</v>
      </c>
      <c r="X144">
        <v>0</v>
      </c>
      <c r="Y144">
        <v>0</v>
      </c>
      <c r="Z144">
        <v>0</v>
      </c>
      <c r="AA144">
        <v>0</v>
      </c>
      <c r="AB144">
        <v>0</v>
      </c>
      <c r="AC144">
        <v>43.669699999999999</v>
      </c>
      <c r="AD144">
        <v>0</v>
      </c>
      <c r="AE144">
        <v>0</v>
      </c>
      <c r="AF144">
        <v>228.66900000000001</v>
      </c>
      <c r="AG144">
        <v>0</v>
      </c>
      <c r="AH144">
        <v>0</v>
      </c>
      <c r="AI144">
        <v>0</v>
      </c>
      <c r="AJ144">
        <v>0</v>
      </c>
      <c r="AK144">
        <v>0</v>
      </c>
      <c r="AL144">
        <v>0</v>
      </c>
      <c r="AM144">
        <v>0</v>
      </c>
      <c r="AN144">
        <v>0</v>
      </c>
      <c r="AO144">
        <v>0</v>
      </c>
      <c r="AP144">
        <v>0</v>
      </c>
      <c r="AQ144">
        <v>20.86</v>
      </c>
      <c r="AR144">
        <v>11.77</v>
      </c>
      <c r="AS144">
        <v>2.19</v>
      </c>
      <c r="AT144">
        <v>0</v>
      </c>
      <c r="AU144">
        <v>12.87</v>
      </c>
      <c r="AV144">
        <v>0</v>
      </c>
      <c r="AW144">
        <v>0</v>
      </c>
      <c r="AX144">
        <v>7.37</v>
      </c>
      <c r="AY144">
        <v>18.03</v>
      </c>
      <c r="AZ144">
        <v>27.51</v>
      </c>
      <c r="BA144">
        <v>1.64</v>
      </c>
      <c r="BB144">
        <v>102.24</v>
      </c>
      <c r="BC144">
        <v>47.69</v>
      </c>
      <c r="BD144">
        <v>0</v>
      </c>
      <c r="BE144">
        <v>0.33624199999999999</v>
      </c>
      <c r="BF144">
        <v>1.8920200000000002E-2</v>
      </c>
      <c r="BG144">
        <v>0</v>
      </c>
      <c r="BH144">
        <v>6.9404199999999999E-2</v>
      </c>
      <c r="BI144">
        <v>0</v>
      </c>
      <c r="BJ144">
        <v>0</v>
      </c>
      <c r="BK144">
        <v>0.134212</v>
      </c>
      <c r="BL144">
        <v>0.17508699999999999</v>
      </c>
      <c r="BM144">
        <v>0.30364400000000002</v>
      </c>
      <c r="BN144">
        <v>2.03874E-2</v>
      </c>
      <c r="BO144">
        <v>1.0579000000000001</v>
      </c>
      <c r="BP144">
        <v>0.42456700000000003</v>
      </c>
      <c r="BQ144">
        <v>130.875</v>
      </c>
      <c r="BR144">
        <v>180.99700000000001</v>
      </c>
      <c r="BS144">
        <v>165.69200000000001</v>
      </c>
      <c r="BT144">
        <v>0</v>
      </c>
      <c r="BU144">
        <v>80.384699999999995</v>
      </c>
      <c r="BV144">
        <v>505.55700000000002</v>
      </c>
      <c r="BW144">
        <v>946.44799999999998</v>
      </c>
      <c r="BX144">
        <v>2025.88</v>
      </c>
      <c r="BY144">
        <v>119.621</v>
      </c>
      <c r="BZ144">
        <v>4155.46</v>
      </c>
      <c r="CA144">
        <v>193.12700000000001</v>
      </c>
      <c r="CB144">
        <v>0</v>
      </c>
      <c r="CC144">
        <v>0</v>
      </c>
      <c r="CD144">
        <v>0</v>
      </c>
      <c r="CE144">
        <v>102.79300000000001</v>
      </c>
      <c r="CF144">
        <v>0</v>
      </c>
      <c r="CG144">
        <v>43.669699999999999</v>
      </c>
      <c r="CH144">
        <v>0</v>
      </c>
      <c r="CI144">
        <v>0</v>
      </c>
      <c r="CJ144">
        <v>339.589</v>
      </c>
      <c r="CK144">
        <v>0</v>
      </c>
      <c r="CL144">
        <v>0</v>
      </c>
      <c r="CM144">
        <v>0</v>
      </c>
      <c r="CN144">
        <v>0</v>
      </c>
      <c r="CO144">
        <v>0</v>
      </c>
      <c r="CP144">
        <v>0</v>
      </c>
      <c r="CQ144">
        <v>0</v>
      </c>
      <c r="CR144">
        <v>0</v>
      </c>
      <c r="CS144">
        <v>0</v>
      </c>
      <c r="CT144">
        <v>0</v>
      </c>
      <c r="CU144">
        <v>21.84</v>
      </c>
      <c r="CV144">
        <v>15.57</v>
      </c>
      <c r="CW144">
        <v>2.19</v>
      </c>
      <c r="CX144">
        <v>0</v>
      </c>
      <c r="CY144">
        <v>10.92</v>
      </c>
      <c r="CZ144">
        <v>7.37</v>
      </c>
      <c r="DA144">
        <v>18.18</v>
      </c>
      <c r="DB144">
        <v>27.51</v>
      </c>
      <c r="DC144">
        <v>1.64</v>
      </c>
      <c r="DD144">
        <v>105.22</v>
      </c>
      <c r="DE144">
        <v>50.52</v>
      </c>
      <c r="DF144">
        <v>0</v>
      </c>
      <c r="DG144">
        <v>0.55552299999999999</v>
      </c>
      <c r="DH144">
        <v>1.8920200000000002E-2</v>
      </c>
      <c r="DI144">
        <v>0</v>
      </c>
      <c r="DJ144">
        <v>1.0894600000000001E-2</v>
      </c>
      <c r="DK144">
        <v>0.134212</v>
      </c>
      <c r="DL144">
        <v>0.17653199999999999</v>
      </c>
      <c r="DM144">
        <v>0.30364400000000002</v>
      </c>
      <c r="DN144">
        <v>2.03874E-2</v>
      </c>
      <c r="DO144">
        <v>1.22011</v>
      </c>
      <c r="DP144">
        <v>0.58533800000000002</v>
      </c>
      <c r="DQ144" t="s">
        <v>691</v>
      </c>
      <c r="DR144" t="s">
        <v>690</v>
      </c>
      <c r="DS144" t="s">
        <v>16</v>
      </c>
      <c r="DT144">
        <v>0.162216</v>
      </c>
      <c r="DU144">
        <v>0.160771</v>
      </c>
      <c r="DV144">
        <v>2.83216</v>
      </c>
      <c r="DW144">
        <v>5.6017400000000004</v>
      </c>
      <c r="EN144">
        <v>125.367</v>
      </c>
      <c r="EO144">
        <v>137.721</v>
      </c>
      <c r="EP144">
        <v>165.69200000000001</v>
      </c>
      <c r="EQ144">
        <v>0</v>
      </c>
      <c r="ER144">
        <v>1005.97</v>
      </c>
      <c r="ES144">
        <v>0</v>
      </c>
      <c r="ET144">
        <v>0</v>
      </c>
      <c r="EU144">
        <v>505.55700000000002</v>
      </c>
      <c r="EV144">
        <v>935.48199999999997</v>
      </c>
      <c r="EW144">
        <v>2025.88</v>
      </c>
      <c r="EX144">
        <v>119.621</v>
      </c>
      <c r="EY144">
        <v>5021.3</v>
      </c>
      <c r="EZ144">
        <v>184.999</v>
      </c>
      <c r="FA144">
        <v>0</v>
      </c>
      <c r="FB144">
        <v>0</v>
      </c>
      <c r="FC144">
        <v>0</v>
      </c>
      <c r="FD144">
        <v>0</v>
      </c>
      <c r="FE144">
        <v>0</v>
      </c>
      <c r="FF144">
        <v>43.669699999999999</v>
      </c>
      <c r="FG144">
        <v>0</v>
      </c>
      <c r="FH144">
        <v>0</v>
      </c>
      <c r="FI144">
        <v>228.66900000000001</v>
      </c>
      <c r="FJ144">
        <v>0</v>
      </c>
      <c r="FK144">
        <v>0</v>
      </c>
      <c r="FL144">
        <v>0</v>
      </c>
      <c r="FM144">
        <v>0</v>
      </c>
      <c r="FN144">
        <v>0</v>
      </c>
      <c r="FO144">
        <v>0</v>
      </c>
      <c r="FP144">
        <v>0</v>
      </c>
      <c r="FQ144">
        <v>0</v>
      </c>
      <c r="FR144">
        <v>0</v>
      </c>
      <c r="FS144">
        <v>0</v>
      </c>
      <c r="FT144">
        <v>20.86</v>
      </c>
      <c r="FU144">
        <v>11.77</v>
      </c>
      <c r="FV144">
        <v>2.19</v>
      </c>
      <c r="FW144">
        <v>0</v>
      </c>
      <c r="FX144">
        <v>12.87</v>
      </c>
      <c r="FY144">
        <v>0</v>
      </c>
      <c r="FZ144">
        <v>0</v>
      </c>
      <c r="GA144">
        <v>7.37</v>
      </c>
      <c r="GB144">
        <v>18.03</v>
      </c>
      <c r="GC144">
        <v>27.51</v>
      </c>
      <c r="GD144">
        <v>1.64</v>
      </c>
      <c r="GE144">
        <v>102.24</v>
      </c>
      <c r="GF144">
        <v>0</v>
      </c>
      <c r="GG144">
        <v>0.33624199999999999</v>
      </c>
      <c r="GH144">
        <v>1.8920200000000002E-2</v>
      </c>
      <c r="GI144">
        <v>0</v>
      </c>
      <c r="GJ144">
        <v>6.9404199999999999E-2</v>
      </c>
      <c r="GK144">
        <v>0</v>
      </c>
      <c r="GL144">
        <v>0</v>
      </c>
      <c r="GM144">
        <v>0.134212</v>
      </c>
      <c r="GN144">
        <v>0.17508699999999999</v>
      </c>
      <c r="GO144">
        <v>0.30364400000000002</v>
      </c>
      <c r="GP144">
        <v>2.03874E-2</v>
      </c>
      <c r="GQ144">
        <v>1.0579000000000001</v>
      </c>
      <c r="GR144">
        <v>446.09899999999999</v>
      </c>
      <c r="GS144">
        <v>1141.05</v>
      </c>
      <c r="GT144">
        <v>165.69200000000001</v>
      </c>
      <c r="GU144">
        <v>0</v>
      </c>
      <c r="GV144">
        <v>2627.42</v>
      </c>
      <c r="GW144">
        <v>2135</v>
      </c>
      <c r="GX144">
        <v>930.00099999999998</v>
      </c>
      <c r="GY144">
        <v>2637.81</v>
      </c>
      <c r="GZ144">
        <v>297.5</v>
      </c>
      <c r="HA144">
        <v>10380.6</v>
      </c>
      <c r="HB144">
        <v>371.24299999999999</v>
      </c>
      <c r="HC144">
        <v>0</v>
      </c>
      <c r="HD144">
        <v>0</v>
      </c>
      <c r="HE144">
        <v>0</v>
      </c>
      <c r="HF144">
        <v>0</v>
      </c>
      <c r="HG144">
        <v>0</v>
      </c>
      <c r="HH144">
        <v>65.400000000000006</v>
      </c>
      <c r="HI144">
        <v>0</v>
      </c>
      <c r="HJ144">
        <v>0</v>
      </c>
      <c r="HK144">
        <v>436.64299999999997</v>
      </c>
      <c r="HL144">
        <v>0</v>
      </c>
      <c r="HM144">
        <v>0</v>
      </c>
      <c r="HN144">
        <v>0</v>
      </c>
      <c r="HO144">
        <v>0</v>
      </c>
      <c r="HP144">
        <v>0</v>
      </c>
      <c r="HQ144">
        <v>0</v>
      </c>
      <c r="HR144">
        <v>0</v>
      </c>
      <c r="HS144">
        <v>0</v>
      </c>
      <c r="HT144">
        <v>0</v>
      </c>
      <c r="HU144">
        <v>0</v>
      </c>
      <c r="HV144">
        <v>44.31</v>
      </c>
      <c r="HW144">
        <v>53.29</v>
      </c>
      <c r="HX144">
        <v>2.19</v>
      </c>
      <c r="HY144">
        <v>0</v>
      </c>
      <c r="HZ144">
        <v>36.619999999999997</v>
      </c>
      <c r="IA144">
        <v>31.93</v>
      </c>
      <c r="IB144">
        <v>18.57</v>
      </c>
      <c r="IC144">
        <v>36.39</v>
      </c>
      <c r="ID144">
        <v>4.13</v>
      </c>
      <c r="IE144">
        <v>227.43</v>
      </c>
      <c r="IF144">
        <v>0</v>
      </c>
      <c r="IG144">
        <v>2.4153500000000001</v>
      </c>
      <c r="IH144">
        <v>1.8920200000000002E-2</v>
      </c>
      <c r="II144">
        <v>0</v>
      </c>
      <c r="IJ144">
        <v>0.37175799999999998</v>
      </c>
      <c r="IK144">
        <v>0.62342900000000001</v>
      </c>
      <c r="IL144">
        <v>0.118043</v>
      </c>
      <c r="IM144">
        <v>0.43196400000000001</v>
      </c>
      <c r="IN144">
        <v>6.2929700000000005E-2</v>
      </c>
      <c r="IO144">
        <v>4.0423900000000001</v>
      </c>
      <c r="IP144">
        <v>43.6</v>
      </c>
      <c r="IQ144">
        <v>0</v>
      </c>
      <c r="IR144">
        <v>25.3</v>
      </c>
      <c r="IS144">
        <v>44.9</v>
      </c>
      <c r="IT144">
        <v>19.600000000000001</v>
      </c>
      <c r="IU144">
        <v>28.34</v>
      </c>
      <c r="IV144">
        <v>19.350000000000001</v>
      </c>
      <c r="IW144">
        <v>20.46</v>
      </c>
      <c r="IX144">
        <v>30.06</v>
      </c>
      <c r="IY144">
        <v>28.34</v>
      </c>
      <c r="IZ144">
        <v>19.350000000000001</v>
      </c>
      <c r="JA144">
        <v>97.46</v>
      </c>
      <c r="JB144">
        <v>38.950000000000003</v>
      </c>
    </row>
    <row r="145" spans="1:262" x14ac:dyDescent="0.25">
      <c r="A145" s="10">
        <v>42977.405185185184</v>
      </c>
      <c r="B145" t="s">
        <v>649</v>
      </c>
      <c r="C145" t="s">
        <v>626</v>
      </c>
      <c r="D145">
        <v>12</v>
      </c>
      <c r="E145">
        <v>1</v>
      </c>
      <c r="F145">
        <v>2100</v>
      </c>
      <c r="G145" t="s">
        <v>96</v>
      </c>
      <c r="H145" t="s">
        <v>125</v>
      </c>
      <c r="I145">
        <v>15.93</v>
      </c>
      <c r="J145">
        <v>47.1</v>
      </c>
      <c r="K145">
        <v>126.151</v>
      </c>
      <c r="L145">
        <v>135.946</v>
      </c>
      <c r="M145">
        <v>165.69200000000001</v>
      </c>
      <c r="N145">
        <v>0</v>
      </c>
      <c r="O145">
        <v>1005.98</v>
      </c>
      <c r="P145">
        <v>0</v>
      </c>
      <c r="Q145">
        <v>0</v>
      </c>
      <c r="R145">
        <v>505.55700000000002</v>
      </c>
      <c r="S145">
        <v>2007.68</v>
      </c>
      <c r="T145">
        <v>2025.88</v>
      </c>
      <c r="U145">
        <v>119.621</v>
      </c>
      <c r="V145">
        <v>6092.51</v>
      </c>
      <c r="W145">
        <v>0</v>
      </c>
      <c r="X145">
        <v>0</v>
      </c>
      <c r="Y145">
        <v>0</v>
      </c>
      <c r="Z145">
        <v>0</v>
      </c>
      <c r="AA145">
        <v>0</v>
      </c>
      <c r="AB145">
        <v>0</v>
      </c>
      <c r="AC145">
        <v>0</v>
      </c>
      <c r="AD145">
        <v>0</v>
      </c>
      <c r="AE145">
        <v>0</v>
      </c>
      <c r="AF145">
        <v>0</v>
      </c>
      <c r="AG145">
        <v>18.6157</v>
      </c>
      <c r="AH145">
        <v>0</v>
      </c>
      <c r="AI145">
        <v>0</v>
      </c>
      <c r="AJ145">
        <v>0</v>
      </c>
      <c r="AK145">
        <v>0</v>
      </c>
      <c r="AL145">
        <v>0</v>
      </c>
      <c r="AM145">
        <v>0</v>
      </c>
      <c r="AN145">
        <v>0</v>
      </c>
      <c r="AO145">
        <v>0</v>
      </c>
      <c r="AP145">
        <v>18.6157</v>
      </c>
      <c r="AQ145">
        <v>43.72</v>
      </c>
      <c r="AR145">
        <v>11.58</v>
      </c>
      <c r="AS145">
        <v>2.19</v>
      </c>
      <c r="AT145">
        <v>0</v>
      </c>
      <c r="AU145">
        <v>12.87</v>
      </c>
      <c r="AV145">
        <v>0</v>
      </c>
      <c r="AW145">
        <v>0</v>
      </c>
      <c r="AX145">
        <v>7.37</v>
      </c>
      <c r="AY145">
        <v>29.78</v>
      </c>
      <c r="AZ145">
        <v>27.51</v>
      </c>
      <c r="BA145">
        <v>1.64</v>
      </c>
      <c r="BB145">
        <v>136.66</v>
      </c>
      <c r="BC145">
        <v>70.36</v>
      </c>
      <c r="BD145">
        <v>0</v>
      </c>
      <c r="BE145">
        <v>0.32698199999999999</v>
      </c>
      <c r="BF145">
        <v>1.8920200000000002E-2</v>
      </c>
      <c r="BG145">
        <v>0</v>
      </c>
      <c r="BH145">
        <v>6.9404800000000003E-2</v>
      </c>
      <c r="BI145">
        <v>0</v>
      </c>
      <c r="BJ145">
        <v>0</v>
      </c>
      <c r="BK145">
        <v>0.134212</v>
      </c>
      <c r="BL145">
        <v>0.36137000000000002</v>
      </c>
      <c r="BM145">
        <v>0.30364400000000002</v>
      </c>
      <c r="BN145">
        <v>2.03874E-2</v>
      </c>
      <c r="BO145">
        <v>1.23492</v>
      </c>
      <c r="BP145">
        <v>0.41530699999999998</v>
      </c>
      <c r="BQ145">
        <v>131.66399999999999</v>
      </c>
      <c r="BR145">
        <v>178.203</v>
      </c>
      <c r="BS145">
        <v>165.69200000000001</v>
      </c>
      <c r="BT145">
        <v>0</v>
      </c>
      <c r="BU145">
        <v>80.384699999999995</v>
      </c>
      <c r="BV145">
        <v>505.55700000000002</v>
      </c>
      <c r="BW145">
        <v>2018.66</v>
      </c>
      <c r="BX145">
        <v>2025.88</v>
      </c>
      <c r="BY145">
        <v>119.621</v>
      </c>
      <c r="BZ145">
        <v>5225.66</v>
      </c>
      <c r="CA145">
        <v>0</v>
      </c>
      <c r="CB145">
        <v>0</v>
      </c>
      <c r="CC145">
        <v>0</v>
      </c>
      <c r="CD145">
        <v>0</v>
      </c>
      <c r="CE145">
        <v>0</v>
      </c>
      <c r="CF145">
        <v>0</v>
      </c>
      <c r="CG145">
        <v>0</v>
      </c>
      <c r="CH145">
        <v>0</v>
      </c>
      <c r="CI145">
        <v>0</v>
      </c>
      <c r="CJ145">
        <v>0</v>
      </c>
      <c r="CK145">
        <v>19.429099999999998</v>
      </c>
      <c r="CL145">
        <v>0</v>
      </c>
      <c r="CM145">
        <v>0</v>
      </c>
      <c r="CN145">
        <v>0</v>
      </c>
      <c r="CO145">
        <v>10.279299999999999</v>
      </c>
      <c r="CP145">
        <v>0</v>
      </c>
      <c r="CQ145">
        <v>0</v>
      </c>
      <c r="CR145">
        <v>0</v>
      </c>
      <c r="CS145">
        <v>0</v>
      </c>
      <c r="CT145">
        <v>29.708400000000001</v>
      </c>
      <c r="CU145">
        <v>45.67</v>
      </c>
      <c r="CV145">
        <v>15.34</v>
      </c>
      <c r="CW145">
        <v>2.19</v>
      </c>
      <c r="CX145">
        <v>0</v>
      </c>
      <c r="CY145">
        <v>23.09</v>
      </c>
      <c r="CZ145">
        <v>7.37</v>
      </c>
      <c r="DA145">
        <v>29.93</v>
      </c>
      <c r="DB145">
        <v>27.51</v>
      </c>
      <c r="DC145">
        <v>1.64</v>
      </c>
      <c r="DD145">
        <v>152.74</v>
      </c>
      <c r="DE145">
        <v>86.29</v>
      </c>
      <c r="DF145">
        <v>0</v>
      </c>
      <c r="DG145">
        <v>0.54220000000000002</v>
      </c>
      <c r="DH145">
        <v>1.8920200000000002E-2</v>
      </c>
      <c r="DI145">
        <v>0</v>
      </c>
      <c r="DJ145">
        <v>1.0894600000000001E-2</v>
      </c>
      <c r="DK145">
        <v>0.134212</v>
      </c>
      <c r="DL145">
        <v>0.36282999999999999</v>
      </c>
      <c r="DM145">
        <v>0.30364400000000002</v>
      </c>
      <c r="DN145">
        <v>2.03874E-2</v>
      </c>
      <c r="DO145">
        <v>1.3930899999999999</v>
      </c>
      <c r="DP145">
        <v>0.57201500000000005</v>
      </c>
      <c r="DQ145" t="s">
        <v>691</v>
      </c>
      <c r="DR145" t="s">
        <v>690</v>
      </c>
      <c r="DS145" t="s">
        <v>16</v>
      </c>
      <c r="DT145">
        <v>0.158168</v>
      </c>
      <c r="DU145">
        <v>0.15670799999999999</v>
      </c>
      <c r="DV145">
        <v>10.527699999999999</v>
      </c>
      <c r="DW145">
        <v>18.460999999999999</v>
      </c>
      <c r="EN145">
        <v>126.151</v>
      </c>
      <c r="EO145">
        <v>135.946</v>
      </c>
      <c r="EP145">
        <v>165.69200000000001</v>
      </c>
      <c r="EQ145">
        <v>0</v>
      </c>
      <c r="ER145">
        <v>1005.98</v>
      </c>
      <c r="ES145">
        <v>0</v>
      </c>
      <c r="ET145">
        <v>0</v>
      </c>
      <c r="EU145">
        <v>505.55700000000002</v>
      </c>
      <c r="EV145">
        <v>2007.68</v>
      </c>
      <c r="EW145">
        <v>2025.88</v>
      </c>
      <c r="EX145">
        <v>119.621</v>
      </c>
      <c r="EY145">
        <v>6092.51</v>
      </c>
      <c r="EZ145">
        <v>0</v>
      </c>
      <c r="FA145">
        <v>0</v>
      </c>
      <c r="FB145">
        <v>0</v>
      </c>
      <c r="FC145">
        <v>0</v>
      </c>
      <c r="FD145">
        <v>0</v>
      </c>
      <c r="FE145">
        <v>0</v>
      </c>
      <c r="FF145">
        <v>0</v>
      </c>
      <c r="FG145">
        <v>0</v>
      </c>
      <c r="FH145">
        <v>0</v>
      </c>
      <c r="FI145">
        <v>0</v>
      </c>
      <c r="FJ145">
        <v>18.6157</v>
      </c>
      <c r="FK145">
        <v>0</v>
      </c>
      <c r="FL145">
        <v>0</v>
      </c>
      <c r="FM145">
        <v>0</v>
      </c>
      <c r="FN145">
        <v>0</v>
      </c>
      <c r="FO145">
        <v>0</v>
      </c>
      <c r="FP145">
        <v>0</v>
      </c>
      <c r="FQ145">
        <v>0</v>
      </c>
      <c r="FR145">
        <v>0</v>
      </c>
      <c r="FS145">
        <v>18.6157</v>
      </c>
      <c r="FT145">
        <v>43.72</v>
      </c>
      <c r="FU145">
        <v>11.58</v>
      </c>
      <c r="FV145">
        <v>2.19</v>
      </c>
      <c r="FW145">
        <v>0</v>
      </c>
      <c r="FX145">
        <v>12.87</v>
      </c>
      <c r="FY145">
        <v>0</v>
      </c>
      <c r="FZ145">
        <v>0</v>
      </c>
      <c r="GA145">
        <v>7.37</v>
      </c>
      <c r="GB145">
        <v>29.78</v>
      </c>
      <c r="GC145">
        <v>27.51</v>
      </c>
      <c r="GD145">
        <v>1.64</v>
      </c>
      <c r="GE145">
        <v>136.66</v>
      </c>
      <c r="GF145">
        <v>0</v>
      </c>
      <c r="GG145">
        <v>0.32698199999999999</v>
      </c>
      <c r="GH145">
        <v>1.8920200000000002E-2</v>
      </c>
      <c r="GI145">
        <v>0</v>
      </c>
      <c r="GJ145">
        <v>6.9404800000000003E-2</v>
      </c>
      <c r="GK145">
        <v>0</v>
      </c>
      <c r="GL145">
        <v>0</v>
      </c>
      <c r="GM145">
        <v>0.134212</v>
      </c>
      <c r="GN145">
        <v>0.36137000000000002</v>
      </c>
      <c r="GO145">
        <v>0.30364400000000002</v>
      </c>
      <c r="GP145">
        <v>2.03874E-2</v>
      </c>
      <c r="GQ145">
        <v>1.23492</v>
      </c>
      <c r="GR145">
        <v>453.28699999999998</v>
      </c>
      <c r="GS145">
        <v>1101.05</v>
      </c>
      <c r="GT145">
        <v>165.69200000000001</v>
      </c>
      <c r="GU145">
        <v>0</v>
      </c>
      <c r="GV145">
        <v>2627.43</v>
      </c>
      <c r="GW145">
        <v>2135</v>
      </c>
      <c r="GX145">
        <v>2349</v>
      </c>
      <c r="GY145">
        <v>2531</v>
      </c>
      <c r="GZ145">
        <v>297.5</v>
      </c>
      <c r="HA145">
        <v>11660</v>
      </c>
      <c r="HB145">
        <v>0</v>
      </c>
      <c r="HC145">
        <v>0</v>
      </c>
      <c r="HD145">
        <v>0</v>
      </c>
      <c r="HE145">
        <v>0</v>
      </c>
      <c r="HF145">
        <v>0</v>
      </c>
      <c r="HG145">
        <v>0</v>
      </c>
      <c r="HH145">
        <v>0</v>
      </c>
      <c r="HI145">
        <v>0</v>
      </c>
      <c r="HJ145">
        <v>0</v>
      </c>
      <c r="HK145">
        <v>0</v>
      </c>
      <c r="HL145">
        <v>37.722499999999997</v>
      </c>
      <c r="HM145">
        <v>0</v>
      </c>
      <c r="HN145">
        <v>0</v>
      </c>
      <c r="HO145">
        <v>0</v>
      </c>
      <c r="HP145">
        <v>0</v>
      </c>
      <c r="HQ145">
        <v>0</v>
      </c>
      <c r="HR145">
        <v>0</v>
      </c>
      <c r="HS145">
        <v>0</v>
      </c>
      <c r="HT145">
        <v>0</v>
      </c>
      <c r="HU145">
        <v>37.722499999999997</v>
      </c>
      <c r="HV145">
        <v>90.87</v>
      </c>
      <c r="HW145">
        <v>52.26</v>
      </c>
      <c r="HX145">
        <v>2.19</v>
      </c>
      <c r="HY145">
        <v>0</v>
      </c>
      <c r="HZ145">
        <v>36.619999999999997</v>
      </c>
      <c r="IA145">
        <v>31.93</v>
      </c>
      <c r="IB145">
        <v>32</v>
      </c>
      <c r="IC145">
        <v>34.92</v>
      </c>
      <c r="ID145">
        <v>4.13</v>
      </c>
      <c r="IE145">
        <v>284.92</v>
      </c>
      <c r="IF145">
        <v>0</v>
      </c>
      <c r="IG145">
        <v>2.3720699999999999</v>
      </c>
      <c r="IH145">
        <v>1.8920200000000002E-2</v>
      </c>
      <c r="II145">
        <v>0</v>
      </c>
      <c r="IJ145">
        <v>0.37175900000000001</v>
      </c>
      <c r="IK145">
        <v>0.62342900000000001</v>
      </c>
      <c r="IL145">
        <v>0.35041600000000001</v>
      </c>
      <c r="IM145">
        <v>0.41447200000000001</v>
      </c>
      <c r="IN145">
        <v>6.2929700000000005E-2</v>
      </c>
      <c r="IO145">
        <v>4.2140000000000004</v>
      </c>
      <c r="IP145">
        <v>47.1</v>
      </c>
      <c r="IQ145">
        <v>0</v>
      </c>
      <c r="IR145">
        <v>36.799999999999997</v>
      </c>
      <c r="IS145">
        <v>52.6</v>
      </c>
      <c r="IT145">
        <v>15.8</v>
      </c>
      <c r="IU145">
        <v>28.16</v>
      </c>
      <c r="IV145">
        <v>42.2</v>
      </c>
      <c r="IW145">
        <v>20.239999999999998</v>
      </c>
      <c r="IX145">
        <v>66.05</v>
      </c>
      <c r="IY145">
        <v>28.16</v>
      </c>
      <c r="IZ145">
        <v>42.2</v>
      </c>
      <c r="JA145">
        <v>96.51</v>
      </c>
      <c r="JB145">
        <v>85.43</v>
      </c>
    </row>
    <row r="146" spans="1:262" x14ac:dyDescent="0.25">
      <c r="A146" s="10">
        <v>42977.405532407407</v>
      </c>
      <c r="B146" t="s">
        <v>498</v>
      </c>
      <c r="C146" t="s">
        <v>628</v>
      </c>
      <c r="D146">
        <v>12</v>
      </c>
      <c r="E146">
        <v>1</v>
      </c>
      <c r="F146">
        <v>2100</v>
      </c>
      <c r="G146" t="s">
        <v>96</v>
      </c>
      <c r="H146" t="s">
        <v>125</v>
      </c>
      <c r="I146">
        <v>6.12</v>
      </c>
      <c r="J146">
        <v>43.1</v>
      </c>
      <c r="K146">
        <v>1809.13</v>
      </c>
      <c r="L146">
        <v>139.76499999999999</v>
      </c>
      <c r="M146">
        <v>165.69200000000001</v>
      </c>
      <c r="N146">
        <v>0</v>
      </c>
      <c r="O146">
        <v>0</v>
      </c>
      <c r="P146">
        <v>0</v>
      </c>
      <c r="Q146">
        <v>0</v>
      </c>
      <c r="R146">
        <v>505.55700000000002</v>
      </c>
      <c r="S146">
        <v>943.74400000000003</v>
      </c>
      <c r="T146">
        <v>2025.88</v>
      </c>
      <c r="U146">
        <v>119.621</v>
      </c>
      <c r="V146">
        <v>5709.39</v>
      </c>
      <c r="W146">
        <v>0</v>
      </c>
      <c r="X146">
        <v>0</v>
      </c>
      <c r="Y146">
        <v>0</v>
      </c>
      <c r="Z146">
        <v>0</v>
      </c>
      <c r="AA146">
        <v>107.027</v>
      </c>
      <c r="AB146">
        <v>0</v>
      </c>
      <c r="AC146">
        <v>43.669699999999999</v>
      </c>
      <c r="AD146">
        <v>0</v>
      </c>
      <c r="AE146">
        <v>0</v>
      </c>
      <c r="AF146">
        <v>150.697</v>
      </c>
      <c r="AG146">
        <v>0</v>
      </c>
      <c r="AH146">
        <v>0</v>
      </c>
      <c r="AI146">
        <v>0</v>
      </c>
      <c r="AJ146">
        <v>0</v>
      </c>
      <c r="AK146">
        <v>0</v>
      </c>
      <c r="AL146">
        <v>0</v>
      </c>
      <c r="AM146">
        <v>0</v>
      </c>
      <c r="AN146">
        <v>0</v>
      </c>
      <c r="AO146">
        <v>0</v>
      </c>
      <c r="AP146">
        <v>0</v>
      </c>
      <c r="AQ146">
        <v>21.75</v>
      </c>
      <c r="AR146">
        <v>11.91</v>
      </c>
      <c r="AS146">
        <v>2.19</v>
      </c>
      <c r="AT146">
        <v>0</v>
      </c>
      <c r="AU146">
        <v>10.220000000000001</v>
      </c>
      <c r="AV146">
        <v>0</v>
      </c>
      <c r="AW146">
        <v>0</v>
      </c>
      <c r="AX146">
        <v>7.37</v>
      </c>
      <c r="AY146">
        <v>18.13</v>
      </c>
      <c r="AZ146">
        <v>27.51</v>
      </c>
      <c r="BA146">
        <v>1.64</v>
      </c>
      <c r="BB146">
        <v>100.72</v>
      </c>
      <c r="BC146">
        <v>46.07</v>
      </c>
      <c r="BD146">
        <v>0</v>
      </c>
      <c r="BE146">
        <v>0.34526800000000002</v>
      </c>
      <c r="BF146">
        <v>1.8920200000000002E-2</v>
      </c>
      <c r="BG146">
        <v>0</v>
      </c>
      <c r="BH146">
        <v>0</v>
      </c>
      <c r="BI146">
        <v>0</v>
      </c>
      <c r="BJ146">
        <v>0</v>
      </c>
      <c r="BK146">
        <v>0.134212</v>
      </c>
      <c r="BL146">
        <v>0.17562900000000001</v>
      </c>
      <c r="BM146">
        <v>0.30364400000000002</v>
      </c>
      <c r="BN146">
        <v>2.03874E-2</v>
      </c>
      <c r="BO146">
        <v>0.99805999999999995</v>
      </c>
      <c r="BP146">
        <v>0.36418800000000001</v>
      </c>
      <c r="BQ146">
        <v>1954.53</v>
      </c>
      <c r="BR146">
        <v>181.006</v>
      </c>
      <c r="BS146">
        <v>165.69200000000001</v>
      </c>
      <c r="BT146">
        <v>0</v>
      </c>
      <c r="BU146">
        <v>80.384699999999995</v>
      </c>
      <c r="BV146">
        <v>505.55700000000002</v>
      </c>
      <c r="BW146">
        <v>948.86500000000001</v>
      </c>
      <c r="BX146">
        <v>2025.88</v>
      </c>
      <c r="BY146">
        <v>119.621</v>
      </c>
      <c r="BZ146">
        <v>5981.54</v>
      </c>
      <c r="CA146">
        <v>0</v>
      </c>
      <c r="CB146">
        <v>0</v>
      </c>
      <c r="CC146">
        <v>0</v>
      </c>
      <c r="CD146">
        <v>0</v>
      </c>
      <c r="CE146">
        <v>102.79300000000001</v>
      </c>
      <c r="CF146">
        <v>0</v>
      </c>
      <c r="CG146">
        <v>43.669699999999999</v>
      </c>
      <c r="CH146">
        <v>0</v>
      </c>
      <c r="CI146">
        <v>0</v>
      </c>
      <c r="CJ146">
        <v>146.46199999999999</v>
      </c>
      <c r="CK146">
        <v>0</v>
      </c>
      <c r="CL146">
        <v>0</v>
      </c>
      <c r="CM146">
        <v>0</v>
      </c>
      <c r="CN146">
        <v>0</v>
      </c>
      <c r="CO146">
        <v>0</v>
      </c>
      <c r="CP146">
        <v>0</v>
      </c>
      <c r="CQ146">
        <v>0</v>
      </c>
      <c r="CR146">
        <v>0</v>
      </c>
      <c r="CS146">
        <v>0</v>
      </c>
      <c r="CT146">
        <v>0</v>
      </c>
      <c r="CU146">
        <v>23.51</v>
      </c>
      <c r="CV146">
        <v>15.57</v>
      </c>
      <c r="CW146">
        <v>2.19</v>
      </c>
      <c r="CX146">
        <v>0</v>
      </c>
      <c r="CY146">
        <v>10.92</v>
      </c>
      <c r="CZ146">
        <v>7.37</v>
      </c>
      <c r="DA146">
        <v>18.2</v>
      </c>
      <c r="DB146">
        <v>27.51</v>
      </c>
      <c r="DC146">
        <v>1.64</v>
      </c>
      <c r="DD146">
        <v>106.91</v>
      </c>
      <c r="DE146">
        <v>52.19</v>
      </c>
      <c r="DF146">
        <v>0</v>
      </c>
      <c r="DG146">
        <v>0.55554199999999998</v>
      </c>
      <c r="DH146">
        <v>1.8920200000000002E-2</v>
      </c>
      <c r="DI146">
        <v>0</v>
      </c>
      <c r="DJ146">
        <v>1.0894600000000001E-2</v>
      </c>
      <c r="DK146">
        <v>0.134212</v>
      </c>
      <c r="DL146">
        <v>0.17653199999999999</v>
      </c>
      <c r="DM146">
        <v>0.30364400000000002</v>
      </c>
      <c r="DN146">
        <v>2.03874E-2</v>
      </c>
      <c r="DO146">
        <v>1.2201299999999999</v>
      </c>
      <c r="DP146">
        <v>0.58535700000000002</v>
      </c>
      <c r="DQ146" t="s">
        <v>691</v>
      </c>
      <c r="DR146" t="s">
        <v>690</v>
      </c>
      <c r="DS146" t="s">
        <v>16</v>
      </c>
      <c r="DT146">
        <v>0.22207199999999999</v>
      </c>
      <c r="DU146">
        <v>0.221169</v>
      </c>
      <c r="DV146">
        <v>5.7899200000000004</v>
      </c>
      <c r="DW146">
        <v>11.7264</v>
      </c>
      <c r="EN146">
        <v>1809.13</v>
      </c>
      <c r="EO146">
        <v>139.76499999999999</v>
      </c>
      <c r="EP146">
        <v>165.69200000000001</v>
      </c>
      <c r="EQ146">
        <v>0</v>
      </c>
      <c r="ER146">
        <v>0</v>
      </c>
      <c r="ES146">
        <v>0</v>
      </c>
      <c r="ET146">
        <v>0</v>
      </c>
      <c r="EU146">
        <v>505.55700000000002</v>
      </c>
      <c r="EV146">
        <v>943.74400000000003</v>
      </c>
      <c r="EW146">
        <v>2025.88</v>
      </c>
      <c r="EX146">
        <v>119.621</v>
      </c>
      <c r="EY146">
        <v>5709.39</v>
      </c>
      <c r="EZ146">
        <v>0</v>
      </c>
      <c r="FA146">
        <v>0</v>
      </c>
      <c r="FB146">
        <v>0</v>
      </c>
      <c r="FC146">
        <v>0</v>
      </c>
      <c r="FD146">
        <v>107.027</v>
      </c>
      <c r="FE146">
        <v>0</v>
      </c>
      <c r="FF146">
        <v>43.669699999999999</v>
      </c>
      <c r="FG146">
        <v>0</v>
      </c>
      <c r="FH146">
        <v>0</v>
      </c>
      <c r="FI146">
        <v>150.697</v>
      </c>
      <c r="FJ146">
        <v>0</v>
      </c>
      <c r="FK146">
        <v>0</v>
      </c>
      <c r="FL146">
        <v>0</v>
      </c>
      <c r="FM146">
        <v>0</v>
      </c>
      <c r="FN146">
        <v>0</v>
      </c>
      <c r="FO146">
        <v>0</v>
      </c>
      <c r="FP146">
        <v>0</v>
      </c>
      <c r="FQ146">
        <v>0</v>
      </c>
      <c r="FR146">
        <v>0</v>
      </c>
      <c r="FS146">
        <v>0</v>
      </c>
      <c r="FT146">
        <v>21.75</v>
      </c>
      <c r="FU146">
        <v>11.91</v>
      </c>
      <c r="FV146">
        <v>2.19</v>
      </c>
      <c r="FW146">
        <v>0</v>
      </c>
      <c r="FX146">
        <v>10.220000000000001</v>
      </c>
      <c r="FY146">
        <v>0</v>
      </c>
      <c r="FZ146">
        <v>0</v>
      </c>
      <c r="GA146">
        <v>7.37</v>
      </c>
      <c r="GB146">
        <v>18.13</v>
      </c>
      <c r="GC146">
        <v>27.51</v>
      </c>
      <c r="GD146">
        <v>1.64</v>
      </c>
      <c r="GE146">
        <v>100.72</v>
      </c>
      <c r="GF146">
        <v>0</v>
      </c>
      <c r="GG146">
        <v>0.34526800000000002</v>
      </c>
      <c r="GH146">
        <v>1.8920200000000002E-2</v>
      </c>
      <c r="GI146">
        <v>0</v>
      </c>
      <c r="GJ146">
        <v>0</v>
      </c>
      <c r="GK146">
        <v>0</v>
      </c>
      <c r="GL146">
        <v>0</v>
      </c>
      <c r="GM146">
        <v>0.134212</v>
      </c>
      <c r="GN146">
        <v>0.17562900000000001</v>
      </c>
      <c r="GO146">
        <v>0.30364400000000002</v>
      </c>
      <c r="GP146">
        <v>2.03874E-2</v>
      </c>
      <c r="GQ146">
        <v>0.99805999999999995</v>
      </c>
      <c r="GR146">
        <v>3894.51</v>
      </c>
      <c r="GS146">
        <v>1139.21</v>
      </c>
      <c r="GT146">
        <v>165.69200000000001</v>
      </c>
      <c r="GU146">
        <v>0</v>
      </c>
      <c r="GV146">
        <v>0</v>
      </c>
      <c r="GW146">
        <v>2135</v>
      </c>
      <c r="GX146">
        <v>930.00099999999998</v>
      </c>
      <c r="GY146">
        <v>2637.81</v>
      </c>
      <c r="GZ146">
        <v>297.5</v>
      </c>
      <c r="HA146">
        <v>11199.7</v>
      </c>
      <c r="HB146">
        <v>0</v>
      </c>
      <c r="HC146">
        <v>0</v>
      </c>
      <c r="HD146">
        <v>0</v>
      </c>
      <c r="HE146">
        <v>0</v>
      </c>
      <c r="HF146">
        <v>161.63900000000001</v>
      </c>
      <c r="HG146">
        <v>0</v>
      </c>
      <c r="HH146">
        <v>65.400000000000006</v>
      </c>
      <c r="HI146">
        <v>0</v>
      </c>
      <c r="HJ146">
        <v>0</v>
      </c>
      <c r="HK146">
        <v>227.03899999999999</v>
      </c>
      <c r="HL146">
        <v>0</v>
      </c>
      <c r="HM146">
        <v>0</v>
      </c>
      <c r="HN146">
        <v>0</v>
      </c>
      <c r="HO146">
        <v>0</v>
      </c>
      <c r="HP146">
        <v>0</v>
      </c>
      <c r="HQ146">
        <v>0</v>
      </c>
      <c r="HR146">
        <v>0</v>
      </c>
      <c r="HS146">
        <v>0</v>
      </c>
      <c r="HT146">
        <v>0</v>
      </c>
      <c r="HU146">
        <v>0</v>
      </c>
      <c r="HV146">
        <v>46.79</v>
      </c>
      <c r="HW146">
        <v>53.25</v>
      </c>
      <c r="HX146">
        <v>2.19</v>
      </c>
      <c r="HY146">
        <v>0</v>
      </c>
      <c r="HZ146">
        <v>15.43</v>
      </c>
      <c r="IA146">
        <v>31.93</v>
      </c>
      <c r="IB146">
        <v>18.57</v>
      </c>
      <c r="IC146">
        <v>36.39</v>
      </c>
      <c r="ID146">
        <v>4.13</v>
      </c>
      <c r="IE146">
        <v>208.68</v>
      </c>
      <c r="IF146">
        <v>0</v>
      </c>
      <c r="IG146">
        <v>2.4140199999999998</v>
      </c>
      <c r="IH146">
        <v>1.8920200000000002E-2</v>
      </c>
      <c r="II146">
        <v>0</v>
      </c>
      <c r="IJ146">
        <v>0</v>
      </c>
      <c r="IK146">
        <v>0.62342900000000001</v>
      </c>
      <c r="IL146">
        <v>0.118043</v>
      </c>
      <c r="IM146">
        <v>0.43196400000000001</v>
      </c>
      <c r="IN146">
        <v>6.2929700000000005E-2</v>
      </c>
      <c r="IO146">
        <v>3.6693099999999998</v>
      </c>
      <c r="IP146">
        <v>43.1</v>
      </c>
      <c r="IQ146">
        <v>0</v>
      </c>
      <c r="IR146">
        <v>26.5</v>
      </c>
      <c r="IS146">
        <v>45.7</v>
      </c>
      <c r="IT146">
        <v>19.2</v>
      </c>
      <c r="IU146">
        <v>35.85</v>
      </c>
      <c r="IV146">
        <v>10.220000000000001</v>
      </c>
      <c r="IW146">
        <v>42.39</v>
      </c>
      <c r="IX146">
        <v>9.8000000000000007</v>
      </c>
      <c r="IY146">
        <v>35.85</v>
      </c>
      <c r="IZ146">
        <v>10.220000000000001</v>
      </c>
      <c r="JA146">
        <v>102.23</v>
      </c>
      <c r="JB146">
        <v>15.43</v>
      </c>
    </row>
    <row r="147" spans="1:262" x14ac:dyDescent="0.25">
      <c r="A147" s="10">
        <v>42977.405185185184</v>
      </c>
      <c r="B147" t="s">
        <v>499</v>
      </c>
      <c r="C147" t="s">
        <v>630</v>
      </c>
      <c r="D147">
        <v>12</v>
      </c>
      <c r="E147">
        <v>1</v>
      </c>
      <c r="F147">
        <v>2100</v>
      </c>
      <c r="G147" t="s">
        <v>96</v>
      </c>
      <c r="H147" t="s">
        <v>125</v>
      </c>
      <c r="I147">
        <v>5.58</v>
      </c>
      <c r="J147">
        <v>43.9</v>
      </c>
      <c r="K147">
        <v>1818.45</v>
      </c>
      <c r="L147">
        <v>137.952</v>
      </c>
      <c r="M147">
        <v>165.69200000000001</v>
      </c>
      <c r="N147">
        <v>0</v>
      </c>
      <c r="O147">
        <v>0</v>
      </c>
      <c r="P147">
        <v>0</v>
      </c>
      <c r="Q147">
        <v>0</v>
      </c>
      <c r="R147">
        <v>505.55700000000002</v>
      </c>
      <c r="S147">
        <v>2015.94</v>
      </c>
      <c r="T147">
        <v>2025.88</v>
      </c>
      <c r="U147">
        <v>119.621</v>
      </c>
      <c r="V147">
        <v>6789.1</v>
      </c>
      <c r="W147">
        <v>0</v>
      </c>
      <c r="X147">
        <v>0</v>
      </c>
      <c r="Y147">
        <v>0</v>
      </c>
      <c r="Z147">
        <v>0</v>
      </c>
      <c r="AA147">
        <v>0</v>
      </c>
      <c r="AB147">
        <v>0</v>
      </c>
      <c r="AC147">
        <v>0</v>
      </c>
      <c r="AD147">
        <v>0</v>
      </c>
      <c r="AE147">
        <v>0</v>
      </c>
      <c r="AF147">
        <v>0</v>
      </c>
      <c r="AG147">
        <v>0</v>
      </c>
      <c r="AH147">
        <v>0</v>
      </c>
      <c r="AI147">
        <v>0</v>
      </c>
      <c r="AJ147">
        <v>0</v>
      </c>
      <c r="AK147">
        <v>10.7027</v>
      </c>
      <c r="AL147">
        <v>0</v>
      </c>
      <c r="AM147">
        <v>0</v>
      </c>
      <c r="AN147">
        <v>0</v>
      </c>
      <c r="AO147">
        <v>0</v>
      </c>
      <c r="AP147">
        <v>10.7027</v>
      </c>
      <c r="AQ147">
        <v>21.87</v>
      </c>
      <c r="AR147">
        <v>11.72</v>
      </c>
      <c r="AS147">
        <v>2.19</v>
      </c>
      <c r="AT147">
        <v>0</v>
      </c>
      <c r="AU147">
        <v>22.89</v>
      </c>
      <c r="AV147">
        <v>0</v>
      </c>
      <c r="AW147">
        <v>0</v>
      </c>
      <c r="AX147">
        <v>7.37</v>
      </c>
      <c r="AY147">
        <v>29.89</v>
      </c>
      <c r="AZ147">
        <v>27.51</v>
      </c>
      <c r="BA147">
        <v>1.64</v>
      </c>
      <c r="BB147">
        <v>125.08</v>
      </c>
      <c r="BC147">
        <v>58.67</v>
      </c>
      <c r="BD147">
        <v>0</v>
      </c>
      <c r="BE147">
        <v>0.33504299999999998</v>
      </c>
      <c r="BF147">
        <v>1.8920200000000002E-2</v>
      </c>
      <c r="BG147">
        <v>0</v>
      </c>
      <c r="BH147">
        <v>0</v>
      </c>
      <c r="BI147">
        <v>0</v>
      </c>
      <c r="BJ147">
        <v>0</v>
      </c>
      <c r="BK147">
        <v>0.134212</v>
      </c>
      <c r="BL147">
        <v>0.36191200000000001</v>
      </c>
      <c r="BM147">
        <v>0.30364400000000002</v>
      </c>
      <c r="BN147">
        <v>2.03874E-2</v>
      </c>
      <c r="BO147">
        <v>1.1741200000000001</v>
      </c>
      <c r="BP147">
        <v>0.353964</v>
      </c>
      <c r="BQ147">
        <v>1964.39</v>
      </c>
      <c r="BR147">
        <v>178.21299999999999</v>
      </c>
      <c r="BS147">
        <v>165.69200000000001</v>
      </c>
      <c r="BT147">
        <v>0</v>
      </c>
      <c r="BU147">
        <v>80.384699999999995</v>
      </c>
      <c r="BV147">
        <v>505.55700000000002</v>
      </c>
      <c r="BW147">
        <v>2021.08</v>
      </c>
      <c r="BX147">
        <v>2025.88</v>
      </c>
      <c r="BY147">
        <v>119.621</v>
      </c>
      <c r="BZ147">
        <v>7060.81</v>
      </c>
      <c r="CA147">
        <v>0</v>
      </c>
      <c r="CB147">
        <v>0</v>
      </c>
      <c r="CC147">
        <v>0</v>
      </c>
      <c r="CD147">
        <v>0</v>
      </c>
      <c r="CE147">
        <v>0</v>
      </c>
      <c r="CF147">
        <v>0</v>
      </c>
      <c r="CG147">
        <v>0</v>
      </c>
      <c r="CH147">
        <v>0</v>
      </c>
      <c r="CI147">
        <v>0</v>
      </c>
      <c r="CJ147">
        <v>0</v>
      </c>
      <c r="CK147">
        <v>0</v>
      </c>
      <c r="CL147">
        <v>0</v>
      </c>
      <c r="CM147">
        <v>0</v>
      </c>
      <c r="CN147">
        <v>0</v>
      </c>
      <c r="CO147">
        <v>10.279299999999999</v>
      </c>
      <c r="CP147">
        <v>0</v>
      </c>
      <c r="CQ147">
        <v>0</v>
      </c>
      <c r="CR147">
        <v>0</v>
      </c>
      <c r="CS147">
        <v>0</v>
      </c>
      <c r="CT147">
        <v>10.279299999999999</v>
      </c>
      <c r="CU147">
        <v>23.63</v>
      </c>
      <c r="CV147">
        <v>15.34</v>
      </c>
      <c r="CW147">
        <v>2.19</v>
      </c>
      <c r="CX147">
        <v>0</v>
      </c>
      <c r="CY147">
        <v>23.09</v>
      </c>
      <c r="CZ147">
        <v>7.37</v>
      </c>
      <c r="DA147">
        <v>29.96</v>
      </c>
      <c r="DB147">
        <v>27.51</v>
      </c>
      <c r="DC147">
        <v>1.64</v>
      </c>
      <c r="DD147">
        <v>130.72999999999999</v>
      </c>
      <c r="DE147">
        <v>64.25</v>
      </c>
      <c r="DF147">
        <v>0</v>
      </c>
      <c r="DG147">
        <v>0.54221799999999998</v>
      </c>
      <c r="DH147">
        <v>1.8920200000000002E-2</v>
      </c>
      <c r="DI147">
        <v>0</v>
      </c>
      <c r="DJ147">
        <v>1.0894600000000001E-2</v>
      </c>
      <c r="DK147">
        <v>0.134212</v>
      </c>
      <c r="DL147">
        <v>0.36282999999999999</v>
      </c>
      <c r="DM147">
        <v>0.30364400000000002</v>
      </c>
      <c r="DN147">
        <v>2.03874E-2</v>
      </c>
      <c r="DO147">
        <v>1.3931100000000001</v>
      </c>
      <c r="DP147">
        <v>0.57203300000000001</v>
      </c>
      <c r="DQ147" t="s">
        <v>691</v>
      </c>
      <c r="DR147" t="s">
        <v>690</v>
      </c>
      <c r="DS147" t="s">
        <v>16</v>
      </c>
      <c r="DT147">
        <v>0.21898699999999999</v>
      </c>
      <c r="DU147">
        <v>0.21806900000000001</v>
      </c>
      <c r="DV147">
        <v>4.3218800000000002</v>
      </c>
      <c r="DW147">
        <v>8.6848200000000002</v>
      </c>
      <c r="EN147">
        <v>1818.45</v>
      </c>
      <c r="EO147">
        <v>137.952</v>
      </c>
      <c r="EP147">
        <v>165.69200000000001</v>
      </c>
      <c r="EQ147">
        <v>0</v>
      </c>
      <c r="ER147">
        <v>0</v>
      </c>
      <c r="ES147">
        <v>0</v>
      </c>
      <c r="ET147">
        <v>0</v>
      </c>
      <c r="EU147">
        <v>505.55700000000002</v>
      </c>
      <c r="EV147">
        <v>2015.94</v>
      </c>
      <c r="EW147">
        <v>2025.88</v>
      </c>
      <c r="EX147">
        <v>119.621</v>
      </c>
      <c r="EY147">
        <v>6789.1</v>
      </c>
      <c r="EZ147">
        <v>0</v>
      </c>
      <c r="FA147">
        <v>0</v>
      </c>
      <c r="FB147">
        <v>0</v>
      </c>
      <c r="FC147">
        <v>0</v>
      </c>
      <c r="FD147">
        <v>0</v>
      </c>
      <c r="FE147">
        <v>0</v>
      </c>
      <c r="FF147">
        <v>0</v>
      </c>
      <c r="FG147">
        <v>0</v>
      </c>
      <c r="FH147">
        <v>0</v>
      </c>
      <c r="FI147">
        <v>0</v>
      </c>
      <c r="FJ147">
        <v>0</v>
      </c>
      <c r="FK147">
        <v>0</v>
      </c>
      <c r="FL147">
        <v>0</v>
      </c>
      <c r="FM147">
        <v>0</v>
      </c>
      <c r="FN147">
        <v>10.7027</v>
      </c>
      <c r="FO147">
        <v>0</v>
      </c>
      <c r="FP147">
        <v>0</v>
      </c>
      <c r="FQ147">
        <v>0</v>
      </c>
      <c r="FR147">
        <v>0</v>
      </c>
      <c r="FS147">
        <v>10.7027</v>
      </c>
      <c r="FT147">
        <v>21.87</v>
      </c>
      <c r="FU147">
        <v>11.72</v>
      </c>
      <c r="FV147">
        <v>2.19</v>
      </c>
      <c r="FW147">
        <v>0</v>
      </c>
      <c r="FX147">
        <v>22.89</v>
      </c>
      <c r="FY147">
        <v>0</v>
      </c>
      <c r="FZ147">
        <v>0</v>
      </c>
      <c r="GA147">
        <v>7.37</v>
      </c>
      <c r="GB147">
        <v>29.89</v>
      </c>
      <c r="GC147">
        <v>27.51</v>
      </c>
      <c r="GD147">
        <v>1.64</v>
      </c>
      <c r="GE147">
        <v>125.08</v>
      </c>
      <c r="GF147">
        <v>0</v>
      </c>
      <c r="GG147">
        <v>0.33504299999999998</v>
      </c>
      <c r="GH147">
        <v>1.8920200000000002E-2</v>
      </c>
      <c r="GI147">
        <v>0</v>
      </c>
      <c r="GJ147">
        <v>0</v>
      </c>
      <c r="GK147">
        <v>0</v>
      </c>
      <c r="GL147">
        <v>0</v>
      </c>
      <c r="GM147">
        <v>0.134212</v>
      </c>
      <c r="GN147">
        <v>0.36191200000000001</v>
      </c>
      <c r="GO147">
        <v>0.30364400000000002</v>
      </c>
      <c r="GP147">
        <v>2.03874E-2</v>
      </c>
      <c r="GQ147">
        <v>1.1741200000000001</v>
      </c>
      <c r="GR147">
        <v>3947.75</v>
      </c>
      <c r="GS147">
        <v>1099.28</v>
      </c>
      <c r="GT147">
        <v>165.69200000000001</v>
      </c>
      <c r="GU147">
        <v>0</v>
      </c>
      <c r="GV147">
        <v>0</v>
      </c>
      <c r="GW147">
        <v>2135</v>
      </c>
      <c r="GX147">
        <v>2349</v>
      </c>
      <c r="GY147">
        <v>2531</v>
      </c>
      <c r="GZ147">
        <v>297.5</v>
      </c>
      <c r="HA147">
        <v>12525.2</v>
      </c>
      <c r="HB147">
        <v>0</v>
      </c>
      <c r="HC147">
        <v>0</v>
      </c>
      <c r="HD147">
        <v>0</v>
      </c>
      <c r="HE147">
        <v>0</v>
      </c>
      <c r="HF147">
        <v>0</v>
      </c>
      <c r="HG147">
        <v>0</v>
      </c>
      <c r="HH147">
        <v>0</v>
      </c>
      <c r="HI147">
        <v>0</v>
      </c>
      <c r="HJ147">
        <v>0</v>
      </c>
      <c r="HK147">
        <v>0</v>
      </c>
      <c r="HL147">
        <v>0</v>
      </c>
      <c r="HM147">
        <v>0</v>
      </c>
      <c r="HN147">
        <v>0</v>
      </c>
      <c r="HO147">
        <v>0</v>
      </c>
      <c r="HP147">
        <v>16.163900000000002</v>
      </c>
      <c r="HQ147">
        <v>0</v>
      </c>
      <c r="HR147">
        <v>0</v>
      </c>
      <c r="HS147">
        <v>0</v>
      </c>
      <c r="HT147">
        <v>0</v>
      </c>
      <c r="HU147">
        <v>16.163900000000002</v>
      </c>
      <c r="HV147">
        <v>47.43</v>
      </c>
      <c r="HW147">
        <v>52.23</v>
      </c>
      <c r="HX147">
        <v>2.19</v>
      </c>
      <c r="HY147">
        <v>0</v>
      </c>
      <c r="HZ147">
        <v>34.57</v>
      </c>
      <c r="IA147">
        <v>31.93</v>
      </c>
      <c r="IB147">
        <v>32</v>
      </c>
      <c r="IC147">
        <v>34.92</v>
      </c>
      <c r="ID147">
        <v>4.13</v>
      </c>
      <c r="IE147">
        <v>239.4</v>
      </c>
      <c r="IF147">
        <v>0</v>
      </c>
      <c r="IG147">
        <v>2.3707199999999999</v>
      </c>
      <c r="IH147">
        <v>1.8920200000000002E-2</v>
      </c>
      <c r="II147">
        <v>0</v>
      </c>
      <c r="IJ147">
        <v>0</v>
      </c>
      <c r="IK147">
        <v>0.62342900000000001</v>
      </c>
      <c r="IL147">
        <v>0.35041600000000001</v>
      </c>
      <c r="IM147">
        <v>0.41447200000000001</v>
      </c>
      <c r="IN147">
        <v>6.2929700000000005E-2</v>
      </c>
      <c r="IO147">
        <v>3.8408899999999999</v>
      </c>
      <c r="IP147">
        <v>43.9</v>
      </c>
      <c r="IQ147">
        <v>0</v>
      </c>
      <c r="IR147">
        <v>30.1</v>
      </c>
      <c r="IS147">
        <v>45.8</v>
      </c>
      <c r="IT147">
        <v>15.7</v>
      </c>
      <c r="IU147">
        <v>35.78</v>
      </c>
      <c r="IV147">
        <v>22.89</v>
      </c>
      <c r="IW147">
        <v>42.28</v>
      </c>
      <c r="IX147">
        <v>21.97</v>
      </c>
      <c r="IY147">
        <v>35.78</v>
      </c>
      <c r="IZ147">
        <v>22.89</v>
      </c>
      <c r="JA147">
        <v>101.85</v>
      </c>
      <c r="JB147">
        <v>34.57</v>
      </c>
    </row>
    <row r="148" spans="1:262" x14ac:dyDescent="0.25">
      <c r="A148" s="10">
        <v>42977.405185185184</v>
      </c>
      <c r="B148" t="s">
        <v>650</v>
      </c>
      <c r="C148" t="s">
        <v>632</v>
      </c>
      <c r="D148">
        <v>12</v>
      </c>
      <c r="E148">
        <v>1</v>
      </c>
      <c r="F148">
        <v>2100</v>
      </c>
      <c r="G148" t="s">
        <v>96</v>
      </c>
      <c r="H148" t="s">
        <v>125</v>
      </c>
      <c r="I148">
        <v>3.39</v>
      </c>
      <c r="J148">
        <v>44.1</v>
      </c>
      <c r="K148">
        <v>1827.02</v>
      </c>
      <c r="L148">
        <v>137.73599999999999</v>
      </c>
      <c r="M148">
        <v>165.69200000000001</v>
      </c>
      <c r="N148">
        <v>0</v>
      </c>
      <c r="O148">
        <v>1005.8</v>
      </c>
      <c r="P148">
        <v>0</v>
      </c>
      <c r="Q148">
        <v>0</v>
      </c>
      <c r="R148">
        <v>505.55700000000002</v>
      </c>
      <c r="S148">
        <v>937.87599999999998</v>
      </c>
      <c r="T148">
        <v>2025.88</v>
      </c>
      <c r="U148">
        <v>119.621</v>
      </c>
      <c r="V148">
        <v>6725.19</v>
      </c>
      <c r="W148">
        <v>0</v>
      </c>
      <c r="X148">
        <v>0</v>
      </c>
      <c r="Y148">
        <v>0</v>
      </c>
      <c r="Z148">
        <v>0</v>
      </c>
      <c r="AA148">
        <v>0</v>
      </c>
      <c r="AB148">
        <v>0</v>
      </c>
      <c r="AC148">
        <v>43.669699999999999</v>
      </c>
      <c r="AD148">
        <v>0</v>
      </c>
      <c r="AE148">
        <v>0</v>
      </c>
      <c r="AF148">
        <v>43.669699999999999</v>
      </c>
      <c r="AG148">
        <v>0</v>
      </c>
      <c r="AH148">
        <v>0</v>
      </c>
      <c r="AI148">
        <v>0</v>
      </c>
      <c r="AJ148">
        <v>0</v>
      </c>
      <c r="AK148">
        <v>0</v>
      </c>
      <c r="AL148">
        <v>0</v>
      </c>
      <c r="AM148">
        <v>0</v>
      </c>
      <c r="AN148">
        <v>0</v>
      </c>
      <c r="AO148">
        <v>0</v>
      </c>
      <c r="AP148">
        <v>0</v>
      </c>
      <c r="AQ148">
        <v>21.97</v>
      </c>
      <c r="AR148">
        <v>11.77</v>
      </c>
      <c r="AS148">
        <v>2.19</v>
      </c>
      <c r="AT148">
        <v>0</v>
      </c>
      <c r="AU148">
        <v>12.87</v>
      </c>
      <c r="AV148">
        <v>0</v>
      </c>
      <c r="AW148">
        <v>0</v>
      </c>
      <c r="AX148">
        <v>7.37</v>
      </c>
      <c r="AY148">
        <v>18.05</v>
      </c>
      <c r="AZ148">
        <v>27.51</v>
      </c>
      <c r="BA148">
        <v>1.64</v>
      </c>
      <c r="BB148">
        <v>103.37</v>
      </c>
      <c r="BC148">
        <v>48.8</v>
      </c>
      <c r="BD148">
        <v>0</v>
      </c>
      <c r="BE148">
        <v>0.33624100000000001</v>
      </c>
      <c r="BF148">
        <v>1.8920200000000002E-2</v>
      </c>
      <c r="BG148">
        <v>0</v>
      </c>
      <c r="BH148">
        <v>6.9404199999999999E-2</v>
      </c>
      <c r="BI148">
        <v>0</v>
      </c>
      <c r="BJ148">
        <v>0</v>
      </c>
      <c r="BK148">
        <v>0.134212</v>
      </c>
      <c r="BL148">
        <v>0.17508699999999999</v>
      </c>
      <c r="BM148">
        <v>0.30364400000000002</v>
      </c>
      <c r="BN148">
        <v>2.03874E-2</v>
      </c>
      <c r="BO148">
        <v>1.0579000000000001</v>
      </c>
      <c r="BP148">
        <v>0.424566</v>
      </c>
      <c r="BQ148">
        <v>1954.53</v>
      </c>
      <c r="BR148">
        <v>181.006</v>
      </c>
      <c r="BS148">
        <v>165.69200000000001</v>
      </c>
      <c r="BT148">
        <v>0</v>
      </c>
      <c r="BU148">
        <v>80.384699999999995</v>
      </c>
      <c r="BV148">
        <v>505.55700000000002</v>
      </c>
      <c r="BW148">
        <v>948.86500000000001</v>
      </c>
      <c r="BX148">
        <v>2025.88</v>
      </c>
      <c r="BY148">
        <v>119.621</v>
      </c>
      <c r="BZ148">
        <v>5981.54</v>
      </c>
      <c r="CA148">
        <v>0</v>
      </c>
      <c r="CB148">
        <v>0</v>
      </c>
      <c r="CC148">
        <v>0</v>
      </c>
      <c r="CD148">
        <v>0</v>
      </c>
      <c r="CE148">
        <v>102.79300000000001</v>
      </c>
      <c r="CF148">
        <v>0</v>
      </c>
      <c r="CG148">
        <v>43.669699999999999</v>
      </c>
      <c r="CH148">
        <v>0</v>
      </c>
      <c r="CI148">
        <v>0</v>
      </c>
      <c r="CJ148">
        <v>146.46199999999999</v>
      </c>
      <c r="CK148">
        <v>0</v>
      </c>
      <c r="CL148">
        <v>0</v>
      </c>
      <c r="CM148">
        <v>0</v>
      </c>
      <c r="CN148">
        <v>0</v>
      </c>
      <c r="CO148">
        <v>0</v>
      </c>
      <c r="CP148">
        <v>0</v>
      </c>
      <c r="CQ148">
        <v>0</v>
      </c>
      <c r="CR148">
        <v>0</v>
      </c>
      <c r="CS148">
        <v>0</v>
      </c>
      <c r="CT148">
        <v>0</v>
      </c>
      <c r="CU148">
        <v>23.51</v>
      </c>
      <c r="CV148">
        <v>15.57</v>
      </c>
      <c r="CW148">
        <v>2.19</v>
      </c>
      <c r="CX148">
        <v>0</v>
      </c>
      <c r="CY148">
        <v>10.92</v>
      </c>
      <c r="CZ148">
        <v>7.37</v>
      </c>
      <c r="DA148">
        <v>18.2</v>
      </c>
      <c r="DB148">
        <v>27.51</v>
      </c>
      <c r="DC148">
        <v>1.64</v>
      </c>
      <c r="DD148">
        <v>106.91</v>
      </c>
      <c r="DE148">
        <v>52.19</v>
      </c>
      <c r="DF148">
        <v>0</v>
      </c>
      <c r="DG148">
        <v>0.55554199999999998</v>
      </c>
      <c r="DH148">
        <v>1.8920200000000002E-2</v>
      </c>
      <c r="DI148">
        <v>0</v>
      </c>
      <c r="DJ148">
        <v>1.0894600000000001E-2</v>
      </c>
      <c r="DK148">
        <v>0.134212</v>
      </c>
      <c r="DL148">
        <v>0.17653199999999999</v>
      </c>
      <c r="DM148">
        <v>0.30364400000000002</v>
      </c>
      <c r="DN148">
        <v>2.03874E-2</v>
      </c>
      <c r="DO148">
        <v>1.2201299999999999</v>
      </c>
      <c r="DP148">
        <v>0.58535700000000002</v>
      </c>
      <c r="DQ148" t="s">
        <v>691</v>
      </c>
      <c r="DR148" t="s">
        <v>690</v>
      </c>
      <c r="DS148" t="s">
        <v>16</v>
      </c>
      <c r="DT148">
        <v>0.16223599999999999</v>
      </c>
      <c r="DU148">
        <v>0.16079099999999999</v>
      </c>
      <c r="DV148">
        <v>3.3111999999999999</v>
      </c>
      <c r="DW148">
        <v>6.4954999999999998</v>
      </c>
      <c r="EN148">
        <v>1827.02</v>
      </c>
      <c r="EO148">
        <v>137.73599999999999</v>
      </c>
      <c r="EP148">
        <v>165.69200000000001</v>
      </c>
      <c r="EQ148">
        <v>0</v>
      </c>
      <c r="ER148">
        <v>1005.8</v>
      </c>
      <c r="ES148">
        <v>0</v>
      </c>
      <c r="ET148">
        <v>0</v>
      </c>
      <c r="EU148">
        <v>505.55700000000002</v>
      </c>
      <c r="EV148">
        <v>937.87599999999998</v>
      </c>
      <c r="EW148">
        <v>2025.88</v>
      </c>
      <c r="EX148">
        <v>119.621</v>
      </c>
      <c r="EY148">
        <v>6725.19</v>
      </c>
      <c r="EZ148">
        <v>0</v>
      </c>
      <c r="FA148">
        <v>0</v>
      </c>
      <c r="FB148">
        <v>0</v>
      </c>
      <c r="FC148">
        <v>0</v>
      </c>
      <c r="FD148">
        <v>0</v>
      </c>
      <c r="FE148">
        <v>0</v>
      </c>
      <c r="FF148">
        <v>43.669699999999999</v>
      </c>
      <c r="FG148">
        <v>0</v>
      </c>
      <c r="FH148">
        <v>0</v>
      </c>
      <c r="FI148">
        <v>43.669699999999999</v>
      </c>
      <c r="FJ148">
        <v>0</v>
      </c>
      <c r="FK148">
        <v>0</v>
      </c>
      <c r="FL148">
        <v>0</v>
      </c>
      <c r="FM148">
        <v>0</v>
      </c>
      <c r="FN148">
        <v>0</v>
      </c>
      <c r="FO148">
        <v>0</v>
      </c>
      <c r="FP148">
        <v>0</v>
      </c>
      <c r="FQ148">
        <v>0</v>
      </c>
      <c r="FR148">
        <v>0</v>
      </c>
      <c r="FS148">
        <v>0</v>
      </c>
      <c r="FT148">
        <v>21.97</v>
      </c>
      <c r="FU148">
        <v>11.77</v>
      </c>
      <c r="FV148">
        <v>2.19</v>
      </c>
      <c r="FW148">
        <v>0</v>
      </c>
      <c r="FX148">
        <v>12.87</v>
      </c>
      <c r="FY148">
        <v>0</v>
      </c>
      <c r="FZ148">
        <v>0</v>
      </c>
      <c r="GA148">
        <v>7.37</v>
      </c>
      <c r="GB148">
        <v>18.05</v>
      </c>
      <c r="GC148">
        <v>27.51</v>
      </c>
      <c r="GD148">
        <v>1.64</v>
      </c>
      <c r="GE148">
        <v>103.37</v>
      </c>
      <c r="GF148">
        <v>0</v>
      </c>
      <c r="GG148">
        <v>0.33624100000000001</v>
      </c>
      <c r="GH148">
        <v>1.8920200000000002E-2</v>
      </c>
      <c r="GI148">
        <v>0</v>
      </c>
      <c r="GJ148">
        <v>6.9404199999999999E-2</v>
      </c>
      <c r="GK148">
        <v>0</v>
      </c>
      <c r="GL148">
        <v>0</v>
      </c>
      <c r="GM148">
        <v>0.134212</v>
      </c>
      <c r="GN148">
        <v>0.17508699999999999</v>
      </c>
      <c r="GO148">
        <v>0.30364400000000002</v>
      </c>
      <c r="GP148">
        <v>2.03874E-2</v>
      </c>
      <c r="GQ148">
        <v>1.0579000000000001</v>
      </c>
      <c r="GR148">
        <v>3887.88</v>
      </c>
      <c r="GS148">
        <v>1141.07</v>
      </c>
      <c r="GT148">
        <v>165.69200000000001</v>
      </c>
      <c r="GU148">
        <v>0</v>
      </c>
      <c r="GV148">
        <v>2627.4</v>
      </c>
      <c r="GW148">
        <v>2135</v>
      </c>
      <c r="GX148">
        <v>930.00099999999998</v>
      </c>
      <c r="GY148">
        <v>2637.81</v>
      </c>
      <c r="GZ148">
        <v>297.5</v>
      </c>
      <c r="HA148">
        <v>13822.4</v>
      </c>
      <c r="HB148">
        <v>0</v>
      </c>
      <c r="HC148">
        <v>0</v>
      </c>
      <c r="HD148">
        <v>0</v>
      </c>
      <c r="HE148">
        <v>0</v>
      </c>
      <c r="HF148">
        <v>0</v>
      </c>
      <c r="HG148">
        <v>0</v>
      </c>
      <c r="HH148">
        <v>65.400000000000006</v>
      </c>
      <c r="HI148">
        <v>0</v>
      </c>
      <c r="HJ148">
        <v>0</v>
      </c>
      <c r="HK148">
        <v>65.400000000000006</v>
      </c>
      <c r="HL148">
        <v>0</v>
      </c>
      <c r="HM148">
        <v>0</v>
      </c>
      <c r="HN148">
        <v>0</v>
      </c>
      <c r="HO148">
        <v>0</v>
      </c>
      <c r="HP148">
        <v>0</v>
      </c>
      <c r="HQ148">
        <v>0</v>
      </c>
      <c r="HR148">
        <v>0</v>
      </c>
      <c r="HS148">
        <v>0</v>
      </c>
      <c r="HT148">
        <v>0</v>
      </c>
      <c r="HU148">
        <v>0</v>
      </c>
      <c r="HV148">
        <v>46.71</v>
      </c>
      <c r="HW148">
        <v>53.29</v>
      </c>
      <c r="HX148">
        <v>2.19</v>
      </c>
      <c r="HY148">
        <v>0</v>
      </c>
      <c r="HZ148">
        <v>36.619999999999997</v>
      </c>
      <c r="IA148">
        <v>31.93</v>
      </c>
      <c r="IB148">
        <v>18.57</v>
      </c>
      <c r="IC148">
        <v>36.39</v>
      </c>
      <c r="ID148">
        <v>4.13</v>
      </c>
      <c r="IE148">
        <v>229.83</v>
      </c>
      <c r="IF148">
        <v>0</v>
      </c>
      <c r="IG148">
        <v>2.4153500000000001</v>
      </c>
      <c r="IH148">
        <v>1.8920200000000002E-2</v>
      </c>
      <c r="II148">
        <v>0</v>
      </c>
      <c r="IJ148">
        <v>0.37175799999999998</v>
      </c>
      <c r="IK148">
        <v>0.62342900000000001</v>
      </c>
      <c r="IL148">
        <v>0.118043</v>
      </c>
      <c r="IM148">
        <v>0.43196400000000001</v>
      </c>
      <c r="IN148">
        <v>6.2929700000000005E-2</v>
      </c>
      <c r="IO148">
        <v>4.0423900000000001</v>
      </c>
      <c r="IP148">
        <v>44.1</v>
      </c>
      <c r="IQ148">
        <v>0</v>
      </c>
      <c r="IR148">
        <v>26.1</v>
      </c>
      <c r="IS148">
        <v>45.6</v>
      </c>
      <c r="IT148">
        <v>19.5</v>
      </c>
      <c r="IU148">
        <v>48.8</v>
      </c>
      <c r="IV148">
        <v>0</v>
      </c>
      <c r="IW148">
        <v>42.39</v>
      </c>
      <c r="IX148">
        <v>9.8000000000000007</v>
      </c>
      <c r="IY148">
        <v>48.8</v>
      </c>
      <c r="IZ148">
        <v>0</v>
      </c>
      <c r="JA148">
        <v>138.81</v>
      </c>
      <c r="JB148">
        <v>0</v>
      </c>
    </row>
    <row r="149" spans="1:262" x14ac:dyDescent="0.25">
      <c r="A149" s="10">
        <v>42977.405532407407</v>
      </c>
      <c r="B149" t="s">
        <v>651</v>
      </c>
      <c r="C149" t="s">
        <v>634</v>
      </c>
      <c r="D149">
        <v>12</v>
      </c>
      <c r="E149">
        <v>1</v>
      </c>
      <c r="F149">
        <v>2100</v>
      </c>
      <c r="G149" t="s">
        <v>96</v>
      </c>
      <c r="H149" t="s">
        <v>125</v>
      </c>
      <c r="I149">
        <v>15.53</v>
      </c>
      <c r="J149">
        <v>47.7</v>
      </c>
      <c r="K149">
        <v>1836.34</v>
      </c>
      <c r="L149">
        <v>135.96199999999999</v>
      </c>
      <c r="M149">
        <v>165.69200000000001</v>
      </c>
      <c r="N149">
        <v>0</v>
      </c>
      <c r="O149">
        <v>1005.8</v>
      </c>
      <c r="P149">
        <v>0</v>
      </c>
      <c r="Q149">
        <v>0</v>
      </c>
      <c r="R149">
        <v>505.55700000000002</v>
      </c>
      <c r="S149">
        <v>2010.08</v>
      </c>
      <c r="T149">
        <v>2025.88</v>
      </c>
      <c r="U149">
        <v>119.621</v>
      </c>
      <c r="V149">
        <v>7804.94</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22.08</v>
      </c>
      <c r="AR149">
        <v>11.58</v>
      </c>
      <c r="AS149">
        <v>2.19</v>
      </c>
      <c r="AT149">
        <v>0</v>
      </c>
      <c r="AU149">
        <v>12.87</v>
      </c>
      <c r="AV149">
        <v>0</v>
      </c>
      <c r="AW149">
        <v>0</v>
      </c>
      <c r="AX149">
        <v>7.37</v>
      </c>
      <c r="AY149">
        <v>29.81</v>
      </c>
      <c r="AZ149">
        <v>27.51</v>
      </c>
      <c r="BA149">
        <v>1.64</v>
      </c>
      <c r="BB149">
        <v>115.05</v>
      </c>
      <c r="BC149">
        <v>48.72</v>
      </c>
      <c r="BD149">
        <v>0</v>
      </c>
      <c r="BE149">
        <v>0.32698100000000002</v>
      </c>
      <c r="BF149">
        <v>1.8920200000000002E-2</v>
      </c>
      <c r="BG149">
        <v>0</v>
      </c>
      <c r="BH149">
        <v>6.9404800000000003E-2</v>
      </c>
      <c r="BI149">
        <v>0</v>
      </c>
      <c r="BJ149">
        <v>0</v>
      </c>
      <c r="BK149">
        <v>0.134212</v>
      </c>
      <c r="BL149">
        <v>0.36137000000000002</v>
      </c>
      <c r="BM149">
        <v>0.30364400000000002</v>
      </c>
      <c r="BN149">
        <v>2.03874E-2</v>
      </c>
      <c r="BO149">
        <v>1.23492</v>
      </c>
      <c r="BP149">
        <v>0.41530600000000001</v>
      </c>
      <c r="BQ149">
        <v>1964.39</v>
      </c>
      <c r="BR149">
        <v>178.21299999999999</v>
      </c>
      <c r="BS149">
        <v>165.69200000000001</v>
      </c>
      <c r="BT149">
        <v>0</v>
      </c>
      <c r="BU149">
        <v>80.384699999999995</v>
      </c>
      <c r="BV149">
        <v>505.55700000000002</v>
      </c>
      <c r="BW149">
        <v>2021.08</v>
      </c>
      <c r="BX149">
        <v>2025.88</v>
      </c>
      <c r="BY149">
        <v>119.621</v>
      </c>
      <c r="BZ149">
        <v>7060.81</v>
      </c>
      <c r="CA149">
        <v>0</v>
      </c>
      <c r="CB149">
        <v>0</v>
      </c>
      <c r="CC149">
        <v>0</v>
      </c>
      <c r="CD149">
        <v>0</v>
      </c>
      <c r="CE149">
        <v>0</v>
      </c>
      <c r="CF149">
        <v>0</v>
      </c>
      <c r="CG149">
        <v>0</v>
      </c>
      <c r="CH149">
        <v>0</v>
      </c>
      <c r="CI149">
        <v>0</v>
      </c>
      <c r="CJ149">
        <v>0</v>
      </c>
      <c r="CK149">
        <v>0</v>
      </c>
      <c r="CL149">
        <v>0</v>
      </c>
      <c r="CM149">
        <v>0</v>
      </c>
      <c r="CN149">
        <v>0</v>
      </c>
      <c r="CO149">
        <v>10.279299999999999</v>
      </c>
      <c r="CP149">
        <v>0</v>
      </c>
      <c r="CQ149">
        <v>0</v>
      </c>
      <c r="CR149">
        <v>0</v>
      </c>
      <c r="CS149">
        <v>0</v>
      </c>
      <c r="CT149">
        <v>10.279299999999999</v>
      </c>
      <c r="CU149">
        <v>23.63</v>
      </c>
      <c r="CV149">
        <v>15.34</v>
      </c>
      <c r="CW149">
        <v>2.19</v>
      </c>
      <c r="CX149">
        <v>0</v>
      </c>
      <c r="CY149">
        <v>23.09</v>
      </c>
      <c r="CZ149">
        <v>7.37</v>
      </c>
      <c r="DA149">
        <v>29.96</v>
      </c>
      <c r="DB149">
        <v>27.51</v>
      </c>
      <c r="DC149">
        <v>1.64</v>
      </c>
      <c r="DD149">
        <v>130.72999999999999</v>
      </c>
      <c r="DE149">
        <v>64.25</v>
      </c>
      <c r="DF149">
        <v>0</v>
      </c>
      <c r="DG149">
        <v>0.54221799999999998</v>
      </c>
      <c r="DH149">
        <v>1.8920200000000002E-2</v>
      </c>
      <c r="DI149">
        <v>0</v>
      </c>
      <c r="DJ149">
        <v>1.0894600000000001E-2</v>
      </c>
      <c r="DK149">
        <v>0.134212</v>
      </c>
      <c r="DL149">
        <v>0.36282999999999999</v>
      </c>
      <c r="DM149">
        <v>0.30364400000000002</v>
      </c>
      <c r="DN149">
        <v>2.03874E-2</v>
      </c>
      <c r="DO149">
        <v>1.3931100000000001</v>
      </c>
      <c r="DP149">
        <v>0.57203300000000001</v>
      </c>
      <c r="DQ149" t="s">
        <v>691</v>
      </c>
      <c r="DR149" t="s">
        <v>690</v>
      </c>
      <c r="DS149" t="s">
        <v>16</v>
      </c>
      <c r="DT149">
        <v>0.158188</v>
      </c>
      <c r="DU149">
        <v>0.15672700000000001</v>
      </c>
      <c r="DV149">
        <v>11.994199999999999</v>
      </c>
      <c r="DW149">
        <v>24.171199999999999</v>
      </c>
      <c r="EN149">
        <v>1836.34</v>
      </c>
      <c r="EO149">
        <v>135.96199999999999</v>
      </c>
      <c r="EP149">
        <v>165.69200000000001</v>
      </c>
      <c r="EQ149">
        <v>0</v>
      </c>
      <c r="ER149">
        <v>1005.8</v>
      </c>
      <c r="ES149">
        <v>0</v>
      </c>
      <c r="ET149">
        <v>0</v>
      </c>
      <c r="EU149">
        <v>505.55700000000002</v>
      </c>
      <c r="EV149">
        <v>2010.08</v>
      </c>
      <c r="EW149">
        <v>2025.88</v>
      </c>
      <c r="EX149">
        <v>119.621</v>
      </c>
      <c r="EY149">
        <v>7804.94</v>
      </c>
      <c r="EZ149">
        <v>0</v>
      </c>
      <c r="FA149">
        <v>0</v>
      </c>
      <c r="FB149">
        <v>0</v>
      </c>
      <c r="FC149">
        <v>0</v>
      </c>
      <c r="FD149">
        <v>0</v>
      </c>
      <c r="FE149">
        <v>0</v>
      </c>
      <c r="FF149">
        <v>0</v>
      </c>
      <c r="FG149">
        <v>0</v>
      </c>
      <c r="FH149">
        <v>0</v>
      </c>
      <c r="FI149">
        <v>0</v>
      </c>
      <c r="FJ149">
        <v>0</v>
      </c>
      <c r="FK149">
        <v>0</v>
      </c>
      <c r="FL149">
        <v>0</v>
      </c>
      <c r="FM149">
        <v>0</v>
      </c>
      <c r="FN149">
        <v>0</v>
      </c>
      <c r="FO149">
        <v>0</v>
      </c>
      <c r="FP149">
        <v>0</v>
      </c>
      <c r="FQ149">
        <v>0</v>
      </c>
      <c r="FR149">
        <v>0</v>
      </c>
      <c r="FS149">
        <v>0</v>
      </c>
      <c r="FT149">
        <v>22.08</v>
      </c>
      <c r="FU149">
        <v>11.58</v>
      </c>
      <c r="FV149">
        <v>2.19</v>
      </c>
      <c r="FW149">
        <v>0</v>
      </c>
      <c r="FX149">
        <v>12.87</v>
      </c>
      <c r="FY149">
        <v>0</v>
      </c>
      <c r="FZ149">
        <v>0</v>
      </c>
      <c r="GA149">
        <v>7.37</v>
      </c>
      <c r="GB149">
        <v>29.81</v>
      </c>
      <c r="GC149">
        <v>27.51</v>
      </c>
      <c r="GD149">
        <v>1.64</v>
      </c>
      <c r="GE149">
        <v>115.05</v>
      </c>
      <c r="GF149">
        <v>0</v>
      </c>
      <c r="GG149">
        <v>0.32698100000000002</v>
      </c>
      <c r="GH149">
        <v>1.8920200000000002E-2</v>
      </c>
      <c r="GI149">
        <v>0</v>
      </c>
      <c r="GJ149">
        <v>6.9404800000000003E-2</v>
      </c>
      <c r="GK149">
        <v>0</v>
      </c>
      <c r="GL149">
        <v>0</v>
      </c>
      <c r="GM149">
        <v>0.134212</v>
      </c>
      <c r="GN149">
        <v>0.36137000000000002</v>
      </c>
      <c r="GO149">
        <v>0.30364400000000002</v>
      </c>
      <c r="GP149">
        <v>2.03874E-2</v>
      </c>
      <c r="GQ149">
        <v>1.23492</v>
      </c>
      <c r="GR149">
        <v>3941.15</v>
      </c>
      <c r="GS149">
        <v>1101.0899999999999</v>
      </c>
      <c r="GT149">
        <v>165.69200000000001</v>
      </c>
      <c r="GU149">
        <v>0</v>
      </c>
      <c r="GV149">
        <v>2627.41</v>
      </c>
      <c r="GW149">
        <v>2135</v>
      </c>
      <c r="GX149">
        <v>2349</v>
      </c>
      <c r="GY149">
        <v>2531</v>
      </c>
      <c r="GZ149">
        <v>297.5</v>
      </c>
      <c r="HA149">
        <v>15147.8</v>
      </c>
      <c r="HB149">
        <v>0</v>
      </c>
      <c r="HC149">
        <v>0</v>
      </c>
      <c r="HD149">
        <v>0</v>
      </c>
      <c r="HE149">
        <v>0</v>
      </c>
      <c r="HF149">
        <v>0</v>
      </c>
      <c r="HG149">
        <v>0</v>
      </c>
      <c r="HH149">
        <v>0</v>
      </c>
      <c r="HI149">
        <v>0</v>
      </c>
      <c r="HJ149">
        <v>0</v>
      </c>
      <c r="HK149">
        <v>0</v>
      </c>
      <c r="HL149">
        <v>0</v>
      </c>
      <c r="HM149">
        <v>0</v>
      </c>
      <c r="HN149">
        <v>0</v>
      </c>
      <c r="HO149">
        <v>0</v>
      </c>
      <c r="HP149">
        <v>0</v>
      </c>
      <c r="HQ149">
        <v>0</v>
      </c>
      <c r="HR149">
        <v>0</v>
      </c>
      <c r="HS149">
        <v>0</v>
      </c>
      <c r="HT149">
        <v>0</v>
      </c>
      <c r="HU149">
        <v>0</v>
      </c>
      <c r="HV149">
        <v>47.35</v>
      </c>
      <c r="HW149">
        <v>52.26</v>
      </c>
      <c r="HX149">
        <v>2.19</v>
      </c>
      <c r="HY149">
        <v>0</v>
      </c>
      <c r="HZ149">
        <v>36.619999999999997</v>
      </c>
      <c r="IA149">
        <v>31.93</v>
      </c>
      <c r="IB149">
        <v>32</v>
      </c>
      <c r="IC149">
        <v>34.92</v>
      </c>
      <c r="ID149">
        <v>4.13</v>
      </c>
      <c r="IE149">
        <v>241.4</v>
      </c>
      <c r="IF149">
        <v>0</v>
      </c>
      <c r="IG149">
        <v>2.3720699999999999</v>
      </c>
      <c r="IH149">
        <v>1.8920200000000002E-2</v>
      </c>
      <c r="II149">
        <v>0</v>
      </c>
      <c r="IJ149">
        <v>0.37175900000000001</v>
      </c>
      <c r="IK149">
        <v>0.62342900000000001</v>
      </c>
      <c r="IL149">
        <v>0.35041600000000001</v>
      </c>
      <c r="IM149">
        <v>0.41447200000000001</v>
      </c>
      <c r="IN149">
        <v>6.2929700000000005E-2</v>
      </c>
      <c r="IO149">
        <v>4.2140000000000004</v>
      </c>
      <c r="IP149">
        <v>47.7</v>
      </c>
      <c r="IQ149">
        <v>0</v>
      </c>
      <c r="IR149">
        <v>35.200000000000003</v>
      </c>
      <c r="IS149">
        <v>54.2</v>
      </c>
      <c r="IT149">
        <v>19</v>
      </c>
      <c r="IU149">
        <v>48.72</v>
      </c>
      <c r="IV149">
        <v>0</v>
      </c>
      <c r="IW149">
        <v>42.28</v>
      </c>
      <c r="IX149">
        <v>21.97</v>
      </c>
      <c r="IY149">
        <v>48.72</v>
      </c>
      <c r="IZ149">
        <v>0</v>
      </c>
      <c r="JA149">
        <v>138.41999999999999</v>
      </c>
      <c r="JB149">
        <v>0</v>
      </c>
    </row>
    <row r="150" spans="1:262" x14ac:dyDescent="0.25">
      <c r="A150" s="10">
        <v>42977.404768518521</v>
      </c>
      <c r="B150" t="s">
        <v>500</v>
      </c>
      <c r="C150" t="s">
        <v>501</v>
      </c>
    </row>
    <row r="151" spans="1:262" x14ac:dyDescent="0.25">
      <c r="A151" s="10">
        <v>42977.404803240737</v>
      </c>
      <c r="B151" t="s">
        <v>500</v>
      </c>
      <c r="C151" t="s">
        <v>501</v>
      </c>
    </row>
    <row r="152" spans="1:262" x14ac:dyDescent="0.25">
      <c r="A152" s="10">
        <v>42977.404768518521</v>
      </c>
      <c r="B152" t="s">
        <v>500</v>
      </c>
      <c r="C152" t="s">
        <v>501</v>
      </c>
    </row>
    <row r="153" spans="1:262" x14ac:dyDescent="0.25">
      <c r="A153" s="10">
        <v>42977.404768518521</v>
      </c>
      <c r="B153" t="s">
        <v>500</v>
      </c>
      <c r="C153" t="s">
        <v>501</v>
      </c>
    </row>
    <row r="154" spans="1:262" x14ac:dyDescent="0.25">
      <c r="A154" s="10">
        <v>42977.404803240737</v>
      </c>
      <c r="B154" t="s">
        <v>500</v>
      </c>
      <c r="C154" t="s">
        <v>501</v>
      </c>
    </row>
    <row r="155" spans="1:262" x14ac:dyDescent="0.25">
      <c r="A155" s="10">
        <v>42977.404618055552</v>
      </c>
      <c r="B155" t="s">
        <v>500</v>
      </c>
      <c r="C155" t="s">
        <v>501</v>
      </c>
    </row>
    <row r="156" spans="1:262" x14ac:dyDescent="0.25">
      <c r="A156" s="10">
        <v>42977.404629629629</v>
      </c>
      <c r="B156" t="s">
        <v>500</v>
      </c>
      <c r="C156" t="s">
        <v>501</v>
      </c>
    </row>
    <row r="157" spans="1:262" x14ac:dyDescent="0.25">
      <c r="A157" s="10">
        <v>42977.404618055552</v>
      </c>
      <c r="B157" t="s">
        <v>500</v>
      </c>
      <c r="C157" t="s">
        <v>501</v>
      </c>
    </row>
    <row r="158" spans="1:262" x14ac:dyDescent="0.25">
      <c r="A158" s="10">
        <v>42977.404629629629</v>
      </c>
      <c r="B158" t="s">
        <v>500</v>
      </c>
      <c r="C158" t="s">
        <v>501</v>
      </c>
    </row>
    <row r="159" spans="1:262" x14ac:dyDescent="0.25">
      <c r="A159" s="10">
        <v>42977.404618055552</v>
      </c>
      <c r="B159" t="s">
        <v>500</v>
      </c>
      <c r="C159" t="s">
        <v>501</v>
      </c>
    </row>
    <row r="160" spans="1:262" x14ac:dyDescent="0.25">
      <c r="A160" s="10">
        <v>42977.404629629629</v>
      </c>
      <c r="B160" t="s">
        <v>500</v>
      </c>
      <c r="C160" t="s">
        <v>501</v>
      </c>
    </row>
    <row r="161" spans="1:3" x14ac:dyDescent="0.25">
      <c r="A161" s="10">
        <v>42977.404618055552</v>
      </c>
      <c r="B161" t="s">
        <v>500</v>
      </c>
      <c r="C161" t="s">
        <v>501</v>
      </c>
    </row>
    <row r="162" spans="1:3" x14ac:dyDescent="0.25">
      <c r="A162" s="10">
        <v>42977.404629629629</v>
      </c>
      <c r="B162" t="s">
        <v>500</v>
      </c>
      <c r="C162" t="s">
        <v>501</v>
      </c>
    </row>
    <row r="163" spans="1:3" x14ac:dyDescent="0.25">
      <c r="A163" s="10">
        <v>42977.404618055552</v>
      </c>
      <c r="B163" t="s">
        <v>500</v>
      </c>
      <c r="C163" t="s">
        <v>501</v>
      </c>
    </row>
    <row r="164" spans="1:3" x14ac:dyDescent="0.25">
      <c r="A164" s="10">
        <v>42977.404618055552</v>
      </c>
      <c r="B164" t="s">
        <v>500</v>
      </c>
      <c r="C164" t="s">
        <v>501</v>
      </c>
    </row>
    <row r="165" spans="1:3" x14ac:dyDescent="0.25">
      <c r="A165" s="10">
        <v>42977.404629629629</v>
      </c>
      <c r="B165" t="s">
        <v>500</v>
      </c>
      <c r="C165" t="s">
        <v>501</v>
      </c>
    </row>
    <row r="166" spans="1:3" x14ac:dyDescent="0.25">
      <c r="A166" s="10">
        <v>42977.404618055552</v>
      </c>
      <c r="B166" t="s">
        <v>500</v>
      </c>
      <c r="C166" t="s">
        <v>501</v>
      </c>
    </row>
    <row r="167" spans="1:3" x14ac:dyDescent="0.25">
      <c r="A167" s="10">
        <v>42977.404629629629</v>
      </c>
      <c r="B167" t="s">
        <v>500</v>
      </c>
      <c r="C167" t="s">
        <v>501</v>
      </c>
    </row>
    <row r="168" spans="1:3" x14ac:dyDescent="0.25">
      <c r="A168" s="10">
        <v>42977.404618055552</v>
      </c>
      <c r="B168" t="s">
        <v>500</v>
      </c>
      <c r="C168" t="s">
        <v>501</v>
      </c>
    </row>
    <row r="169" spans="1:3" x14ac:dyDescent="0.25">
      <c r="A169" s="10">
        <v>42977.404629629629</v>
      </c>
      <c r="B169" t="s">
        <v>500</v>
      </c>
      <c r="C169" t="s">
        <v>501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582"/>
  <sheetViews>
    <sheetView workbookViewId="0">
      <selection activeCell="B11" sqref="B11:B27"/>
    </sheetView>
  </sheetViews>
  <sheetFormatPr defaultRowHeight="15" x14ac:dyDescent="0.25"/>
  <cols>
    <col min="1" max="1" width="26.7109375" customWidth="1"/>
    <col min="13" max="13" width="8.85546875" style="8" customWidth="1"/>
  </cols>
  <sheetData>
    <row r="1" spans="1:15" x14ac:dyDescent="0.25">
      <c r="A1" s="11" t="s">
        <v>155</v>
      </c>
      <c r="B1" s="11"/>
      <c r="C1" s="11"/>
      <c r="D1" s="11"/>
      <c r="E1" s="11"/>
      <c r="F1" s="11"/>
      <c r="G1" s="11"/>
      <c r="H1" s="11"/>
      <c r="I1" s="11"/>
      <c r="J1" s="11"/>
      <c r="L1" s="5" t="s">
        <v>120</v>
      </c>
      <c r="M1" s="5" t="s">
        <v>120</v>
      </c>
      <c r="N1" s="5" t="s">
        <v>120</v>
      </c>
    </row>
    <row r="2" spans="1:15" x14ac:dyDescent="0.25">
      <c r="A2" s="8" t="s">
        <v>201</v>
      </c>
      <c r="B2" s="8"/>
      <c r="L2" s="5" t="s">
        <v>259</v>
      </c>
      <c r="M2" s="5" t="s">
        <v>259</v>
      </c>
      <c r="N2" s="5" t="s">
        <v>121</v>
      </c>
    </row>
    <row r="3" spans="1:15" x14ac:dyDescent="0.25">
      <c r="A3" s="8"/>
      <c r="B3" s="8"/>
      <c r="L3" s="5" t="s">
        <v>257</v>
      </c>
      <c r="M3" s="5" t="s">
        <v>258</v>
      </c>
      <c r="N3" s="5"/>
    </row>
    <row r="4" spans="1:15" x14ac:dyDescent="0.25">
      <c r="A4" t="s">
        <v>276</v>
      </c>
      <c r="B4" s="5" t="s">
        <v>668</v>
      </c>
      <c r="C4" t="s">
        <v>277</v>
      </c>
      <c r="L4" s="23" t="str">
        <f>TRIM(RIGHT(SUBSTITUTE(IF(Reference!B4="",Reference!CO4,Reference!B4),"\",REPT(" ",100)),100))</f>
        <v>V01R01</v>
      </c>
      <c r="M4" s="23" t="str">
        <f>TRIM(LEFT(SUBSTITUTE(L4,".",REPT(" ",100)),100))</f>
        <v>V01R01</v>
      </c>
      <c r="N4" s="5" t="str">
        <f t="shared" ref="N4:N67" si="0">IF(LEFT(RIGHT(M4,2),1)&lt;&gt;"/",RIGHT(M4,6),INDEX(CandidateFileArray,MATCH(RIGHT(M4,8),CandidateFileList,0),2))</f>
        <v>V01R01</v>
      </c>
      <c r="O4" t="s">
        <v>262</v>
      </c>
    </row>
    <row r="5" spans="1:15" x14ac:dyDescent="0.25">
      <c r="A5" s="8" t="s">
        <v>10</v>
      </c>
      <c r="B5" s="5" t="str">
        <f>"'"&amp;A5&amp;"'!"&amp;"$A$1:$"&amp;ReferenceFile&amp;"$1000"</f>
        <v>'Reference'!$A$1:$IU$1000</v>
      </c>
      <c r="C5" s="5"/>
      <c r="D5" s="5"/>
      <c r="E5" t="s">
        <v>119</v>
      </c>
      <c r="L5" s="23" t="str">
        <f>TRIM(RIGHT(SUBSTITUTE(IF(Reference!B5="",Reference!CO5,Reference!B5),"\",REPT(" ",100)),100))</f>
        <v>V01R02</v>
      </c>
      <c r="M5" s="23" t="str">
        <f t="shared" ref="M5:M68" si="1">TRIM(LEFT(SUBSTITUTE(L5,".",REPT(" ",100)),100))</f>
        <v>V01R02</v>
      </c>
      <c r="N5" s="5" t="str">
        <f t="shared" si="0"/>
        <v>V01R02</v>
      </c>
      <c r="O5" t="s">
        <v>186</v>
      </c>
    </row>
    <row r="6" spans="1:15" x14ac:dyDescent="0.25">
      <c r="A6" s="8" t="str">
        <f>A5&amp;"FileName"</f>
        <v>ReferenceFileName</v>
      </c>
      <c r="B6" s="5" t="str">
        <f>"'"&amp;A5&amp;"Lookups'!"&amp;"$N$1:$N$1000"</f>
        <v>'ReferenceLookups'!$N$1:$N$1000</v>
      </c>
      <c r="C6" s="5"/>
      <c r="D6" s="5"/>
      <c r="E6" t="s">
        <v>123</v>
      </c>
      <c r="L6" s="23" t="str">
        <f>TRIM(RIGHT(SUBSTITUTE(IF(Reference!B6="",Reference!CO6,Reference!B6),"\",REPT(" ",100)),100))</f>
        <v>V01R03</v>
      </c>
      <c r="M6" s="23" t="str">
        <f t="shared" si="1"/>
        <v>V01R03</v>
      </c>
      <c r="N6" s="5" t="str">
        <f t="shared" si="0"/>
        <v>V01R03</v>
      </c>
      <c r="O6" t="s">
        <v>193</v>
      </c>
    </row>
    <row r="7" spans="1:15" x14ac:dyDescent="0.25">
      <c r="A7" s="8"/>
      <c r="B7" s="8"/>
      <c r="L7" s="23" t="str">
        <f>TRIM(RIGHT(SUBSTITUTE(IF(Reference!B7="",Reference!CO7,Reference!B7),"\",REPT(" ",100)),100))</f>
        <v>V01R04</v>
      </c>
      <c r="M7" s="23" t="str">
        <f t="shared" si="1"/>
        <v>V01R04</v>
      </c>
      <c r="N7" s="5" t="str">
        <f t="shared" si="0"/>
        <v>V01R04</v>
      </c>
      <c r="O7" t="str">
        <f>IF(LEFT(RIGHT(Reference!CO7,2),1)&lt;&gt;"/","",RIGHT(Reference!CO7,6))</f>
        <v/>
      </c>
    </row>
    <row r="8" spans="1:15" x14ac:dyDescent="0.25">
      <c r="A8" s="8"/>
      <c r="B8" s="8" t="s">
        <v>121</v>
      </c>
      <c r="L8" s="23" t="str">
        <f>TRIM(RIGHT(SUBSTITUTE(IF(Reference!B8="",Reference!CO8,Reference!B8),"\",REPT(" ",100)),100))</f>
        <v>V01R05</v>
      </c>
      <c r="M8" s="23" t="str">
        <f t="shared" si="1"/>
        <v>V01R05</v>
      </c>
      <c r="N8" s="5" t="str">
        <f t="shared" si="0"/>
        <v>V01R05</v>
      </c>
      <c r="O8" t="s">
        <v>260</v>
      </c>
    </row>
    <row r="9" spans="1:15" x14ac:dyDescent="0.25">
      <c r="A9" s="8"/>
      <c r="B9" s="8" t="s">
        <v>122</v>
      </c>
      <c r="L9" s="23" t="str">
        <f>TRIM(RIGHT(SUBSTITUTE(IF(Reference!B9="",Reference!CO9,Reference!B9),"\",REPT(" ",100)),100))</f>
        <v>V01R06</v>
      </c>
      <c r="M9" s="23" t="str">
        <f t="shared" si="1"/>
        <v>V01R06</v>
      </c>
      <c r="N9" s="5" t="str">
        <f t="shared" si="0"/>
        <v>V01R06</v>
      </c>
      <c r="O9" t="s">
        <v>261</v>
      </c>
    </row>
    <row r="10" spans="1:15" x14ac:dyDescent="0.25">
      <c r="A10" s="8" t="s">
        <v>102</v>
      </c>
      <c r="B10" s="5"/>
      <c r="L10" s="23" t="str">
        <f>TRIM(RIGHT(SUBSTITUTE(IF(Reference!B10="",Reference!CO10,Reference!B10),"\",REPT(" ",100)),100))</f>
        <v>V01R07</v>
      </c>
      <c r="M10" s="23" t="str">
        <f t="shared" si="1"/>
        <v>V01R07</v>
      </c>
      <c r="N10" s="5" t="str">
        <f t="shared" si="0"/>
        <v>V01R07</v>
      </c>
      <c r="O10" t="s">
        <v>272</v>
      </c>
    </row>
    <row r="11" spans="1:15" x14ac:dyDescent="0.25">
      <c r="A11" s="8" t="str">
        <f>A5&amp;A10&amp;"SpcHeat"</f>
        <v>ReferenceProposedSpcHeat</v>
      </c>
      <c r="B11" s="5">
        <v>43</v>
      </c>
      <c r="L11" s="23" t="str">
        <f>TRIM(RIGHT(SUBSTITUTE(IF(Reference!B11="",Reference!CO11,Reference!B11),"\",REPT(" ",100)),100))</f>
        <v>V01R08</v>
      </c>
      <c r="M11" s="23" t="str">
        <f t="shared" si="1"/>
        <v>V01R08</v>
      </c>
      <c r="N11" s="5" t="str">
        <f t="shared" si="0"/>
        <v>V01R08</v>
      </c>
    </row>
    <row r="12" spans="1:15" x14ac:dyDescent="0.25">
      <c r="A12" s="8" t="str">
        <f>A5&amp;A10&amp;"SpcCool"</f>
        <v>ReferenceProposedSpcCool</v>
      </c>
      <c r="B12" s="5">
        <v>44</v>
      </c>
      <c r="L12" s="23" t="str">
        <f>TRIM(RIGHT(SUBSTITUTE(IF(Reference!B12="",Reference!CO12,Reference!B12),"\",REPT(" ",100)),100))</f>
        <v>V01R09</v>
      </c>
      <c r="M12" s="23" t="str">
        <f t="shared" si="1"/>
        <v>V01R09</v>
      </c>
      <c r="N12" s="5" t="str">
        <f t="shared" si="0"/>
        <v>V01R09</v>
      </c>
    </row>
    <row r="13" spans="1:15" x14ac:dyDescent="0.25">
      <c r="A13" s="8" t="str">
        <f>A5&amp;A10&amp;"IAQVent"</f>
        <v>ReferenceProposedIAQVent</v>
      </c>
      <c r="B13" s="5">
        <v>45</v>
      </c>
      <c r="L13" s="23" t="str">
        <f>TRIM(RIGHT(SUBSTITUTE(IF(Reference!B13="",Reference!CO13,Reference!B13),"\",REPT(" ",100)),100))</f>
        <v>V01R10</v>
      </c>
      <c r="M13" s="23" t="str">
        <f t="shared" si="1"/>
        <v>V01R10</v>
      </c>
      <c r="N13" s="5" t="str">
        <f t="shared" si="0"/>
        <v>V01R10</v>
      </c>
    </row>
    <row r="14" spans="1:15" x14ac:dyDescent="0.25">
      <c r="A14" s="8" t="str">
        <f>A5&amp;A10&amp;"OtherHVAC"</f>
        <v>ReferenceProposedOtherHVAC</v>
      </c>
      <c r="B14" s="5">
        <v>46</v>
      </c>
      <c r="L14" s="23" t="str">
        <f>TRIM(RIGHT(SUBSTITUTE(IF(Reference!B14="",Reference!CO14,Reference!B14),"\",REPT(" ",100)),100))</f>
        <v>V01R11</v>
      </c>
      <c r="M14" s="23" t="str">
        <f t="shared" si="1"/>
        <v>V01R11</v>
      </c>
      <c r="N14" s="5" t="str">
        <f t="shared" si="0"/>
        <v>V01R11</v>
      </c>
    </row>
    <row r="15" spans="1:15" x14ac:dyDescent="0.25">
      <c r="A15" s="8" t="str">
        <f>A5&amp;A10&amp;"WtrHeat"</f>
        <v>ReferenceProposedWtrHeat</v>
      </c>
      <c r="B15" s="5">
        <v>47</v>
      </c>
      <c r="L15" s="23" t="str">
        <f>TRIM(RIGHT(SUBSTITUTE(IF(Reference!B15="",Reference!CO15,Reference!B15),"\",REPT(" ",100)),100))</f>
        <v>V01R12</v>
      </c>
      <c r="M15" s="23" t="str">
        <f t="shared" si="1"/>
        <v>V01R12</v>
      </c>
      <c r="N15" s="5" t="str">
        <f t="shared" si="0"/>
        <v>V01R12</v>
      </c>
    </row>
    <row r="16" spans="1:15" x14ac:dyDescent="0.25">
      <c r="A16" s="8" t="str">
        <f>A5&amp;A10&amp;"Solar"</f>
        <v>ReferenceProposedSolar</v>
      </c>
      <c r="B16" s="5">
        <v>48</v>
      </c>
      <c r="E16" t="s">
        <v>156</v>
      </c>
      <c r="L16" s="23" t="str">
        <f>TRIM(RIGHT(SUBSTITUTE(IF(Reference!B16="",Reference!CO16,Reference!B16),"\",REPT(" ",100)),100))</f>
        <v>V01R13</v>
      </c>
      <c r="M16" s="23" t="str">
        <f t="shared" si="1"/>
        <v>V01R13</v>
      </c>
      <c r="N16" s="5" t="str">
        <f t="shared" si="0"/>
        <v>V01R13</v>
      </c>
    </row>
    <row r="17" spans="1:14" x14ac:dyDescent="0.25">
      <c r="A17" s="8" t="str">
        <f>A5&amp;A10&amp;"Total"</f>
        <v>ReferenceProposedTotal</v>
      </c>
      <c r="B17" s="5">
        <v>55</v>
      </c>
      <c r="L17" s="23" t="str">
        <f>TRIM(RIGHT(SUBSTITUTE(IF(Reference!B17="",Reference!CO17,Reference!B17),"\",REPT(" ",100)),100))</f>
        <v>V01R14</v>
      </c>
      <c r="M17" s="23" t="str">
        <f t="shared" si="1"/>
        <v>V01R14</v>
      </c>
      <c r="N17" s="5" t="str">
        <f t="shared" si="0"/>
        <v>V01R14</v>
      </c>
    </row>
    <row r="18" spans="1:14" x14ac:dyDescent="0.25">
      <c r="A18" s="8" t="s">
        <v>345</v>
      </c>
      <c r="B18" s="5">
        <v>10</v>
      </c>
      <c r="L18" s="23" t="str">
        <f>TRIM(RIGHT(SUBSTITUTE(IF(Reference!B18="",Reference!CO18,Reference!B18),"\",REPT(" ",100)),100))</f>
        <v>V01R15</v>
      </c>
      <c r="M18" s="23" t="str">
        <f t="shared" si="1"/>
        <v>V01R15</v>
      </c>
      <c r="N18" s="5" t="str">
        <f t="shared" si="0"/>
        <v>V01R15</v>
      </c>
    </row>
    <row r="19" spans="1:14" x14ac:dyDescent="0.25">
      <c r="A19" s="8" t="s">
        <v>103</v>
      </c>
      <c r="B19" s="5"/>
      <c r="L19" s="23" t="str">
        <f>TRIM(RIGHT(SUBSTITUTE(IF(Reference!B19="",Reference!CO19,Reference!B19),"\",REPT(" ",100)),100))</f>
        <v>V01R16</v>
      </c>
      <c r="M19" s="23" t="str">
        <f t="shared" si="1"/>
        <v>V01R16</v>
      </c>
      <c r="N19" s="5" t="str">
        <f t="shared" si="0"/>
        <v>V01R16</v>
      </c>
    </row>
    <row r="20" spans="1:14" x14ac:dyDescent="0.25">
      <c r="A20" s="8" t="str">
        <f>A5&amp;A19&amp;"SpcHeat"</f>
        <v>ReferenceStandardSpcHeat</v>
      </c>
      <c r="B20" s="5">
        <v>99</v>
      </c>
      <c r="L20" s="23" t="str">
        <f>TRIM(RIGHT(SUBSTITUTE(IF(Reference!B20="",Reference!CO20,Reference!B20),"\",REPT(" ",100)),100))</f>
        <v>V02R01</v>
      </c>
      <c r="M20" s="23" t="str">
        <f t="shared" si="1"/>
        <v>V02R01</v>
      </c>
      <c r="N20" s="5" t="str">
        <f t="shared" si="0"/>
        <v>V02R01</v>
      </c>
    </row>
    <row r="21" spans="1:14" x14ac:dyDescent="0.25">
      <c r="A21" s="8" t="str">
        <f>A5&amp;A19&amp;"SpcCool"</f>
        <v>ReferenceStandardSpcCool</v>
      </c>
      <c r="B21" s="5">
        <v>100</v>
      </c>
      <c r="L21" s="23" t="str">
        <f>TRIM(RIGHT(SUBSTITUTE(IF(Reference!B21="",Reference!CO21,Reference!B21),"\",REPT(" ",100)),100))</f>
        <v>V02R02</v>
      </c>
      <c r="M21" s="23" t="str">
        <f t="shared" si="1"/>
        <v>V02R02</v>
      </c>
      <c r="N21" s="5" t="str">
        <f t="shared" si="0"/>
        <v>V02R02</v>
      </c>
    </row>
    <row r="22" spans="1:14" x14ac:dyDescent="0.25">
      <c r="A22" s="8" t="str">
        <f>A5&amp;A19&amp;"IAQVent"</f>
        <v>ReferenceStandardIAQVent</v>
      </c>
      <c r="B22" s="5">
        <v>101</v>
      </c>
      <c r="L22" s="23" t="str">
        <f>TRIM(RIGHT(SUBSTITUTE(IF(Reference!B22="",Reference!CO22,Reference!B22),"\",REPT(" ",100)),100))</f>
        <v>V02R03</v>
      </c>
      <c r="M22" s="23" t="str">
        <f t="shared" si="1"/>
        <v>V02R03</v>
      </c>
      <c r="N22" s="5" t="str">
        <f t="shared" si="0"/>
        <v>V02R03</v>
      </c>
    </row>
    <row r="23" spans="1:14" x14ac:dyDescent="0.25">
      <c r="A23" s="8" t="str">
        <f>A5&amp;A19&amp;"OtherHVAC"</f>
        <v>ReferenceStandardOtherHVAC</v>
      </c>
      <c r="B23" s="5">
        <v>102</v>
      </c>
      <c r="L23" s="23" t="str">
        <f>TRIM(RIGHT(SUBSTITUTE(IF(Reference!B23="",Reference!CO23,Reference!B23),"\",REPT(" ",100)),100))</f>
        <v>V02R04</v>
      </c>
      <c r="M23" s="23" t="str">
        <f t="shared" si="1"/>
        <v>V02R04</v>
      </c>
      <c r="N23" s="5" t="str">
        <f t="shared" si="0"/>
        <v>V02R04</v>
      </c>
    </row>
    <row r="24" spans="1:14" x14ac:dyDescent="0.25">
      <c r="A24" s="8" t="str">
        <f>A5&amp;A19&amp;"WtrHeat"</f>
        <v>ReferenceStandardWtrHeat</v>
      </c>
      <c r="B24" s="5">
        <v>103</v>
      </c>
      <c r="L24" s="23" t="str">
        <f>TRIM(RIGHT(SUBSTITUTE(IF(Reference!B24="",Reference!CO24,Reference!B24),"\",REPT(" ",100)),100))</f>
        <v>V02R05</v>
      </c>
      <c r="M24" s="23" t="str">
        <f t="shared" si="1"/>
        <v>V02R05</v>
      </c>
      <c r="N24" s="5" t="str">
        <f t="shared" si="0"/>
        <v>V02R05</v>
      </c>
    </row>
    <row r="25" spans="1:14" x14ac:dyDescent="0.25">
      <c r="A25" s="8" t="str">
        <f>A5&amp;A19&amp;"Solar"</f>
        <v>ReferenceStandardSolar</v>
      </c>
      <c r="B25" s="5">
        <v>0</v>
      </c>
      <c r="E25" t="s">
        <v>156</v>
      </c>
      <c r="L25" s="23" t="str">
        <f>TRIM(RIGHT(SUBSTITUTE(IF(Reference!B25="",Reference!CO25,Reference!B25),"\",REPT(" ",100)),100))</f>
        <v>V02R06</v>
      </c>
      <c r="M25" s="23" t="str">
        <f t="shared" si="1"/>
        <v>V02R06</v>
      </c>
      <c r="N25" s="5" t="str">
        <f t="shared" si="0"/>
        <v>V02R06</v>
      </c>
    </row>
    <row r="26" spans="1:14" x14ac:dyDescent="0.25">
      <c r="A26" s="8" t="str">
        <f>A5&amp;A19&amp;"Total"</f>
        <v>ReferenceStandardTotal</v>
      </c>
      <c r="B26" s="5">
        <v>109</v>
      </c>
      <c r="L26" s="23" t="str">
        <f>TRIM(RIGHT(SUBSTITUTE(IF(Reference!B26="",Reference!CO26,Reference!B26),"\",REPT(" ",100)),100))</f>
        <v>V02R07</v>
      </c>
      <c r="M26" s="23" t="str">
        <f t="shared" si="1"/>
        <v>V02R07</v>
      </c>
      <c r="N26" s="5" t="str">
        <f t="shared" si="0"/>
        <v>V02R07</v>
      </c>
    </row>
    <row r="27" spans="1:14" x14ac:dyDescent="0.25">
      <c r="A27" t="s">
        <v>346</v>
      </c>
      <c r="B27" s="5">
        <v>246</v>
      </c>
      <c r="L27" s="23" t="str">
        <f>TRIM(RIGHT(SUBSTITUTE(IF(Reference!B27="",Reference!CO27,Reference!B27),"\",REPT(" ",100)),100))</f>
        <v>V02R08</v>
      </c>
      <c r="M27" s="23" t="str">
        <f t="shared" si="1"/>
        <v>V02R08</v>
      </c>
      <c r="N27" s="5" t="str">
        <f t="shared" si="0"/>
        <v>V02R08</v>
      </c>
    </row>
    <row r="28" spans="1:14" x14ac:dyDescent="0.25">
      <c r="B28" s="5"/>
      <c r="L28" s="23" t="str">
        <f>TRIM(RIGHT(SUBSTITUTE(IF(Reference!B28="",Reference!CO28,Reference!B28),"\",REPT(" ",100)),100))</f>
        <v>V02R09</v>
      </c>
      <c r="M28" s="23" t="str">
        <f t="shared" si="1"/>
        <v>V02R09</v>
      </c>
      <c r="N28" s="5" t="str">
        <f t="shared" si="0"/>
        <v>V02R09</v>
      </c>
    </row>
    <row r="29" spans="1:14" x14ac:dyDescent="0.25">
      <c r="A29" t="s">
        <v>192</v>
      </c>
      <c r="B29" t="s">
        <v>190</v>
      </c>
      <c r="C29" t="s">
        <v>191</v>
      </c>
      <c r="L29" s="23" t="str">
        <f>TRIM(RIGHT(SUBSTITUTE(IF(Reference!B29="",Reference!CO29,Reference!B29),"\",REPT(" ",100)),100))</f>
        <v>V02R10</v>
      </c>
      <c r="M29" s="23" t="str">
        <f t="shared" si="1"/>
        <v>V02R10</v>
      </c>
      <c r="N29" s="5" t="str">
        <f t="shared" si="0"/>
        <v>V02R10</v>
      </c>
    </row>
    <row r="30" spans="1:14" x14ac:dyDescent="0.25">
      <c r="B30" t="s">
        <v>479</v>
      </c>
      <c r="C30" t="s">
        <v>502</v>
      </c>
      <c r="E30" t="s">
        <v>194</v>
      </c>
      <c r="L30" s="23" t="str">
        <f>TRIM(RIGHT(SUBSTITUTE(IF(Reference!B30="",Reference!CO30,Reference!B30),"\",REPT(" ",100)),100))</f>
        <v>V02R11</v>
      </c>
      <c r="M30" s="23" t="str">
        <f t="shared" si="1"/>
        <v>V02R11</v>
      </c>
      <c r="N30" s="5" t="str">
        <f t="shared" si="0"/>
        <v>V02R11</v>
      </c>
    </row>
    <row r="31" spans="1:14" x14ac:dyDescent="0.25">
      <c r="B31" t="s">
        <v>480</v>
      </c>
      <c r="C31" t="s">
        <v>503</v>
      </c>
      <c r="E31" t="s">
        <v>195</v>
      </c>
      <c r="L31" s="23" t="str">
        <f>TRIM(RIGHT(SUBSTITUTE(IF(Reference!B31="",Reference!CO31,Reference!B31),"\",REPT(" ",100)),100))</f>
        <v>V02R12</v>
      </c>
      <c r="M31" s="23" t="str">
        <f t="shared" si="1"/>
        <v>V02R12</v>
      </c>
      <c r="N31" s="5" t="str">
        <f t="shared" si="0"/>
        <v>V02R12</v>
      </c>
    </row>
    <row r="32" spans="1:14" x14ac:dyDescent="0.25">
      <c r="B32" t="s">
        <v>481</v>
      </c>
      <c r="C32" t="s">
        <v>504</v>
      </c>
      <c r="L32" s="23" t="str">
        <f>TRIM(RIGHT(SUBSTITUTE(IF(Reference!B32="",Reference!CO32,Reference!B32),"\",REPT(" ",100)),100))</f>
        <v>V02R13</v>
      </c>
      <c r="M32" s="23" t="str">
        <f t="shared" si="1"/>
        <v>V02R13</v>
      </c>
      <c r="N32" s="5" t="str">
        <f t="shared" si="0"/>
        <v>V02R13</v>
      </c>
    </row>
    <row r="33" spans="2:14" x14ac:dyDescent="0.25">
      <c r="B33" t="s">
        <v>482</v>
      </c>
      <c r="C33" t="s">
        <v>505</v>
      </c>
      <c r="E33" t="s">
        <v>263</v>
      </c>
      <c r="L33" s="23" t="str">
        <f>TRIM(RIGHT(SUBSTITUTE(IF(Reference!B33="",Reference!CO33,Reference!B33),"\",REPT(" ",100)),100))</f>
        <v>V02R14</v>
      </c>
      <c r="M33" s="23" t="str">
        <f t="shared" si="1"/>
        <v>V02R14</v>
      </c>
      <c r="N33" s="5" t="str">
        <f t="shared" si="0"/>
        <v>V02R14</v>
      </c>
    </row>
    <row r="34" spans="2:14" x14ac:dyDescent="0.25">
      <c r="B34" t="s">
        <v>483</v>
      </c>
      <c r="C34" t="s">
        <v>506</v>
      </c>
      <c r="L34" s="23" t="str">
        <f>TRIM(RIGHT(SUBSTITUTE(IF(Reference!B34="",Reference!CO34,Reference!B34),"\",REPT(" ",100)),100))</f>
        <v>V02R15</v>
      </c>
      <c r="M34" s="23" t="str">
        <f t="shared" si="1"/>
        <v>V02R15</v>
      </c>
      <c r="N34" s="5" t="str">
        <f t="shared" si="0"/>
        <v>V02R15</v>
      </c>
    </row>
    <row r="35" spans="2:14" x14ac:dyDescent="0.25">
      <c r="B35" t="s">
        <v>484</v>
      </c>
      <c r="C35" t="s">
        <v>507</v>
      </c>
      <c r="L35" s="23" t="str">
        <f>TRIM(RIGHT(SUBSTITUTE(IF(Reference!B35="",Reference!CO35,Reference!B35),"\",REPT(" ",100)),100))</f>
        <v>V02R16</v>
      </c>
      <c r="M35" s="23" t="str">
        <f t="shared" si="1"/>
        <v>V02R16</v>
      </c>
      <c r="N35" s="5" t="str">
        <f t="shared" si="0"/>
        <v>V02R16</v>
      </c>
    </row>
    <row r="36" spans="2:14" x14ac:dyDescent="0.25">
      <c r="B36" t="s">
        <v>485</v>
      </c>
      <c r="C36" t="s">
        <v>508</v>
      </c>
      <c r="L36" s="23" t="str">
        <f>TRIM(RIGHT(SUBSTITUTE(IF(Reference!B36="",Reference!CO36,Reference!B36),"\",REPT(" ",100)),100))</f>
        <v>V03R01</v>
      </c>
      <c r="M36" s="23" t="str">
        <f t="shared" si="1"/>
        <v>V03R01</v>
      </c>
      <c r="N36" s="5" t="str">
        <f t="shared" si="0"/>
        <v>V03R01</v>
      </c>
    </row>
    <row r="37" spans="2:14" x14ac:dyDescent="0.25">
      <c r="B37" t="s">
        <v>486</v>
      </c>
      <c r="C37" t="s">
        <v>509</v>
      </c>
      <c r="L37" s="23" t="str">
        <f>TRIM(RIGHT(SUBSTITUTE(IF(Reference!B37="",Reference!CO37,Reference!B37),"\",REPT(" ",100)),100))</f>
        <v>V03R02</v>
      </c>
      <c r="M37" s="23" t="str">
        <f t="shared" si="1"/>
        <v>V03R02</v>
      </c>
      <c r="N37" s="5" t="str">
        <f t="shared" si="0"/>
        <v>V03R02</v>
      </c>
    </row>
    <row r="38" spans="2:14" x14ac:dyDescent="0.25">
      <c r="L38" s="23" t="str">
        <f>TRIM(RIGHT(SUBSTITUTE(IF(Reference!B38="",Reference!CO38,Reference!B38),"\",REPT(" ",100)),100))</f>
        <v>V03R03</v>
      </c>
      <c r="M38" s="23" t="str">
        <f t="shared" si="1"/>
        <v>V03R03</v>
      </c>
      <c r="N38" s="5" t="str">
        <f t="shared" si="0"/>
        <v>V03R03</v>
      </c>
    </row>
    <row r="39" spans="2:14" x14ac:dyDescent="0.25">
      <c r="L39" s="23" t="str">
        <f>TRIM(RIGHT(SUBSTITUTE(IF(Reference!B39="",Reference!CO39,Reference!B39),"\",REPT(" ",100)),100))</f>
        <v>V03R04</v>
      </c>
      <c r="M39" s="23" t="str">
        <f t="shared" si="1"/>
        <v>V03R04</v>
      </c>
      <c r="N39" s="5" t="str">
        <f t="shared" si="0"/>
        <v>V03R04</v>
      </c>
    </row>
    <row r="40" spans="2:14" x14ac:dyDescent="0.25">
      <c r="L40" s="23" t="str">
        <f>TRIM(RIGHT(SUBSTITUTE(IF(Reference!B40="",Reference!CO40,Reference!B40),"\",REPT(" ",100)),100))</f>
        <v>V03R05</v>
      </c>
      <c r="M40" s="23" t="str">
        <f t="shared" si="1"/>
        <v>V03R05</v>
      </c>
      <c r="N40" s="5" t="str">
        <f t="shared" si="0"/>
        <v>V03R05</v>
      </c>
    </row>
    <row r="41" spans="2:14" x14ac:dyDescent="0.25">
      <c r="L41" s="23" t="str">
        <f>TRIM(RIGHT(SUBSTITUTE(IF(Reference!B41="",Reference!CO41,Reference!B41),"\",REPT(" ",100)),100))</f>
        <v>V03R06</v>
      </c>
      <c r="M41" s="23" t="str">
        <f t="shared" si="1"/>
        <v>V03R06</v>
      </c>
      <c r="N41" s="5" t="str">
        <f t="shared" si="0"/>
        <v>V03R06</v>
      </c>
    </row>
    <row r="42" spans="2:14" x14ac:dyDescent="0.25">
      <c r="L42" s="23" t="str">
        <f>TRIM(RIGHT(SUBSTITUTE(IF(Reference!B42="",Reference!CO42,Reference!B42),"\",REPT(" ",100)),100))</f>
        <v>V03R07</v>
      </c>
      <c r="M42" s="23" t="str">
        <f t="shared" si="1"/>
        <v>V03R07</v>
      </c>
      <c r="N42" s="5" t="str">
        <f t="shared" si="0"/>
        <v>V03R07</v>
      </c>
    </row>
    <row r="43" spans="2:14" x14ac:dyDescent="0.25">
      <c r="L43" s="23" t="str">
        <f>TRIM(RIGHT(SUBSTITUTE(IF(Reference!B43="",Reference!CO43,Reference!B43),"\",REPT(" ",100)),100))</f>
        <v>V03R08</v>
      </c>
      <c r="M43" s="23" t="str">
        <f t="shared" si="1"/>
        <v>V03R08</v>
      </c>
      <c r="N43" s="5" t="str">
        <f t="shared" si="0"/>
        <v>V03R08</v>
      </c>
    </row>
    <row r="44" spans="2:14" x14ac:dyDescent="0.25">
      <c r="L44" s="23" t="str">
        <f>TRIM(RIGHT(SUBSTITUTE(IF(Reference!B44="",Reference!CO44,Reference!B44),"\",REPT(" ",100)),100))</f>
        <v>V03R09</v>
      </c>
      <c r="M44" s="23" t="str">
        <f t="shared" si="1"/>
        <v>V03R09</v>
      </c>
      <c r="N44" s="5" t="str">
        <f t="shared" si="0"/>
        <v>V03R09</v>
      </c>
    </row>
    <row r="45" spans="2:14" x14ac:dyDescent="0.25">
      <c r="L45" s="23" t="str">
        <f>TRIM(RIGHT(SUBSTITUTE(IF(Reference!B45="",Reference!CO45,Reference!B45),"\",REPT(" ",100)),100))</f>
        <v>V03R10</v>
      </c>
      <c r="M45" s="23" t="str">
        <f t="shared" si="1"/>
        <v>V03R10</v>
      </c>
      <c r="N45" s="5" t="str">
        <f t="shared" si="0"/>
        <v>V03R10</v>
      </c>
    </row>
    <row r="46" spans="2:14" x14ac:dyDescent="0.25">
      <c r="L46" s="23" t="str">
        <f>TRIM(RIGHT(SUBSTITUTE(IF(Reference!B46="",Reference!CO46,Reference!B46),"\",REPT(" ",100)),100))</f>
        <v>V03R11</v>
      </c>
      <c r="M46" s="23" t="str">
        <f t="shared" si="1"/>
        <v>V03R11</v>
      </c>
      <c r="N46" s="5" t="str">
        <f t="shared" si="0"/>
        <v>V03R11</v>
      </c>
    </row>
    <row r="47" spans="2:14" x14ac:dyDescent="0.25">
      <c r="L47" s="23" t="str">
        <f>TRIM(RIGHT(SUBSTITUTE(IF(Reference!B47="",Reference!CO47,Reference!B47),"\",REPT(" ",100)),100))</f>
        <v>V03R12</v>
      </c>
      <c r="M47" s="23" t="str">
        <f t="shared" si="1"/>
        <v>V03R12</v>
      </c>
      <c r="N47" s="5" t="str">
        <f t="shared" si="0"/>
        <v>V03R12</v>
      </c>
    </row>
    <row r="48" spans="2:14" x14ac:dyDescent="0.25">
      <c r="L48" s="23" t="str">
        <f>TRIM(RIGHT(SUBSTITUTE(IF(Reference!B48="",Reference!CO48,Reference!B48),"\",REPT(" ",100)),100))</f>
        <v>V03R13</v>
      </c>
      <c r="M48" s="23" t="str">
        <f t="shared" si="1"/>
        <v>V03R13</v>
      </c>
      <c r="N48" s="5" t="str">
        <f t="shared" si="0"/>
        <v>V03R13</v>
      </c>
    </row>
    <row r="49" spans="12:14" x14ac:dyDescent="0.25">
      <c r="L49" s="23" t="str">
        <f>TRIM(RIGHT(SUBSTITUTE(IF(Reference!B49="",Reference!CO49,Reference!B49),"\",REPT(" ",100)),100))</f>
        <v>V03R14</v>
      </c>
      <c r="M49" s="23" t="str">
        <f t="shared" si="1"/>
        <v>V03R14</v>
      </c>
      <c r="N49" s="5" t="str">
        <f t="shared" si="0"/>
        <v>V03R14</v>
      </c>
    </row>
    <row r="50" spans="12:14" x14ac:dyDescent="0.25">
      <c r="L50" s="23" t="str">
        <f>TRIM(RIGHT(SUBSTITUTE(IF(Reference!B50="",Reference!CO50,Reference!B50),"\",REPT(" ",100)),100))</f>
        <v>V03R15</v>
      </c>
      <c r="M50" s="23" t="str">
        <f t="shared" si="1"/>
        <v>V03R15</v>
      </c>
      <c r="N50" s="5" t="str">
        <f t="shared" si="0"/>
        <v>V03R15</v>
      </c>
    </row>
    <row r="51" spans="12:14" x14ac:dyDescent="0.25">
      <c r="L51" s="23" t="str">
        <f>TRIM(RIGHT(SUBSTITUTE(IF(Reference!B51="",Reference!CO51,Reference!B51),"\",REPT(" ",100)),100))</f>
        <v>V03R16</v>
      </c>
      <c r="M51" s="23" t="str">
        <f t="shared" si="1"/>
        <v>V03R16</v>
      </c>
      <c r="N51" s="5" t="str">
        <f t="shared" si="0"/>
        <v>V03R16</v>
      </c>
    </row>
    <row r="52" spans="12:14" x14ac:dyDescent="0.25">
      <c r="L52" s="23" t="str">
        <f>TRIM(RIGHT(SUBSTITUTE(IF(Reference!B52="",Reference!CO52,Reference!B52),"\",REPT(" ",100)),100))</f>
        <v>V04R01</v>
      </c>
      <c r="M52" s="23" t="str">
        <f t="shared" si="1"/>
        <v>V04R01</v>
      </c>
      <c r="N52" s="5" t="str">
        <f t="shared" si="0"/>
        <v>V04R01</v>
      </c>
    </row>
    <row r="53" spans="12:14" x14ac:dyDescent="0.25">
      <c r="L53" s="23" t="str">
        <f>TRIM(RIGHT(SUBSTITUTE(IF(Reference!B53="",Reference!CO53,Reference!B53),"\",REPT(" ",100)),100))</f>
        <v>V04R02</v>
      </c>
      <c r="M53" s="23" t="str">
        <f t="shared" si="1"/>
        <v>V04R02</v>
      </c>
      <c r="N53" s="5" t="str">
        <f t="shared" si="0"/>
        <v>V04R02</v>
      </c>
    </row>
    <row r="54" spans="12:14" x14ac:dyDescent="0.25">
      <c r="L54" s="23" t="str">
        <f>TRIM(RIGHT(SUBSTITUTE(IF(Reference!B54="",Reference!CO54,Reference!B54),"\",REPT(" ",100)),100))</f>
        <v>V04R03</v>
      </c>
      <c r="M54" s="23" t="str">
        <f t="shared" si="1"/>
        <v>V04R03</v>
      </c>
      <c r="N54" s="5" t="str">
        <f t="shared" si="0"/>
        <v>V04R03</v>
      </c>
    </row>
    <row r="55" spans="12:14" x14ac:dyDescent="0.25">
      <c r="L55" s="23" t="str">
        <f>TRIM(RIGHT(SUBSTITUTE(IF(Reference!B55="",Reference!CO55,Reference!B55),"\",REPT(" ",100)),100))</f>
        <v>V04R04</v>
      </c>
      <c r="M55" s="23" t="str">
        <f t="shared" si="1"/>
        <v>V04R04</v>
      </c>
      <c r="N55" s="5" t="str">
        <f t="shared" si="0"/>
        <v>V04R04</v>
      </c>
    </row>
    <row r="56" spans="12:14" x14ac:dyDescent="0.25">
      <c r="L56" s="23" t="str">
        <f>TRIM(RIGHT(SUBSTITUTE(IF(Reference!B56="",Reference!CO56,Reference!B56),"\",REPT(" ",100)),100))</f>
        <v>V04R05</v>
      </c>
      <c r="M56" s="23" t="str">
        <f t="shared" si="1"/>
        <v>V04R05</v>
      </c>
      <c r="N56" s="5" t="str">
        <f t="shared" si="0"/>
        <v>V04R05</v>
      </c>
    </row>
    <row r="57" spans="12:14" x14ac:dyDescent="0.25">
      <c r="L57" s="23" t="str">
        <f>TRIM(RIGHT(SUBSTITUTE(IF(Reference!B57="",Reference!CO57,Reference!B57),"\",REPT(" ",100)),100))</f>
        <v>V04R06</v>
      </c>
      <c r="M57" s="23" t="str">
        <f t="shared" si="1"/>
        <v>V04R06</v>
      </c>
      <c r="N57" s="5" t="str">
        <f t="shared" si="0"/>
        <v>V04R06</v>
      </c>
    </row>
    <row r="58" spans="12:14" x14ac:dyDescent="0.25">
      <c r="L58" s="23" t="str">
        <f>TRIM(RIGHT(SUBSTITUTE(IF(Reference!B58="",Reference!CO58,Reference!B58),"\",REPT(" ",100)),100))</f>
        <v>V04R07</v>
      </c>
      <c r="M58" s="23" t="str">
        <f t="shared" si="1"/>
        <v>V04R07</v>
      </c>
      <c r="N58" s="5" t="str">
        <f t="shared" si="0"/>
        <v>V04R07</v>
      </c>
    </row>
    <row r="59" spans="12:14" x14ac:dyDescent="0.25">
      <c r="L59" s="23" t="str">
        <f>TRIM(RIGHT(SUBSTITUTE(IF(Reference!B59="",Reference!CO59,Reference!B59),"\",REPT(" ",100)),100))</f>
        <v>V04R08</v>
      </c>
      <c r="M59" s="23" t="str">
        <f t="shared" si="1"/>
        <v>V04R08</v>
      </c>
      <c r="N59" s="5" t="str">
        <f t="shared" si="0"/>
        <v>V04R08</v>
      </c>
    </row>
    <row r="60" spans="12:14" x14ac:dyDescent="0.25">
      <c r="L60" s="23" t="str">
        <f>TRIM(RIGHT(SUBSTITUTE(IF(Reference!B60="",Reference!CO60,Reference!B60),"\",REPT(" ",100)),100))</f>
        <v>V04R09</v>
      </c>
      <c r="M60" s="23" t="str">
        <f t="shared" si="1"/>
        <v>V04R09</v>
      </c>
      <c r="N60" s="5" t="str">
        <f t="shared" si="0"/>
        <v>V04R09</v>
      </c>
    </row>
    <row r="61" spans="12:14" x14ac:dyDescent="0.25">
      <c r="L61" s="23" t="str">
        <f>TRIM(RIGHT(SUBSTITUTE(IF(Reference!B61="",Reference!CO61,Reference!B61),"\",REPT(" ",100)),100))</f>
        <v>V04R10</v>
      </c>
      <c r="M61" s="23" t="str">
        <f t="shared" si="1"/>
        <v>V04R10</v>
      </c>
      <c r="N61" s="5" t="str">
        <f t="shared" si="0"/>
        <v>V04R10</v>
      </c>
    </row>
    <row r="62" spans="12:14" x14ac:dyDescent="0.25">
      <c r="L62" s="23" t="str">
        <f>TRIM(RIGHT(SUBSTITUTE(IF(Reference!B62="",Reference!CO62,Reference!B62),"\",REPT(" ",100)),100))</f>
        <v>V04R11</v>
      </c>
      <c r="M62" s="23" t="str">
        <f t="shared" si="1"/>
        <v>V04R11</v>
      </c>
      <c r="N62" s="5" t="str">
        <f t="shared" si="0"/>
        <v>V04R11</v>
      </c>
    </row>
    <row r="63" spans="12:14" x14ac:dyDescent="0.25">
      <c r="L63" s="23" t="str">
        <f>TRIM(RIGHT(SUBSTITUTE(IF(Reference!B63="",Reference!CO63,Reference!B63),"\",REPT(" ",100)),100))</f>
        <v>V04R12</v>
      </c>
      <c r="M63" s="23" t="str">
        <f t="shared" si="1"/>
        <v>V04R12</v>
      </c>
      <c r="N63" s="5" t="str">
        <f t="shared" si="0"/>
        <v>V04R12</v>
      </c>
    </row>
    <row r="64" spans="12:14" x14ac:dyDescent="0.25">
      <c r="L64" s="23" t="str">
        <f>TRIM(RIGHT(SUBSTITUTE(IF(Reference!B64="",Reference!CO64,Reference!B64),"\",REPT(" ",100)),100))</f>
        <v>V04R13</v>
      </c>
      <c r="M64" s="23" t="str">
        <f t="shared" si="1"/>
        <v>V04R13</v>
      </c>
      <c r="N64" s="5" t="str">
        <f t="shared" si="0"/>
        <v>V04R13</v>
      </c>
    </row>
    <row r="65" spans="12:14" x14ac:dyDescent="0.25">
      <c r="L65" s="23" t="str">
        <f>TRIM(RIGHT(SUBSTITUTE(IF(Reference!B65="",Reference!CO65,Reference!B65),"\",REPT(" ",100)),100))</f>
        <v>V04R14</v>
      </c>
      <c r="M65" s="23" t="str">
        <f t="shared" si="1"/>
        <v>V04R14</v>
      </c>
      <c r="N65" s="5" t="str">
        <f t="shared" si="0"/>
        <v>V04R14</v>
      </c>
    </row>
    <row r="66" spans="12:14" x14ac:dyDescent="0.25">
      <c r="L66" s="23" t="str">
        <f>TRIM(RIGHT(SUBSTITUTE(IF(Reference!B66="",Reference!CO66,Reference!B66),"\",REPT(" ",100)),100))</f>
        <v>V04R15</v>
      </c>
      <c r="M66" s="23" t="str">
        <f t="shared" si="1"/>
        <v>V04R15</v>
      </c>
      <c r="N66" s="5" t="str">
        <f t="shared" si="0"/>
        <v>V04R15</v>
      </c>
    </row>
    <row r="67" spans="12:14" x14ac:dyDescent="0.25">
      <c r="L67" s="23" t="str">
        <f>TRIM(RIGHT(SUBSTITUTE(IF(Reference!B67="",Reference!CO67,Reference!B67),"\",REPT(" ",100)),100))</f>
        <v>V04R16</v>
      </c>
      <c r="M67" s="23" t="str">
        <f t="shared" si="1"/>
        <v>V04R16</v>
      </c>
      <c r="N67" s="5" t="str">
        <f t="shared" si="0"/>
        <v>V04R16</v>
      </c>
    </row>
    <row r="68" spans="12:14" x14ac:dyDescent="0.25">
      <c r="L68" s="23" t="str">
        <f>TRIM(RIGHT(SUBSTITUTE(IF(Reference!B68="",Reference!CO68,Reference!B68),"\",REPT(" ",100)),100))</f>
        <v>V05R01</v>
      </c>
      <c r="M68" s="23" t="str">
        <f t="shared" si="1"/>
        <v>V05R01</v>
      </c>
      <c r="N68" s="5" t="str">
        <f t="shared" ref="N68:N131" si="2">IF(LEFT(RIGHT(M68,2),1)&lt;&gt;"/",RIGHT(M68,6),INDEX(CandidateFileArray,MATCH(RIGHT(M68,8),CandidateFileList,0),2))</f>
        <v>V05R01</v>
      </c>
    </row>
    <row r="69" spans="12:14" x14ac:dyDescent="0.25">
      <c r="L69" s="23" t="str">
        <f>TRIM(RIGHT(SUBSTITUTE(IF(Reference!B69="",Reference!CO69,Reference!B69),"\",REPT(" ",100)),100))</f>
        <v>V05R02</v>
      </c>
      <c r="M69" s="23" t="str">
        <f t="shared" ref="M69:M132" si="3">TRIM(LEFT(SUBSTITUTE(L69,".",REPT(" ",100)),100))</f>
        <v>V05R02</v>
      </c>
      <c r="N69" s="5" t="str">
        <f t="shared" si="2"/>
        <v>V05R02</v>
      </c>
    </row>
    <row r="70" spans="12:14" x14ac:dyDescent="0.25">
      <c r="L70" s="23" t="str">
        <f>TRIM(RIGHT(SUBSTITUTE(IF(Reference!B70="",Reference!CO70,Reference!B70),"\",REPT(" ",100)),100))</f>
        <v>V05R03</v>
      </c>
      <c r="M70" s="23" t="str">
        <f t="shared" si="3"/>
        <v>V05R03</v>
      </c>
      <c r="N70" s="5" t="str">
        <f t="shared" si="2"/>
        <v>V05R03</v>
      </c>
    </row>
    <row r="71" spans="12:14" x14ac:dyDescent="0.25">
      <c r="L71" s="23" t="str">
        <f>TRIM(RIGHT(SUBSTITUTE(IF(Reference!B71="",Reference!CO71,Reference!B71),"\",REPT(" ",100)),100))</f>
        <v>V05R04</v>
      </c>
      <c r="M71" s="23" t="str">
        <f t="shared" si="3"/>
        <v>V05R04</v>
      </c>
      <c r="N71" s="5" t="str">
        <f t="shared" si="2"/>
        <v>V05R04</v>
      </c>
    </row>
    <row r="72" spans="12:14" x14ac:dyDescent="0.25">
      <c r="L72" s="23" t="str">
        <f>TRIM(RIGHT(SUBSTITUTE(IF(Reference!B72="",Reference!CO72,Reference!B72),"\",REPT(" ",100)),100))</f>
        <v>V05R05</v>
      </c>
      <c r="M72" s="23" t="str">
        <f t="shared" si="3"/>
        <v>V05R05</v>
      </c>
      <c r="N72" s="5" t="str">
        <f t="shared" si="2"/>
        <v>V05R05</v>
      </c>
    </row>
    <row r="73" spans="12:14" x14ac:dyDescent="0.25">
      <c r="L73" s="23" t="str">
        <f>TRIM(RIGHT(SUBSTITUTE(IF(Reference!B73="",Reference!CO73,Reference!B73),"\",REPT(" ",100)),100))</f>
        <v>V05R06</v>
      </c>
      <c r="M73" s="23" t="str">
        <f t="shared" si="3"/>
        <v>V05R06</v>
      </c>
      <c r="N73" s="5" t="str">
        <f t="shared" si="2"/>
        <v>V05R06</v>
      </c>
    </row>
    <row r="74" spans="12:14" x14ac:dyDescent="0.25">
      <c r="L74" s="23" t="str">
        <f>TRIM(RIGHT(SUBSTITUTE(IF(Reference!B74="",Reference!CO74,Reference!B74),"\",REPT(" ",100)),100))</f>
        <v>V05R07</v>
      </c>
      <c r="M74" s="23" t="str">
        <f t="shared" si="3"/>
        <v>V05R07</v>
      </c>
      <c r="N74" s="5" t="str">
        <f t="shared" si="2"/>
        <v>V05R07</v>
      </c>
    </row>
    <row r="75" spans="12:14" x14ac:dyDescent="0.25">
      <c r="L75" s="23" t="str">
        <f>TRIM(RIGHT(SUBSTITUTE(IF(Reference!B75="",Reference!CO75,Reference!B75),"\",REPT(" ",100)),100))</f>
        <v>V05R08</v>
      </c>
      <c r="M75" s="23" t="str">
        <f t="shared" si="3"/>
        <v>V05R08</v>
      </c>
      <c r="N75" s="5" t="str">
        <f t="shared" si="2"/>
        <v>V05R08</v>
      </c>
    </row>
    <row r="76" spans="12:14" x14ac:dyDescent="0.25">
      <c r="L76" s="23" t="str">
        <f>TRIM(RIGHT(SUBSTITUTE(IF(Reference!B76="",Reference!CO76,Reference!B76),"\",REPT(" ",100)),100))</f>
        <v>V05R09</v>
      </c>
      <c r="M76" s="23" t="str">
        <f t="shared" si="3"/>
        <v>V05R09</v>
      </c>
      <c r="N76" s="5" t="str">
        <f t="shared" si="2"/>
        <v>V05R09</v>
      </c>
    </row>
    <row r="77" spans="12:14" x14ac:dyDescent="0.25">
      <c r="L77" s="23" t="str">
        <f>TRIM(RIGHT(SUBSTITUTE(IF(Reference!B77="",Reference!CO77,Reference!B77),"\",REPT(" ",100)),100))</f>
        <v>V05R10</v>
      </c>
      <c r="M77" s="23" t="str">
        <f t="shared" si="3"/>
        <v>V05R10</v>
      </c>
      <c r="N77" s="5" t="str">
        <f t="shared" si="2"/>
        <v>V05R10</v>
      </c>
    </row>
    <row r="78" spans="12:14" x14ac:dyDescent="0.25">
      <c r="L78" s="23" t="str">
        <f>TRIM(RIGHT(SUBSTITUTE(IF(Reference!B78="",Reference!CO78,Reference!B78),"\",REPT(" ",100)),100))</f>
        <v>V05R11</v>
      </c>
      <c r="M78" s="23" t="str">
        <f t="shared" si="3"/>
        <v>V05R11</v>
      </c>
      <c r="N78" s="5" t="str">
        <f t="shared" si="2"/>
        <v>V05R11</v>
      </c>
    </row>
    <row r="79" spans="12:14" x14ac:dyDescent="0.25">
      <c r="L79" s="23" t="str">
        <f>TRIM(RIGHT(SUBSTITUTE(IF(Reference!B79="",Reference!CO79,Reference!B79),"\",REPT(" ",100)),100))</f>
        <v>V05R12</v>
      </c>
      <c r="M79" s="23" t="str">
        <f t="shared" si="3"/>
        <v>V05R12</v>
      </c>
      <c r="N79" s="5" t="str">
        <f t="shared" si="2"/>
        <v>V05R12</v>
      </c>
    </row>
    <row r="80" spans="12:14" x14ac:dyDescent="0.25">
      <c r="L80" s="23" t="str">
        <f>TRIM(RIGHT(SUBSTITUTE(IF(Reference!B80="",Reference!CO80,Reference!B80),"\",REPT(" ",100)),100))</f>
        <v>V05R13</v>
      </c>
      <c r="M80" s="23" t="str">
        <f t="shared" si="3"/>
        <v>V05R13</v>
      </c>
      <c r="N80" s="5" t="str">
        <f t="shared" si="2"/>
        <v>V05R13</v>
      </c>
    </row>
    <row r="81" spans="12:14" x14ac:dyDescent="0.25">
      <c r="L81" s="23" t="str">
        <f>TRIM(RIGHT(SUBSTITUTE(IF(Reference!B81="",Reference!CO81,Reference!B81),"\",REPT(" ",100)),100))</f>
        <v>V05R14</v>
      </c>
      <c r="M81" s="23" t="str">
        <f t="shared" si="3"/>
        <v>V05R14</v>
      </c>
      <c r="N81" s="5" t="str">
        <f t="shared" si="2"/>
        <v>V05R14</v>
      </c>
    </row>
    <row r="82" spans="12:14" x14ac:dyDescent="0.25">
      <c r="L82" s="23" t="str">
        <f>TRIM(RIGHT(SUBSTITUTE(IF(Reference!B82="",Reference!CO82,Reference!B82),"\",REPT(" ",100)),100))</f>
        <v>V05R15</v>
      </c>
      <c r="M82" s="23" t="str">
        <f t="shared" si="3"/>
        <v>V05R15</v>
      </c>
      <c r="N82" s="5" t="str">
        <f t="shared" si="2"/>
        <v>V05R15</v>
      </c>
    </row>
    <row r="83" spans="12:14" x14ac:dyDescent="0.25">
      <c r="L83" s="23" t="str">
        <f>TRIM(RIGHT(SUBSTITUTE(IF(Reference!B83="",Reference!CO83,Reference!B83),"\",REPT(" ",100)),100))</f>
        <v>V05R16</v>
      </c>
      <c r="M83" s="23" t="str">
        <f t="shared" si="3"/>
        <v>V05R16</v>
      </c>
      <c r="N83" s="5" t="str">
        <f t="shared" si="2"/>
        <v>V05R16</v>
      </c>
    </row>
    <row r="84" spans="12:14" x14ac:dyDescent="0.25">
      <c r="L84" s="23" t="str">
        <f>TRIM(RIGHT(SUBSTITUTE(IF(Reference!B84="",Reference!CO84,Reference!B84),"\",REPT(" ",100)),100))</f>
        <v>V06R01</v>
      </c>
      <c r="M84" s="23" t="str">
        <f t="shared" si="3"/>
        <v>V06R01</v>
      </c>
      <c r="N84" s="5" t="str">
        <f t="shared" si="2"/>
        <v>V06R01</v>
      </c>
    </row>
    <row r="85" spans="12:14" x14ac:dyDescent="0.25">
      <c r="L85" s="23" t="str">
        <f>TRIM(RIGHT(SUBSTITUTE(IF(Reference!B85="",Reference!CO85,Reference!B85),"\",REPT(" ",100)),100))</f>
        <v>V06R02</v>
      </c>
      <c r="M85" s="23" t="str">
        <f t="shared" si="3"/>
        <v>V06R02</v>
      </c>
      <c r="N85" s="5" t="str">
        <f t="shared" si="2"/>
        <v>V06R02</v>
      </c>
    </row>
    <row r="86" spans="12:14" x14ac:dyDescent="0.25">
      <c r="L86" s="23" t="str">
        <f>TRIM(RIGHT(SUBSTITUTE(IF(Reference!B86="",Reference!CO86,Reference!B86),"\",REPT(" ",100)),100))</f>
        <v>V06R03</v>
      </c>
      <c r="M86" s="23" t="str">
        <f t="shared" si="3"/>
        <v>V06R03</v>
      </c>
      <c r="N86" s="5" t="str">
        <f t="shared" si="2"/>
        <v>V06R03</v>
      </c>
    </row>
    <row r="87" spans="12:14" x14ac:dyDescent="0.25">
      <c r="L87" s="23" t="str">
        <f>TRIM(RIGHT(SUBSTITUTE(IF(Reference!B87="",Reference!CO87,Reference!B87),"\",REPT(" ",100)),100))</f>
        <v>V06R04</v>
      </c>
      <c r="M87" s="23" t="str">
        <f t="shared" si="3"/>
        <v>V06R04</v>
      </c>
      <c r="N87" s="5" t="str">
        <f t="shared" si="2"/>
        <v>V06R04</v>
      </c>
    </row>
    <row r="88" spans="12:14" x14ac:dyDescent="0.25">
      <c r="L88" s="23" t="str">
        <f>TRIM(RIGHT(SUBSTITUTE(IF(Reference!B88="",Reference!CO88,Reference!B88),"\",REPT(" ",100)),100))</f>
        <v>V06R05</v>
      </c>
      <c r="M88" s="23" t="str">
        <f t="shared" si="3"/>
        <v>V06R05</v>
      </c>
      <c r="N88" s="5" t="str">
        <f t="shared" si="2"/>
        <v>V06R05</v>
      </c>
    </row>
    <row r="89" spans="12:14" x14ac:dyDescent="0.25">
      <c r="L89" s="23" t="str">
        <f>TRIM(RIGHT(SUBSTITUTE(IF(Reference!B89="",Reference!CO89,Reference!B89),"\",REPT(" ",100)),100))</f>
        <v>V06R06</v>
      </c>
      <c r="M89" s="23" t="str">
        <f t="shared" si="3"/>
        <v>V06R06</v>
      </c>
      <c r="N89" s="5" t="str">
        <f t="shared" si="2"/>
        <v>V06R06</v>
      </c>
    </row>
    <row r="90" spans="12:14" x14ac:dyDescent="0.25">
      <c r="L90" s="23" t="str">
        <f>TRIM(RIGHT(SUBSTITUTE(IF(Reference!B90="",Reference!CO90,Reference!B90),"\",REPT(" ",100)),100))</f>
        <v>V06R07</v>
      </c>
      <c r="M90" s="23" t="str">
        <f t="shared" si="3"/>
        <v>V06R07</v>
      </c>
      <c r="N90" s="5" t="str">
        <f t="shared" si="2"/>
        <v>V06R07</v>
      </c>
    </row>
    <row r="91" spans="12:14" x14ac:dyDescent="0.25">
      <c r="L91" s="23" t="str">
        <f>TRIM(RIGHT(SUBSTITUTE(IF(Reference!B91="",Reference!CO91,Reference!B91),"\",REPT(" ",100)),100))</f>
        <v>V06R08</v>
      </c>
      <c r="M91" s="23" t="str">
        <f t="shared" si="3"/>
        <v>V06R08</v>
      </c>
      <c r="N91" s="5" t="str">
        <f t="shared" si="2"/>
        <v>V06R08</v>
      </c>
    </row>
    <row r="92" spans="12:14" x14ac:dyDescent="0.25">
      <c r="L92" s="23" t="str">
        <f>TRIM(RIGHT(SUBSTITUTE(IF(Reference!B92="",Reference!CO92,Reference!B92),"\",REPT(" ",100)),100))</f>
        <v>V06R09</v>
      </c>
      <c r="M92" s="23" t="str">
        <f t="shared" si="3"/>
        <v>V06R09</v>
      </c>
      <c r="N92" s="5" t="str">
        <f t="shared" si="2"/>
        <v>V06R09</v>
      </c>
    </row>
    <row r="93" spans="12:14" x14ac:dyDescent="0.25">
      <c r="L93" s="23" t="str">
        <f>TRIM(RIGHT(SUBSTITUTE(IF(Reference!B93="",Reference!CO93,Reference!B93),"\",REPT(" ",100)),100))</f>
        <v>V06R10</v>
      </c>
      <c r="M93" s="23" t="str">
        <f t="shared" si="3"/>
        <v>V06R10</v>
      </c>
      <c r="N93" s="5" t="str">
        <f t="shared" si="2"/>
        <v>V06R10</v>
      </c>
    </row>
    <row r="94" spans="12:14" x14ac:dyDescent="0.25">
      <c r="L94" s="23" t="str">
        <f>TRIM(RIGHT(SUBSTITUTE(IF(Reference!B94="",Reference!CO94,Reference!B94),"\",REPT(" ",100)),100))</f>
        <v>V06R11</v>
      </c>
      <c r="M94" s="23" t="str">
        <f t="shared" si="3"/>
        <v>V06R11</v>
      </c>
      <c r="N94" s="5" t="str">
        <f t="shared" si="2"/>
        <v>V06R11</v>
      </c>
    </row>
    <row r="95" spans="12:14" x14ac:dyDescent="0.25">
      <c r="L95" s="23" t="str">
        <f>TRIM(RIGHT(SUBSTITUTE(IF(Reference!B95="",Reference!CO95,Reference!B95),"\",REPT(" ",100)),100))</f>
        <v>V06R12</v>
      </c>
      <c r="M95" s="23" t="str">
        <f t="shared" si="3"/>
        <v>V06R12</v>
      </c>
      <c r="N95" s="5" t="str">
        <f t="shared" si="2"/>
        <v>V06R12</v>
      </c>
    </row>
    <row r="96" spans="12:14" x14ac:dyDescent="0.25">
      <c r="L96" s="23" t="str">
        <f>TRIM(RIGHT(SUBSTITUTE(IF(Reference!B96="",Reference!CO96,Reference!B96),"\",REPT(" ",100)),100))</f>
        <v>V06R13</v>
      </c>
      <c r="M96" s="23" t="str">
        <f t="shared" si="3"/>
        <v>V06R13</v>
      </c>
      <c r="N96" s="5" t="str">
        <f t="shared" si="2"/>
        <v>V06R13</v>
      </c>
    </row>
    <row r="97" spans="12:14" x14ac:dyDescent="0.25">
      <c r="L97" s="23" t="str">
        <f>TRIM(RIGHT(SUBSTITUTE(IF(Reference!B97="",Reference!CO97,Reference!B97),"\",REPT(" ",100)),100))</f>
        <v>V06R14</v>
      </c>
      <c r="M97" s="23" t="str">
        <f t="shared" si="3"/>
        <v>V06R14</v>
      </c>
      <c r="N97" s="5" t="str">
        <f t="shared" si="2"/>
        <v>V06R14</v>
      </c>
    </row>
    <row r="98" spans="12:14" x14ac:dyDescent="0.25">
      <c r="L98" s="23" t="str">
        <f>TRIM(RIGHT(SUBSTITUTE(IF(Reference!B98="",Reference!CO98,Reference!B98),"\",REPT(" ",100)),100))</f>
        <v>V06R15</v>
      </c>
      <c r="M98" s="23" t="str">
        <f t="shared" si="3"/>
        <v>V06R15</v>
      </c>
      <c r="N98" s="5" t="str">
        <f t="shared" si="2"/>
        <v>V06R15</v>
      </c>
    </row>
    <row r="99" spans="12:14" x14ac:dyDescent="0.25">
      <c r="L99" s="23" t="str">
        <f>TRIM(RIGHT(SUBSTITUTE(IF(Reference!B99="",Reference!CO99,Reference!B99),"\",REPT(" ",100)),100))</f>
        <v>V06R16</v>
      </c>
      <c r="M99" s="23" t="str">
        <f t="shared" si="3"/>
        <v>V06R16</v>
      </c>
      <c r="N99" s="5" t="str">
        <f t="shared" si="2"/>
        <v>V06R16</v>
      </c>
    </row>
    <row r="100" spans="12:14" x14ac:dyDescent="0.25">
      <c r="L100" s="23" t="str">
        <f>TRIM(RIGHT(SUBSTITUTE(IF(Reference!B100="",Reference!CO100,Reference!B100),"\",REPT(" ",100)),100))</f>
        <v>V07R01</v>
      </c>
      <c r="M100" s="23" t="str">
        <f t="shared" si="3"/>
        <v>V07R01</v>
      </c>
      <c r="N100" s="5" t="str">
        <f t="shared" si="2"/>
        <v>V07R01</v>
      </c>
    </row>
    <row r="101" spans="12:14" x14ac:dyDescent="0.25">
      <c r="L101" s="23" t="str">
        <f>TRIM(RIGHT(SUBSTITUTE(IF(Reference!B101="",Reference!CO101,Reference!B101),"\",REPT(" ",100)),100))</f>
        <v>V07R02</v>
      </c>
      <c r="M101" s="23" t="str">
        <f t="shared" si="3"/>
        <v>V07R02</v>
      </c>
      <c r="N101" s="5" t="str">
        <f t="shared" si="2"/>
        <v>V07R02</v>
      </c>
    </row>
    <row r="102" spans="12:14" x14ac:dyDescent="0.25">
      <c r="L102" s="23" t="str">
        <f>TRIM(RIGHT(SUBSTITUTE(IF(Reference!B102="",Reference!CO102,Reference!B102),"\",REPT(" ",100)),100))</f>
        <v>V07R03</v>
      </c>
      <c r="M102" s="23" t="str">
        <f t="shared" si="3"/>
        <v>V07R03</v>
      </c>
      <c r="N102" s="5" t="str">
        <f t="shared" si="2"/>
        <v>V07R03</v>
      </c>
    </row>
    <row r="103" spans="12:14" x14ac:dyDescent="0.25">
      <c r="L103" s="23" t="str">
        <f>TRIM(RIGHT(SUBSTITUTE(IF(Reference!B103="",Reference!CO103,Reference!B103),"\",REPT(" ",100)),100))</f>
        <v>V07R04</v>
      </c>
      <c r="M103" s="23" t="str">
        <f t="shared" si="3"/>
        <v>V07R04</v>
      </c>
      <c r="N103" s="5" t="str">
        <f t="shared" si="2"/>
        <v>V07R04</v>
      </c>
    </row>
    <row r="104" spans="12:14" x14ac:dyDescent="0.25">
      <c r="L104" s="23" t="str">
        <f>TRIM(RIGHT(SUBSTITUTE(IF(Reference!B104="",Reference!CO104,Reference!B104),"\",REPT(" ",100)),100))</f>
        <v>V07R05</v>
      </c>
      <c r="M104" s="23" t="str">
        <f t="shared" si="3"/>
        <v>V07R05</v>
      </c>
      <c r="N104" s="5" t="str">
        <f t="shared" si="2"/>
        <v>V07R05</v>
      </c>
    </row>
    <row r="105" spans="12:14" x14ac:dyDescent="0.25">
      <c r="L105" s="23" t="str">
        <f>TRIM(RIGHT(SUBSTITUTE(IF(Reference!B105="",Reference!CO105,Reference!B105),"\",REPT(" ",100)),100))</f>
        <v>V07R06</v>
      </c>
      <c r="M105" s="23" t="str">
        <f t="shared" si="3"/>
        <v>V07R06</v>
      </c>
      <c r="N105" s="5" t="str">
        <f t="shared" si="2"/>
        <v>V07R06</v>
      </c>
    </row>
    <row r="106" spans="12:14" x14ac:dyDescent="0.25">
      <c r="L106" s="23" t="str">
        <f>TRIM(RIGHT(SUBSTITUTE(IF(Reference!B106="",Reference!CO106,Reference!B106),"\",REPT(" ",100)),100))</f>
        <v>V07R07</v>
      </c>
      <c r="M106" s="23" t="str">
        <f t="shared" si="3"/>
        <v>V07R07</v>
      </c>
      <c r="N106" s="5" t="str">
        <f t="shared" si="2"/>
        <v>V07R07</v>
      </c>
    </row>
    <row r="107" spans="12:14" x14ac:dyDescent="0.25">
      <c r="L107" s="23" t="str">
        <f>TRIM(RIGHT(SUBSTITUTE(IF(Reference!B107="",Reference!CO107,Reference!B107),"\",REPT(" ",100)),100))</f>
        <v>V07R08</v>
      </c>
      <c r="M107" s="23" t="str">
        <f t="shared" si="3"/>
        <v>V07R08</v>
      </c>
      <c r="N107" s="5" t="str">
        <f t="shared" si="2"/>
        <v>V07R08</v>
      </c>
    </row>
    <row r="108" spans="12:14" x14ac:dyDescent="0.25">
      <c r="L108" s="23" t="str">
        <f>TRIM(RIGHT(SUBSTITUTE(IF(Reference!B108="",Reference!CO108,Reference!B108),"\",REPT(" ",100)),100))</f>
        <v>V07R09</v>
      </c>
      <c r="M108" s="23" t="str">
        <f t="shared" si="3"/>
        <v>V07R09</v>
      </c>
      <c r="N108" s="5" t="str">
        <f t="shared" si="2"/>
        <v>V07R09</v>
      </c>
    </row>
    <row r="109" spans="12:14" x14ac:dyDescent="0.25">
      <c r="L109" s="23" t="str">
        <f>TRIM(RIGHT(SUBSTITUTE(IF(Reference!B109="",Reference!CO109,Reference!B109),"\",REPT(" ",100)),100))</f>
        <v>V07R10</v>
      </c>
      <c r="M109" s="23" t="str">
        <f t="shared" si="3"/>
        <v>V07R10</v>
      </c>
      <c r="N109" s="5" t="str">
        <f t="shared" si="2"/>
        <v>V07R10</v>
      </c>
    </row>
    <row r="110" spans="12:14" x14ac:dyDescent="0.25">
      <c r="L110" s="23" t="str">
        <f>TRIM(RIGHT(SUBSTITUTE(IF(Reference!B110="",Reference!CO110,Reference!B110),"\",REPT(" ",100)),100))</f>
        <v>V08R01</v>
      </c>
      <c r="M110" s="23" t="str">
        <f t="shared" si="3"/>
        <v>V08R01</v>
      </c>
      <c r="N110" s="5" t="str">
        <f t="shared" si="2"/>
        <v>V08R01</v>
      </c>
    </row>
    <row r="111" spans="12:14" x14ac:dyDescent="0.25">
      <c r="L111" s="23" t="str">
        <f>TRIM(RIGHT(SUBSTITUTE(IF(Reference!B111="",Reference!CO111,Reference!B111),"\",REPT(" ",100)),100))</f>
        <v>V08R02</v>
      </c>
      <c r="M111" s="23" t="str">
        <f t="shared" si="3"/>
        <v>V08R02</v>
      </c>
      <c r="N111" s="5" t="str">
        <f t="shared" si="2"/>
        <v>V08R02</v>
      </c>
    </row>
    <row r="112" spans="12:14" x14ac:dyDescent="0.25">
      <c r="L112" s="23" t="str">
        <f>TRIM(RIGHT(SUBSTITUTE(IF(Reference!B112="",Reference!CO112,Reference!B112),"\",REPT(" ",100)),100))</f>
        <v>V08R03</v>
      </c>
      <c r="M112" s="23" t="str">
        <f t="shared" si="3"/>
        <v>V08R03</v>
      </c>
      <c r="N112" s="5" t="str">
        <f t="shared" si="2"/>
        <v>V08R03</v>
      </c>
    </row>
    <row r="113" spans="12:14" x14ac:dyDescent="0.25">
      <c r="L113" s="23" t="str">
        <f>TRIM(RIGHT(SUBSTITUTE(IF(Reference!B113="",Reference!CO113,Reference!B113),"\",REPT(" ",100)),100))</f>
        <v>V08R04</v>
      </c>
      <c r="M113" s="23" t="str">
        <f t="shared" si="3"/>
        <v>V08R04</v>
      </c>
      <c r="N113" s="5" t="str">
        <f t="shared" si="2"/>
        <v>V08R04</v>
      </c>
    </row>
    <row r="114" spans="12:14" x14ac:dyDescent="0.25">
      <c r="L114" s="23" t="str">
        <f>TRIM(RIGHT(SUBSTITUTE(IF(Reference!B114="",Reference!CO114,Reference!B114),"\",REPT(" ",100)),100))</f>
        <v>V08R05</v>
      </c>
      <c r="M114" s="23" t="str">
        <f t="shared" si="3"/>
        <v>V08R05</v>
      </c>
      <c r="N114" s="5" t="str">
        <f t="shared" si="2"/>
        <v>V08R05</v>
      </c>
    </row>
    <row r="115" spans="12:14" x14ac:dyDescent="0.25">
      <c r="L115" s="23" t="str">
        <f>TRIM(RIGHT(SUBSTITUTE(IF(Reference!B115="",Reference!CO115,Reference!B115),"\",REPT(" ",100)),100))</f>
        <v>V08R06</v>
      </c>
      <c r="M115" s="23" t="str">
        <f t="shared" si="3"/>
        <v>V08R06</v>
      </c>
      <c r="N115" s="5" t="str">
        <f t="shared" si="2"/>
        <v>V08R06</v>
      </c>
    </row>
    <row r="116" spans="12:14" x14ac:dyDescent="0.25">
      <c r="L116" s="23" t="str">
        <f>TRIM(RIGHT(SUBSTITUTE(IF(Reference!B116="",Reference!CO116,Reference!B116),"\",REPT(" ",100)),100))</f>
        <v>V08R07</v>
      </c>
      <c r="M116" s="23" t="str">
        <f t="shared" si="3"/>
        <v>V08R07</v>
      </c>
      <c r="N116" s="5" t="str">
        <f t="shared" si="2"/>
        <v>V08R07</v>
      </c>
    </row>
    <row r="117" spans="12:14" x14ac:dyDescent="0.25">
      <c r="L117" s="23" t="str">
        <f>TRIM(RIGHT(SUBSTITUTE(IF(Reference!B117="",Reference!CO117,Reference!B117),"\",REPT(" ",100)),100))</f>
        <v>V08R08</v>
      </c>
      <c r="M117" s="23" t="str">
        <f t="shared" si="3"/>
        <v>V08R08</v>
      </c>
      <c r="N117" s="5" t="str">
        <f t="shared" si="2"/>
        <v>V08R08</v>
      </c>
    </row>
    <row r="118" spans="12:14" x14ac:dyDescent="0.25">
      <c r="L118" s="23" t="str">
        <f>TRIM(RIGHT(SUBSTITUTE(IF(Reference!B118="",Reference!CO118,Reference!B118),"\",REPT(" ",100)),100))</f>
        <v>V08R09</v>
      </c>
      <c r="M118" s="23" t="str">
        <f t="shared" si="3"/>
        <v>V08R09</v>
      </c>
      <c r="N118" s="5" t="str">
        <f t="shared" si="2"/>
        <v>V08R09</v>
      </c>
    </row>
    <row r="119" spans="12:14" x14ac:dyDescent="0.25">
      <c r="L119" s="23" t="str">
        <f>TRIM(RIGHT(SUBSTITUTE(IF(Reference!B119="",Reference!CO119,Reference!B119),"\",REPT(" ",100)),100))</f>
        <v>V08R10</v>
      </c>
      <c r="M119" s="23" t="str">
        <f t="shared" si="3"/>
        <v>V08R10</v>
      </c>
      <c r="N119" s="5" t="str">
        <f t="shared" si="2"/>
        <v>V08R10</v>
      </c>
    </row>
    <row r="120" spans="12:14" x14ac:dyDescent="0.25">
      <c r="L120" s="23" t="str">
        <f>TRIM(RIGHT(SUBSTITUTE(IF(Reference!B120="",Reference!CO120,Reference!B120),"\",REPT(" ",100)),100))</f>
        <v>V09R01</v>
      </c>
      <c r="M120" s="23" t="str">
        <f t="shared" si="3"/>
        <v>V09R01</v>
      </c>
      <c r="N120" s="5" t="str">
        <f t="shared" si="2"/>
        <v>V09R01</v>
      </c>
    </row>
    <row r="121" spans="12:14" x14ac:dyDescent="0.25">
      <c r="L121" s="23" t="str">
        <f>TRIM(RIGHT(SUBSTITUTE(IF(Reference!B121="",Reference!CO121,Reference!B121),"\",REPT(" ",100)),100))</f>
        <v>V09R02/N</v>
      </c>
      <c r="M121" s="23" t="str">
        <f t="shared" si="3"/>
        <v>V09R02/N</v>
      </c>
      <c r="N121" s="5" t="str">
        <f t="shared" si="2"/>
        <v>V09R05</v>
      </c>
    </row>
    <row r="122" spans="12:14" x14ac:dyDescent="0.25">
      <c r="L122" s="23" t="str">
        <f>TRIM(RIGHT(SUBSTITUTE(IF(Reference!B122="",Reference!CO122,Reference!B122),"\",REPT(" ",100)),100))</f>
        <v>V09R02/E</v>
      </c>
      <c r="M122" s="23" t="str">
        <f t="shared" si="3"/>
        <v>V09R02/E</v>
      </c>
      <c r="N122" s="5" t="str">
        <f t="shared" si="2"/>
        <v>V09R02</v>
      </c>
    </row>
    <row r="123" spans="12:14" x14ac:dyDescent="0.25">
      <c r="L123" s="23" t="str">
        <f>TRIM(RIGHT(SUBSTITUTE(IF(Reference!B123="",Reference!CO123,Reference!B123),"\",REPT(" ",100)),100))</f>
        <v>V09R02/S</v>
      </c>
      <c r="M123" s="23" t="str">
        <f t="shared" si="3"/>
        <v>V09R02/S</v>
      </c>
      <c r="N123" s="5" t="str">
        <f t="shared" si="2"/>
        <v>V09R03</v>
      </c>
    </row>
    <row r="124" spans="12:14" x14ac:dyDescent="0.25">
      <c r="L124" s="23" t="str">
        <f>TRIM(RIGHT(SUBSTITUTE(IF(Reference!B124="",Reference!CO124,Reference!B124),"\",REPT(" ",100)),100))</f>
        <v>V09R02/W</v>
      </c>
      <c r="M124" s="23" t="str">
        <f t="shared" si="3"/>
        <v>V09R02/W</v>
      </c>
      <c r="N124" s="5" t="str">
        <f t="shared" si="2"/>
        <v>V09R04</v>
      </c>
    </row>
    <row r="125" spans="12:14" x14ac:dyDescent="0.25">
      <c r="L125" s="23" t="str">
        <f>TRIM(RIGHT(SUBSTITUTE(IF(Reference!B125="",Reference!CO125,Reference!B125),"\",REPT(" ",100)),100))</f>
        <v>V09R06</v>
      </c>
      <c r="M125" s="23" t="str">
        <f t="shared" si="3"/>
        <v>V09R06</v>
      </c>
      <c r="N125" s="5" t="str">
        <f t="shared" si="2"/>
        <v>V09R06</v>
      </c>
    </row>
    <row r="126" spans="12:14" x14ac:dyDescent="0.25">
      <c r="L126" s="23" t="str">
        <f>TRIM(RIGHT(SUBSTITUTE(IF(Reference!B126="",Reference!CO126,Reference!B126),"\",REPT(" ",100)),100))</f>
        <v>V09R07/N</v>
      </c>
      <c r="M126" s="23" t="str">
        <f t="shared" si="3"/>
        <v>V09R07/N</v>
      </c>
      <c r="N126" s="5" t="str">
        <f t="shared" si="2"/>
        <v>V09R10</v>
      </c>
    </row>
    <row r="127" spans="12:14" x14ac:dyDescent="0.25">
      <c r="L127" s="23" t="str">
        <f>TRIM(RIGHT(SUBSTITUTE(IF(Reference!B127="",Reference!CO127,Reference!B127),"\",REPT(" ",100)),100))</f>
        <v>V09R07/E</v>
      </c>
      <c r="M127" s="23" t="str">
        <f t="shared" si="3"/>
        <v>V09R07/E</v>
      </c>
      <c r="N127" s="5" t="str">
        <f t="shared" si="2"/>
        <v>V09R07</v>
      </c>
    </row>
    <row r="128" spans="12:14" x14ac:dyDescent="0.25">
      <c r="L128" s="23" t="str">
        <f>TRIM(RIGHT(SUBSTITUTE(IF(Reference!B128="",Reference!CO128,Reference!B128),"\",REPT(" ",100)),100))</f>
        <v>V09R07/S</v>
      </c>
      <c r="M128" s="23" t="str">
        <f t="shared" si="3"/>
        <v>V09R07/S</v>
      </c>
      <c r="N128" s="5" t="str">
        <f t="shared" si="2"/>
        <v>V09R08</v>
      </c>
    </row>
    <row r="129" spans="12:14" x14ac:dyDescent="0.25">
      <c r="L129" s="23" t="str">
        <f>TRIM(RIGHT(SUBSTITUTE(IF(Reference!B129="",Reference!CO129,Reference!B129),"\",REPT(" ",100)),100))</f>
        <v>V09R07/W</v>
      </c>
      <c r="M129" s="23" t="str">
        <f t="shared" si="3"/>
        <v>V09R07/W</v>
      </c>
      <c r="N129" s="5" t="str">
        <f t="shared" si="2"/>
        <v>V09R09</v>
      </c>
    </row>
    <row r="130" spans="12:14" x14ac:dyDescent="0.25">
      <c r="L130" s="23" t="str">
        <f>TRIM(RIGHT(SUBSTITUTE(IF(Reference!B130="",Reference!CO130,Reference!B130),"\",REPT(" ",100)),100))</f>
        <v>V10R01</v>
      </c>
      <c r="M130" s="23" t="str">
        <f t="shared" si="3"/>
        <v>V10R01</v>
      </c>
      <c r="N130" s="5" t="str">
        <f t="shared" si="2"/>
        <v>V10R01</v>
      </c>
    </row>
    <row r="131" spans="12:14" x14ac:dyDescent="0.25">
      <c r="L131" s="23" t="str">
        <f>TRIM(RIGHT(SUBSTITUTE(IF(Reference!B131="",Reference!CO131,Reference!B131),"\",REPT(" ",100)),100))</f>
        <v>V10R02</v>
      </c>
      <c r="M131" s="23" t="str">
        <f t="shared" si="3"/>
        <v>V10R02</v>
      </c>
      <c r="N131" s="5" t="str">
        <f t="shared" si="2"/>
        <v>V10R02</v>
      </c>
    </row>
    <row r="132" spans="12:14" x14ac:dyDescent="0.25">
      <c r="L132" s="23" t="str">
        <f>TRIM(RIGHT(SUBSTITUTE(IF(Reference!B132="",Reference!CO132,Reference!B132),"\",REPT(" ",100)),100))</f>
        <v>V10R03</v>
      </c>
      <c r="M132" s="23" t="str">
        <f t="shared" si="3"/>
        <v>V10R03</v>
      </c>
      <c r="N132" s="5" t="str">
        <f t="shared" ref="N132:N195" si="4">IF(LEFT(RIGHT(M132,2),1)&lt;&gt;"/",RIGHT(M132,6),INDEX(CandidateFileArray,MATCH(RIGHT(M132,8),CandidateFileList,0),2))</f>
        <v>V10R03</v>
      </c>
    </row>
    <row r="133" spans="12:14" x14ac:dyDescent="0.25">
      <c r="L133" s="23" t="str">
        <f>TRIM(RIGHT(SUBSTITUTE(IF(Reference!B133="",Reference!CO133,Reference!B133),"\",REPT(" ",100)),100))</f>
        <v>V10R04</v>
      </c>
      <c r="M133" s="23" t="str">
        <f t="shared" ref="M133:M196" si="5">TRIM(LEFT(SUBSTITUTE(L133,".",REPT(" ",100)),100))</f>
        <v>V10R04</v>
      </c>
      <c r="N133" s="5" t="str">
        <f t="shared" si="4"/>
        <v>V10R04</v>
      </c>
    </row>
    <row r="134" spans="12:14" x14ac:dyDescent="0.25">
      <c r="L134" s="23" t="str">
        <f>TRIM(RIGHT(SUBSTITUTE(IF(Reference!B134="",Reference!CO134,Reference!B134),"\",REPT(" ",100)),100))</f>
        <v>V10R05</v>
      </c>
      <c r="M134" s="23" t="str">
        <f t="shared" si="5"/>
        <v>V10R05</v>
      </c>
      <c r="N134" s="5" t="str">
        <f t="shared" si="4"/>
        <v>V10R05</v>
      </c>
    </row>
    <row r="135" spans="12:14" x14ac:dyDescent="0.25">
      <c r="L135" s="23" t="str">
        <f>TRIM(RIGHT(SUBSTITUTE(IF(Reference!B135="",Reference!CO135,Reference!B135),"\",REPT(" ",100)),100))</f>
        <v>V10R06</v>
      </c>
      <c r="M135" s="23" t="str">
        <f t="shared" si="5"/>
        <v>V10R06</v>
      </c>
      <c r="N135" s="5" t="str">
        <f t="shared" si="4"/>
        <v>V10R06</v>
      </c>
    </row>
    <row r="136" spans="12:14" x14ac:dyDescent="0.25">
      <c r="L136" s="23" t="str">
        <f>TRIM(RIGHT(SUBSTITUTE(IF(Reference!B136="",Reference!CO136,Reference!B136),"\",REPT(" ",100)),100))</f>
        <v>V10R07</v>
      </c>
      <c r="M136" s="23" t="str">
        <f t="shared" si="5"/>
        <v>V10R07</v>
      </c>
      <c r="N136" s="5" t="str">
        <f t="shared" si="4"/>
        <v>V10R07</v>
      </c>
    </row>
    <row r="137" spans="12:14" x14ac:dyDescent="0.25">
      <c r="L137" s="23" t="str">
        <f>TRIM(RIGHT(SUBSTITUTE(IF(Reference!B137="",Reference!CO137,Reference!B137),"\",REPT(" ",100)),100))</f>
        <v>V10R08</v>
      </c>
      <c r="M137" s="23" t="str">
        <f t="shared" si="5"/>
        <v>V10R08</v>
      </c>
      <c r="N137" s="5" t="str">
        <f t="shared" si="4"/>
        <v>V10R08</v>
      </c>
    </row>
    <row r="138" spans="12:14" x14ac:dyDescent="0.25">
      <c r="L138" s="23" t="str">
        <f>TRIM(RIGHT(SUBSTITUTE(IF(Reference!B138="",Reference!CO138,Reference!B138),"\",REPT(" ",100)),100))</f>
        <v>V10R09</v>
      </c>
      <c r="M138" s="23" t="str">
        <f t="shared" si="5"/>
        <v>V10R09</v>
      </c>
      <c r="N138" s="5" t="str">
        <f t="shared" si="4"/>
        <v>V10R09</v>
      </c>
    </row>
    <row r="139" spans="12:14" x14ac:dyDescent="0.25">
      <c r="L139" s="23" t="str">
        <f>TRIM(RIGHT(SUBSTITUTE(IF(Reference!B139="",Reference!CO139,Reference!B139),"\",REPT(" ",100)),100))</f>
        <v>V10R10</v>
      </c>
      <c r="M139" s="23" t="str">
        <f t="shared" si="5"/>
        <v>V10R10</v>
      </c>
      <c r="N139" s="5" t="str">
        <f t="shared" si="4"/>
        <v>V10R10</v>
      </c>
    </row>
    <row r="140" spans="12:14" x14ac:dyDescent="0.25">
      <c r="L140" s="23" t="str">
        <f>TRIM(RIGHT(SUBSTITUTE(IF(Reference!B140="",Reference!CO140,Reference!B140),"\",REPT(" ",100)),100))</f>
        <v>V11R01</v>
      </c>
      <c r="M140" s="23" t="str">
        <f t="shared" si="5"/>
        <v>V11R01</v>
      </c>
      <c r="N140" s="5" t="str">
        <f t="shared" si="4"/>
        <v>V11R01</v>
      </c>
    </row>
    <row r="141" spans="12:14" x14ac:dyDescent="0.25">
      <c r="L141" s="23" t="str">
        <f>TRIM(RIGHT(SUBSTITUTE(IF(Reference!B141="",Reference!CO141,Reference!B141),"\",REPT(" ",100)),100))</f>
        <v>V11R02</v>
      </c>
      <c r="M141" s="23" t="str">
        <f t="shared" si="5"/>
        <v>V11R02</v>
      </c>
      <c r="N141" s="5" t="str">
        <f t="shared" si="4"/>
        <v>V11R02</v>
      </c>
    </row>
    <row r="142" spans="12:14" x14ac:dyDescent="0.25">
      <c r="L142" s="23" t="str">
        <f>TRIM(RIGHT(SUBSTITUTE(IF(Reference!B142="",Reference!CO142,Reference!B142),"\",REPT(" ",100)),100))</f>
        <v>V11R03</v>
      </c>
      <c r="M142" s="23" t="str">
        <f t="shared" si="5"/>
        <v>V11R03</v>
      </c>
      <c r="N142" s="5" t="str">
        <f t="shared" si="4"/>
        <v>V11R03</v>
      </c>
    </row>
    <row r="143" spans="12:14" x14ac:dyDescent="0.25">
      <c r="L143" s="23" t="str">
        <f>TRIM(RIGHT(SUBSTITUTE(IF(Reference!B143="",Reference!CO143,Reference!B143),"\",REPT(" ",100)),100))</f>
        <v>V11R04</v>
      </c>
      <c r="M143" s="23" t="str">
        <f t="shared" si="5"/>
        <v>V11R04</v>
      </c>
      <c r="N143" s="5" t="str">
        <f t="shared" si="4"/>
        <v>V11R04</v>
      </c>
    </row>
    <row r="144" spans="12:14" x14ac:dyDescent="0.25">
      <c r="L144" s="23" t="str">
        <f>TRIM(RIGHT(SUBSTITUTE(IF(Reference!B144="",Reference!CO144,Reference!B144),"\",REPT(" ",100)),100))</f>
        <v>V11R05</v>
      </c>
      <c r="M144" s="23" t="str">
        <f t="shared" si="5"/>
        <v>V11R05</v>
      </c>
      <c r="N144" s="5" t="str">
        <f t="shared" si="4"/>
        <v>V11R05</v>
      </c>
    </row>
    <row r="145" spans="12:14" x14ac:dyDescent="0.25">
      <c r="L145" s="23" t="str">
        <f>TRIM(RIGHT(SUBSTITUTE(IF(Reference!B145="",Reference!CO145,Reference!B145),"\",REPT(" ",100)),100))</f>
        <v>V11R06</v>
      </c>
      <c r="M145" s="23" t="str">
        <f t="shared" si="5"/>
        <v>V11R06</v>
      </c>
      <c r="N145" s="5" t="str">
        <f t="shared" si="4"/>
        <v>V11R06</v>
      </c>
    </row>
    <row r="146" spans="12:14" x14ac:dyDescent="0.25">
      <c r="L146" s="23" t="str">
        <f>TRIM(RIGHT(SUBSTITUTE(IF(Reference!B146="",Reference!CO146,Reference!B146),"\",REPT(" ",100)),100))</f>
        <v>V11R07</v>
      </c>
      <c r="M146" s="23" t="str">
        <f t="shared" si="5"/>
        <v>V11R07</v>
      </c>
      <c r="N146" s="5" t="str">
        <f t="shared" si="4"/>
        <v>V11R07</v>
      </c>
    </row>
    <row r="147" spans="12:14" x14ac:dyDescent="0.25">
      <c r="L147" s="23" t="str">
        <f>TRIM(RIGHT(SUBSTITUTE(IF(Reference!B147="",Reference!CO147,Reference!B147),"\",REPT(" ",100)),100))</f>
        <v>V11R08</v>
      </c>
      <c r="M147" s="23" t="str">
        <f t="shared" si="5"/>
        <v>V11R08</v>
      </c>
      <c r="N147" s="5" t="str">
        <f t="shared" si="4"/>
        <v>V11R08</v>
      </c>
    </row>
    <row r="148" spans="12:14" x14ac:dyDescent="0.25">
      <c r="L148" s="23" t="str">
        <f>TRIM(RIGHT(SUBSTITUTE(IF(Reference!B148="",Reference!CO148,Reference!B148),"\",REPT(" ",100)),100))</f>
        <v>V11R09</v>
      </c>
      <c r="M148" s="23" t="str">
        <f t="shared" si="5"/>
        <v>V11R09</v>
      </c>
      <c r="N148" s="5" t="str">
        <f t="shared" si="4"/>
        <v>V11R09</v>
      </c>
    </row>
    <row r="149" spans="12:14" x14ac:dyDescent="0.25">
      <c r="L149" s="23" t="str">
        <f>TRIM(RIGHT(SUBSTITUTE(IF(Reference!B149="",Reference!CO149,Reference!B149),"\",REPT(" ",100)),100))</f>
        <v>V11R10</v>
      </c>
      <c r="M149" s="23" t="str">
        <f t="shared" si="5"/>
        <v>V11R10</v>
      </c>
      <c r="N149" s="5" t="str">
        <f t="shared" si="4"/>
        <v>V11R10</v>
      </c>
    </row>
    <row r="150" spans="12:14" x14ac:dyDescent="0.25">
      <c r="L150" s="23" t="str">
        <f>TRIM(RIGHT(SUBSTITUTE(IF(Reference!B150="",Reference!CO150,Reference!B150),"\",REPT(" ",100)),100))</f>
        <v>Not Available</v>
      </c>
      <c r="M150" s="23" t="str">
        <f t="shared" si="5"/>
        <v>Not Available</v>
      </c>
      <c r="N150" s="5" t="str">
        <f t="shared" si="4"/>
        <v>ilable</v>
      </c>
    </row>
    <row r="151" spans="12:14" x14ac:dyDescent="0.25">
      <c r="L151" s="23" t="str">
        <f>TRIM(RIGHT(SUBSTITUTE(IF(Reference!B151="",Reference!CO151,Reference!B151),"\",REPT(" ",100)),100))</f>
        <v>Not Available</v>
      </c>
      <c r="M151" s="23" t="str">
        <f t="shared" si="5"/>
        <v>Not Available</v>
      </c>
      <c r="N151" s="5" t="str">
        <f t="shared" si="4"/>
        <v>ilable</v>
      </c>
    </row>
    <row r="152" spans="12:14" x14ac:dyDescent="0.25">
      <c r="L152" s="23" t="str">
        <f>TRIM(RIGHT(SUBSTITUTE(IF(Reference!B152="",Reference!CO152,Reference!B152),"\",REPT(" ",100)),100))</f>
        <v>Not Available</v>
      </c>
      <c r="M152" s="23" t="str">
        <f t="shared" si="5"/>
        <v>Not Available</v>
      </c>
      <c r="N152" s="5" t="str">
        <f t="shared" si="4"/>
        <v>ilable</v>
      </c>
    </row>
    <row r="153" spans="12:14" x14ac:dyDescent="0.25">
      <c r="L153" s="23" t="str">
        <f>TRIM(RIGHT(SUBSTITUTE(IF(Reference!B153="",Reference!CO153,Reference!B153),"\",REPT(" ",100)),100))</f>
        <v>Not Available</v>
      </c>
      <c r="M153" s="23" t="str">
        <f t="shared" si="5"/>
        <v>Not Available</v>
      </c>
      <c r="N153" s="5" t="str">
        <f t="shared" si="4"/>
        <v>ilable</v>
      </c>
    </row>
    <row r="154" spans="12:14" x14ac:dyDescent="0.25">
      <c r="L154" s="23" t="str">
        <f>TRIM(RIGHT(SUBSTITUTE(IF(Reference!B154="",Reference!CO154,Reference!B154),"\",REPT(" ",100)),100))</f>
        <v>Not Available</v>
      </c>
      <c r="M154" s="23" t="str">
        <f t="shared" si="5"/>
        <v>Not Available</v>
      </c>
      <c r="N154" s="5" t="str">
        <f t="shared" si="4"/>
        <v>ilable</v>
      </c>
    </row>
    <row r="155" spans="12:14" x14ac:dyDescent="0.25">
      <c r="L155" s="23" t="str">
        <f>TRIM(RIGHT(SUBSTITUTE(IF(Reference!B155="",Reference!CO155,Reference!B155),"\",REPT(" ",100)),100))</f>
        <v>Not Available</v>
      </c>
      <c r="M155" s="23" t="str">
        <f t="shared" si="5"/>
        <v>Not Available</v>
      </c>
      <c r="N155" s="5" t="str">
        <f t="shared" si="4"/>
        <v>ilable</v>
      </c>
    </row>
    <row r="156" spans="12:14" x14ac:dyDescent="0.25">
      <c r="L156" s="23" t="str">
        <f>TRIM(RIGHT(SUBSTITUTE(IF(Reference!B156="",Reference!CO156,Reference!B156),"\",REPT(" ",100)),100))</f>
        <v>Not Available</v>
      </c>
      <c r="M156" s="23" t="str">
        <f t="shared" si="5"/>
        <v>Not Available</v>
      </c>
      <c r="N156" s="5" t="str">
        <f t="shared" si="4"/>
        <v>ilable</v>
      </c>
    </row>
    <row r="157" spans="12:14" x14ac:dyDescent="0.25">
      <c r="L157" s="23" t="str">
        <f>TRIM(RIGHT(SUBSTITUTE(IF(Reference!B157="",Reference!CO157,Reference!B157),"\",REPT(" ",100)),100))</f>
        <v>Not Available</v>
      </c>
      <c r="M157" s="23" t="str">
        <f t="shared" si="5"/>
        <v>Not Available</v>
      </c>
      <c r="N157" s="5" t="str">
        <f t="shared" si="4"/>
        <v>ilable</v>
      </c>
    </row>
    <row r="158" spans="12:14" x14ac:dyDescent="0.25">
      <c r="L158" s="23" t="str">
        <f>TRIM(RIGHT(SUBSTITUTE(IF(Reference!B158="",Reference!CO158,Reference!B158),"\",REPT(" ",100)),100))</f>
        <v>Not Available</v>
      </c>
      <c r="M158" s="23" t="str">
        <f t="shared" si="5"/>
        <v>Not Available</v>
      </c>
      <c r="N158" s="5" t="str">
        <f t="shared" si="4"/>
        <v>ilable</v>
      </c>
    </row>
    <row r="159" spans="12:14" x14ac:dyDescent="0.25">
      <c r="L159" s="23" t="str">
        <f>TRIM(RIGHT(SUBSTITUTE(IF(Reference!B159="",Reference!CO159,Reference!B159),"\",REPT(" ",100)),100))</f>
        <v>Not Available</v>
      </c>
      <c r="M159" s="23" t="str">
        <f t="shared" si="5"/>
        <v>Not Available</v>
      </c>
      <c r="N159" s="5" t="str">
        <f t="shared" si="4"/>
        <v>ilable</v>
      </c>
    </row>
    <row r="160" spans="12:14" x14ac:dyDescent="0.25">
      <c r="L160" s="23" t="str">
        <f>TRIM(RIGHT(SUBSTITUTE(IF(Reference!B160="",Reference!CO160,Reference!B160),"\",REPT(" ",100)),100))</f>
        <v>Not Available</v>
      </c>
      <c r="M160" s="23" t="str">
        <f t="shared" si="5"/>
        <v>Not Available</v>
      </c>
      <c r="N160" s="5" t="str">
        <f t="shared" si="4"/>
        <v>ilable</v>
      </c>
    </row>
    <row r="161" spans="12:14" x14ac:dyDescent="0.25">
      <c r="L161" s="23" t="str">
        <f>TRIM(RIGHT(SUBSTITUTE(IF(Reference!B161="",Reference!CO161,Reference!B161),"\",REPT(" ",100)),100))</f>
        <v>Not Available</v>
      </c>
      <c r="M161" s="23" t="str">
        <f t="shared" si="5"/>
        <v>Not Available</v>
      </c>
      <c r="N161" s="5" t="str">
        <f t="shared" si="4"/>
        <v>ilable</v>
      </c>
    </row>
    <row r="162" spans="12:14" x14ac:dyDescent="0.25">
      <c r="L162" s="23" t="str">
        <f>TRIM(RIGHT(SUBSTITUTE(IF(Reference!B162="",Reference!CO162,Reference!B162),"\",REPT(" ",100)),100))</f>
        <v>Not Available</v>
      </c>
      <c r="M162" s="23" t="str">
        <f t="shared" si="5"/>
        <v>Not Available</v>
      </c>
      <c r="N162" s="5" t="str">
        <f t="shared" si="4"/>
        <v>ilable</v>
      </c>
    </row>
    <row r="163" spans="12:14" x14ac:dyDescent="0.25">
      <c r="L163" s="23" t="str">
        <f>TRIM(RIGHT(SUBSTITUTE(IF(Reference!B163="",Reference!CO163,Reference!B163),"\",REPT(" ",100)),100))</f>
        <v>Not Available</v>
      </c>
      <c r="M163" s="23" t="str">
        <f t="shared" si="5"/>
        <v>Not Available</v>
      </c>
      <c r="N163" s="5" t="str">
        <f t="shared" si="4"/>
        <v>ilable</v>
      </c>
    </row>
    <row r="164" spans="12:14" x14ac:dyDescent="0.25">
      <c r="L164" s="23" t="str">
        <f>TRIM(RIGHT(SUBSTITUTE(IF(Reference!B164="",Reference!CO164,Reference!B164),"\",REPT(" ",100)),100))</f>
        <v>Not Available</v>
      </c>
      <c r="M164" s="23" t="str">
        <f t="shared" si="5"/>
        <v>Not Available</v>
      </c>
      <c r="N164" s="5" t="str">
        <f t="shared" si="4"/>
        <v>ilable</v>
      </c>
    </row>
    <row r="165" spans="12:14" x14ac:dyDescent="0.25">
      <c r="L165" s="23" t="str">
        <f>TRIM(RIGHT(SUBSTITUTE(IF(Reference!B165="",Reference!CO165,Reference!B165),"\",REPT(" ",100)),100))</f>
        <v>Not Available</v>
      </c>
      <c r="M165" s="23" t="str">
        <f t="shared" si="5"/>
        <v>Not Available</v>
      </c>
      <c r="N165" s="5" t="str">
        <f t="shared" si="4"/>
        <v>ilable</v>
      </c>
    </row>
    <row r="166" spans="12:14" x14ac:dyDescent="0.25">
      <c r="L166" s="23" t="str">
        <f>TRIM(RIGHT(SUBSTITUTE(IF(Reference!B166="",Reference!CO166,Reference!B166),"\",REPT(" ",100)),100))</f>
        <v>Not Available</v>
      </c>
      <c r="M166" s="23" t="str">
        <f t="shared" si="5"/>
        <v>Not Available</v>
      </c>
      <c r="N166" s="5" t="str">
        <f t="shared" si="4"/>
        <v>ilable</v>
      </c>
    </row>
    <row r="167" spans="12:14" x14ac:dyDescent="0.25">
      <c r="L167" s="23" t="str">
        <f>TRIM(RIGHT(SUBSTITUTE(IF(Reference!B167="",Reference!CO167,Reference!B167),"\",REPT(" ",100)),100))</f>
        <v>Not Available</v>
      </c>
      <c r="M167" s="23" t="str">
        <f t="shared" si="5"/>
        <v>Not Available</v>
      </c>
      <c r="N167" s="5" t="str">
        <f t="shared" si="4"/>
        <v>ilable</v>
      </c>
    </row>
    <row r="168" spans="12:14" x14ac:dyDescent="0.25">
      <c r="L168" s="23" t="str">
        <f>TRIM(RIGHT(SUBSTITUTE(IF(Reference!B168="",Reference!CO168,Reference!B168),"\",REPT(" ",100)),100))</f>
        <v>Not Available</v>
      </c>
      <c r="M168" s="23" t="str">
        <f t="shared" si="5"/>
        <v>Not Available</v>
      </c>
      <c r="N168" s="5" t="str">
        <f t="shared" si="4"/>
        <v>ilable</v>
      </c>
    </row>
    <row r="169" spans="12:14" x14ac:dyDescent="0.25">
      <c r="L169" s="23" t="str">
        <f>TRIM(RIGHT(SUBSTITUTE(IF(Reference!B169="",Reference!CO169,Reference!B169),"\",REPT(" ",100)),100))</f>
        <v>Not Available</v>
      </c>
      <c r="M169" s="23" t="str">
        <f t="shared" si="5"/>
        <v>Not Available</v>
      </c>
      <c r="N169" s="5" t="str">
        <f t="shared" si="4"/>
        <v>ilable</v>
      </c>
    </row>
    <row r="170" spans="12:14" x14ac:dyDescent="0.25">
      <c r="L170" s="23" t="str">
        <f>TRIM(RIGHT(SUBSTITUTE(IF(Reference!B170="",Reference!CO170,Reference!B170),"\",REPT(" ",100)),100))</f>
        <v/>
      </c>
      <c r="M170" s="23" t="str">
        <f t="shared" si="5"/>
        <v/>
      </c>
      <c r="N170" s="5" t="str">
        <f t="shared" si="4"/>
        <v/>
      </c>
    </row>
    <row r="171" spans="12:14" x14ac:dyDescent="0.25">
      <c r="L171" s="23" t="str">
        <f>TRIM(RIGHT(SUBSTITUTE(IF(Reference!B171="",Reference!CO171,Reference!B171),"\",REPT(" ",100)),100))</f>
        <v/>
      </c>
      <c r="M171" s="23" t="str">
        <f t="shared" si="5"/>
        <v/>
      </c>
      <c r="N171" s="5" t="str">
        <f t="shared" si="4"/>
        <v/>
      </c>
    </row>
    <row r="172" spans="12:14" x14ac:dyDescent="0.25">
      <c r="L172" s="23" t="str">
        <f>TRIM(RIGHT(SUBSTITUTE(IF(Reference!B172="",Reference!CO172,Reference!B172),"\",REPT(" ",100)),100))</f>
        <v/>
      </c>
      <c r="M172" s="23" t="str">
        <f t="shared" si="5"/>
        <v/>
      </c>
      <c r="N172" s="5" t="str">
        <f t="shared" si="4"/>
        <v/>
      </c>
    </row>
    <row r="173" spans="12:14" x14ac:dyDescent="0.25">
      <c r="L173" s="23" t="str">
        <f>TRIM(RIGHT(SUBSTITUTE(IF(Reference!B173="",Reference!CO173,Reference!B173),"\",REPT(" ",100)),100))</f>
        <v/>
      </c>
      <c r="M173" s="23" t="str">
        <f t="shared" si="5"/>
        <v/>
      </c>
      <c r="N173" s="5" t="str">
        <f t="shared" si="4"/>
        <v/>
      </c>
    </row>
    <row r="174" spans="12:14" x14ac:dyDescent="0.25">
      <c r="L174" s="23" t="str">
        <f>TRIM(RIGHT(SUBSTITUTE(IF(Reference!B174="",Reference!CO174,Reference!B174),"\",REPT(" ",100)),100))</f>
        <v/>
      </c>
      <c r="M174" s="23" t="str">
        <f t="shared" si="5"/>
        <v/>
      </c>
      <c r="N174" s="5" t="str">
        <f t="shared" si="4"/>
        <v/>
      </c>
    </row>
    <row r="175" spans="12:14" x14ac:dyDescent="0.25">
      <c r="L175" s="23" t="str">
        <f>TRIM(RIGHT(SUBSTITUTE(IF(Reference!B175="",Reference!CO175,Reference!B175),"\",REPT(" ",100)),100))</f>
        <v/>
      </c>
      <c r="M175" s="23" t="str">
        <f t="shared" si="5"/>
        <v/>
      </c>
      <c r="N175" s="5" t="str">
        <f t="shared" si="4"/>
        <v/>
      </c>
    </row>
    <row r="176" spans="12:14" x14ac:dyDescent="0.25">
      <c r="L176" s="23" t="str">
        <f>TRIM(RIGHT(SUBSTITUTE(IF(Reference!B176="",Reference!CO176,Reference!B176),"\",REPT(" ",100)),100))</f>
        <v/>
      </c>
      <c r="M176" s="23" t="str">
        <f t="shared" si="5"/>
        <v/>
      </c>
      <c r="N176" s="5" t="str">
        <f t="shared" si="4"/>
        <v/>
      </c>
    </row>
    <row r="177" spans="12:14" x14ac:dyDescent="0.25">
      <c r="L177" s="23" t="str">
        <f>TRIM(RIGHT(SUBSTITUTE(IF(Reference!B177="",Reference!CO177,Reference!B177),"\",REPT(" ",100)),100))</f>
        <v/>
      </c>
      <c r="M177" s="23" t="str">
        <f t="shared" si="5"/>
        <v/>
      </c>
      <c r="N177" s="5" t="str">
        <f t="shared" si="4"/>
        <v/>
      </c>
    </row>
    <row r="178" spans="12:14" x14ac:dyDescent="0.25">
      <c r="L178" s="23" t="str">
        <f>TRIM(RIGHT(SUBSTITUTE(IF(Reference!B178="",Reference!CO178,Reference!B178),"\",REPT(" ",100)),100))</f>
        <v/>
      </c>
      <c r="M178" s="23" t="str">
        <f t="shared" si="5"/>
        <v/>
      </c>
      <c r="N178" s="5" t="str">
        <f t="shared" si="4"/>
        <v/>
      </c>
    </row>
    <row r="179" spans="12:14" x14ac:dyDescent="0.25">
      <c r="L179" s="23" t="str">
        <f>TRIM(RIGHT(SUBSTITUTE(IF(Reference!B179="",Reference!CO179,Reference!B179),"\",REPT(" ",100)),100))</f>
        <v/>
      </c>
      <c r="M179" s="23" t="str">
        <f t="shared" si="5"/>
        <v/>
      </c>
      <c r="N179" s="5" t="str">
        <f t="shared" si="4"/>
        <v/>
      </c>
    </row>
    <row r="180" spans="12:14" x14ac:dyDescent="0.25">
      <c r="L180" s="23" t="str">
        <f>TRIM(RIGHT(SUBSTITUTE(IF(Reference!B180="",Reference!CO180,Reference!B180),"\",REPT(" ",100)),100))</f>
        <v/>
      </c>
      <c r="M180" s="23" t="str">
        <f t="shared" si="5"/>
        <v/>
      </c>
      <c r="N180" s="5" t="str">
        <f t="shared" si="4"/>
        <v/>
      </c>
    </row>
    <row r="181" spans="12:14" x14ac:dyDescent="0.25">
      <c r="L181" s="23" t="str">
        <f>TRIM(RIGHT(SUBSTITUTE(IF(Reference!B181="",Reference!CO181,Reference!B181),"\",REPT(" ",100)),100))</f>
        <v/>
      </c>
      <c r="M181" s="23" t="str">
        <f t="shared" si="5"/>
        <v/>
      </c>
      <c r="N181" s="5" t="str">
        <f t="shared" si="4"/>
        <v/>
      </c>
    </row>
    <row r="182" spans="12:14" x14ac:dyDescent="0.25">
      <c r="L182" s="23" t="str">
        <f>TRIM(RIGHT(SUBSTITUTE(IF(Reference!B182="",Reference!CO182,Reference!B182),"\",REPT(" ",100)),100))</f>
        <v/>
      </c>
      <c r="M182" s="23" t="str">
        <f t="shared" si="5"/>
        <v/>
      </c>
      <c r="N182" s="5" t="str">
        <f t="shared" si="4"/>
        <v/>
      </c>
    </row>
    <row r="183" spans="12:14" x14ac:dyDescent="0.25">
      <c r="L183" s="23" t="str">
        <f>TRIM(RIGHT(SUBSTITUTE(IF(Reference!B183="",Reference!CO183,Reference!B183),"\",REPT(" ",100)),100))</f>
        <v/>
      </c>
      <c r="M183" s="23" t="str">
        <f t="shared" si="5"/>
        <v/>
      </c>
      <c r="N183" s="5" t="str">
        <f t="shared" si="4"/>
        <v/>
      </c>
    </row>
    <row r="184" spans="12:14" x14ac:dyDescent="0.25">
      <c r="L184" s="23" t="str">
        <f>TRIM(RIGHT(SUBSTITUTE(IF(Reference!B184="",Reference!CO184,Reference!B184),"\",REPT(" ",100)),100))</f>
        <v/>
      </c>
      <c r="M184" s="23" t="str">
        <f t="shared" si="5"/>
        <v/>
      </c>
      <c r="N184" s="5" t="str">
        <f t="shared" si="4"/>
        <v/>
      </c>
    </row>
    <row r="185" spans="12:14" x14ac:dyDescent="0.25">
      <c r="L185" s="23" t="str">
        <f>TRIM(RIGHT(SUBSTITUTE(IF(Reference!B185="",Reference!CO185,Reference!B185),"\",REPT(" ",100)),100))</f>
        <v/>
      </c>
      <c r="M185" s="23" t="str">
        <f t="shared" si="5"/>
        <v/>
      </c>
      <c r="N185" s="5" t="str">
        <f t="shared" si="4"/>
        <v/>
      </c>
    </row>
    <row r="186" spans="12:14" x14ac:dyDescent="0.25">
      <c r="L186" s="23" t="str">
        <f>TRIM(RIGHT(SUBSTITUTE(IF(Reference!B186="",Reference!CO186,Reference!B186),"\",REPT(" ",100)),100))</f>
        <v/>
      </c>
      <c r="M186" s="23" t="str">
        <f t="shared" si="5"/>
        <v/>
      </c>
      <c r="N186" s="5" t="str">
        <f t="shared" si="4"/>
        <v/>
      </c>
    </row>
    <row r="187" spans="12:14" x14ac:dyDescent="0.25">
      <c r="L187" s="23" t="str">
        <f>TRIM(RIGHT(SUBSTITUTE(IF(Reference!B187="",Reference!CO187,Reference!B187),"\",REPT(" ",100)),100))</f>
        <v/>
      </c>
      <c r="M187" s="23" t="str">
        <f t="shared" si="5"/>
        <v/>
      </c>
      <c r="N187" s="5" t="str">
        <f t="shared" si="4"/>
        <v/>
      </c>
    </row>
    <row r="188" spans="12:14" x14ac:dyDescent="0.25">
      <c r="L188" s="23" t="str">
        <f>TRIM(RIGHT(SUBSTITUTE(Reference!CO188,"\",REPT(" ",100)),100))</f>
        <v/>
      </c>
      <c r="M188" s="23" t="str">
        <f t="shared" si="5"/>
        <v/>
      </c>
      <c r="N188" s="5" t="str">
        <f t="shared" si="4"/>
        <v/>
      </c>
    </row>
    <row r="189" spans="12:14" x14ac:dyDescent="0.25">
      <c r="L189" s="23" t="str">
        <f>TRIM(RIGHT(SUBSTITUTE(Reference!CO189,"\",REPT(" ",100)),100))</f>
        <v/>
      </c>
      <c r="M189" s="23" t="str">
        <f t="shared" si="5"/>
        <v/>
      </c>
      <c r="N189" s="5" t="str">
        <f t="shared" si="4"/>
        <v/>
      </c>
    </row>
    <row r="190" spans="12:14" x14ac:dyDescent="0.25">
      <c r="L190" s="23" t="str">
        <f>TRIM(RIGHT(SUBSTITUTE(Reference!CO190,"\",REPT(" ",100)),100))</f>
        <v/>
      </c>
      <c r="M190" s="23" t="str">
        <f t="shared" si="5"/>
        <v/>
      </c>
      <c r="N190" s="5" t="str">
        <f t="shared" si="4"/>
        <v/>
      </c>
    </row>
    <row r="191" spans="12:14" x14ac:dyDescent="0.25">
      <c r="L191" s="23" t="str">
        <f>TRIM(RIGHT(SUBSTITUTE(Reference!CO191,"\",REPT(" ",100)),100))</f>
        <v/>
      </c>
      <c r="M191" s="23" t="str">
        <f t="shared" si="5"/>
        <v/>
      </c>
      <c r="N191" s="5" t="str">
        <f t="shared" si="4"/>
        <v/>
      </c>
    </row>
    <row r="192" spans="12:14" x14ac:dyDescent="0.25">
      <c r="L192" s="23" t="str">
        <f>TRIM(RIGHT(SUBSTITUTE(Reference!CO192,"\",REPT(" ",100)),100))</f>
        <v/>
      </c>
      <c r="M192" s="23" t="str">
        <f t="shared" si="5"/>
        <v/>
      </c>
      <c r="N192" s="5" t="str">
        <f t="shared" si="4"/>
        <v/>
      </c>
    </row>
    <row r="193" spans="12:14" x14ac:dyDescent="0.25">
      <c r="L193" s="23" t="str">
        <f>TRIM(RIGHT(SUBSTITUTE(Reference!CO193,"\",REPT(" ",100)),100))</f>
        <v/>
      </c>
      <c r="M193" s="23" t="str">
        <f t="shared" si="5"/>
        <v/>
      </c>
      <c r="N193" s="5" t="str">
        <f t="shared" si="4"/>
        <v/>
      </c>
    </row>
    <row r="194" spans="12:14" x14ac:dyDescent="0.25">
      <c r="L194" s="23" t="str">
        <f>TRIM(RIGHT(SUBSTITUTE(Reference!CO194,"\",REPT(" ",100)),100))</f>
        <v/>
      </c>
      <c r="M194" s="23" t="str">
        <f t="shared" si="5"/>
        <v/>
      </c>
      <c r="N194" s="5" t="str">
        <f t="shared" si="4"/>
        <v/>
      </c>
    </row>
    <row r="195" spans="12:14" x14ac:dyDescent="0.25">
      <c r="L195" s="23" t="str">
        <f>TRIM(RIGHT(SUBSTITUTE(Reference!CO195,"\",REPT(" ",100)),100))</f>
        <v/>
      </c>
      <c r="M195" s="23" t="str">
        <f t="shared" si="5"/>
        <v/>
      </c>
      <c r="N195" s="5" t="str">
        <f t="shared" si="4"/>
        <v/>
      </c>
    </row>
    <row r="196" spans="12:14" x14ac:dyDescent="0.25">
      <c r="L196" s="23" t="str">
        <f>TRIM(RIGHT(SUBSTITUTE(Reference!CO196,"\",REPT(" ",100)),100))</f>
        <v/>
      </c>
      <c r="M196" s="23" t="str">
        <f t="shared" si="5"/>
        <v/>
      </c>
      <c r="N196" s="5" t="str">
        <f t="shared" ref="N196:N259" si="6">IF(LEFT(RIGHT(M196,2),1)&lt;&gt;"/",RIGHT(M196,6),INDEX(CandidateFileArray,MATCH(RIGHT(M196,8),CandidateFileList,0),2))</f>
        <v/>
      </c>
    </row>
    <row r="197" spans="12:14" x14ac:dyDescent="0.25">
      <c r="L197" s="23" t="str">
        <f>TRIM(RIGHT(SUBSTITUTE(Reference!CO197,"\",REPT(" ",100)),100))</f>
        <v/>
      </c>
      <c r="M197" s="23" t="str">
        <f t="shared" ref="M197:M260" si="7">TRIM(LEFT(SUBSTITUTE(L197,".",REPT(" ",100)),100))</f>
        <v/>
      </c>
      <c r="N197" s="5" t="str">
        <f t="shared" si="6"/>
        <v/>
      </c>
    </row>
    <row r="198" spans="12:14" x14ac:dyDescent="0.25">
      <c r="L198" s="23" t="str">
        <f>TRIM(RIGHT(SUBSTITUTE(Reference!CO198,"\",REPT(" ",100)),100))</f>
        <v/>
      </c>
      <c r="M198" s="23" t="str">
        <f t="shared" si="7"/>
        <v/>
      </c>
      <c r="N198" s="5" t="str">
        <f t="shared" si="6"/>
        <v/>
      </c>
    </row>
    <row r="199" spans="12:14" x14ac:dyDescent="0.25">
      <c r="L199" s="23" t="str">
        <f>TRIM(RIGHT(SUBSTITUTE(Reference!CO199,"\",REPT(" ",100)),100))</f>
        <v/>
      </c>
      <c r="M199" s="23" t="str">
        <f t="shared" si="7"/>
        <v/>
      </c>
      <c r="N199" s="5" t="str">
        <f t="shared" si="6"/>
        <v/>
      </c>
    </row>
    <row r="200" spans="12:14" x14ac:dyDescent="0.25">
      <c r="L200" s="23" t="str">
        <f>TRIM(RIGHT(SUBSTITUTE(Reference!CO200,"\",REPT(" ",100)),100))</f>
        <v/>
      </c>
      <c r="M200" s="23" t="str">
        <f t="shared" si="7"/>
        <v/>
      </c>
      <c r="N200" s="5" t="str">
        <f t="shared" si="6"/>
        <v/>
      </c>
    </row>
    <row r="201" spans="12:14" x14ac:dyDescent="0.25">
      <c r="L201" s="23" t="str">
        <f>TRIM(RIGHT(SUBSTITUTE(Reference!CO201,"\",REPT(" ",100)),100))</f>
        <v/>
      </c>
      <c r="M201" s="23" t="str">
        <f t="shared" si="7"/>
        <v/>
      </c>
      <c r="N201" s="5" t="str">
        <f t="shared" si="6"/>
        <v/>
      </c>
    </row>
    <row r="202" spans="12:14" x14ac:dyDescent="0.25">
      <c r="L202" s="23" t="str">
        <f>TRIM(RIGHT(SUBSTITUTE(Reference!CO202,"\",REPT(" ",100)),100))</f>
        <v/>
      </c>
      <c r="M202" s="23" t="str">
        <f t="shared" si="7"/>
        <v/>
      </c>
      <c r="N202" s="5" t="str">
        <f t="shared" si="6"/>
        <v/>
      </c>
    </row>
    <row r="203" spans="12:14" x14ac:dyDescent="0.25">
      <c r="L203" s="23" t="str">
        <f>TRIM(RIGHT(SUBSTITUTE(Reference!CO203,"\",REPT(" ",100)),100))</f>
        <v/>
      </c>
      <c r="M203" s="23" t="str">
        <f t="shared" si="7"/>
        <v/>
      </c>
      <c r="N203" s="5" t="str">
        <f t="shared" si="6"/>
        <v/>
      </c>
    </row>
    <row r="204" spans="12:14" x14ac:dyDescent="0.25">
      <c r="L204" s="23" t="str">
        <f>TRIM(RIGHT(SUBSTITUTE(Reference!CO204,"\",REPT(" ",100)),100))</f>
        <v/>
      </c>
      <c r="M204" s="23" t="str">
        <f t="shared" si="7"/>
        <v/>
      </c>
      <c r="N204" s="5" t="str">
        <f t="shared" si="6"/>
        <v/>
      </c>
    </row>
    <row r="205" spans="12:14" x14ac:dyDescent="0.25">
      <c r="L205" s="23" t="str">
        <f>TRIM(RIGHT(SUBSTITUTE(Reference!CO205,"\",REPT(" ",100)),100))</f>
        <v/>
      </c>
      <c r="M205" s="23" t="str">
        <f t="shared" si="7"/>
        <v/>
      </c>
      <c r="N205" s="5" t="str">
        <f t="shared" si="6"/>
        <v/>
      </c>
    </row>
    <row r="206" spans="12:14" x14ac:dyDescent="0.25">
      <c r="L206" s="23" t="str">
        <f>TRIM(RIGHT(SUBSTITUTE(Reference!CO206,"\",REPT(" ",100)),100))</f>
        <v/>
      </c>
      <c r="M206" s="23" t="str">
        <f t="shared" si="7"/>
        <v/>
      </c>
      <c r="N206" s="5" t="str">
        <f t="shared" si="6"/>
        <v/>
      </c>
    </row>
    <row r="207" spans="12:14" x14ac:dyDescent="0.25">
      <c r="L207" s="23" t="str">
        <f>TRIM(RIGHT(SUBSTITUTE(Reference!CO207,"\",REPT(" ",100)),100))</f>
        <v/>
      </c>
      <c r="M207" s="23" t="str">
        <f t="shared" si="7"/>
        <v/>
      </c>
      <c r="N207" s="5" t="str">
        <f t="shared" si="6"/>
        <v/>
      </c>
    </row>
    <row r="208" spans="12:14" x14ac:dyDescent="0.25">
      <c r="L208" s="23" t="str">
        <f>TRIM(RIGHT(SUBSTITUTE(Reference!CO208,"\",REPT(" ",100)),100))</f>
        <v/>
      </c>
      <c r="M208" s="23" t="str">
        <f t="shared" si="7"/>
        <v/>
      </c>
      <c r="N208" s="5" t="str">
        <f t="shared" si="6"/>
        <v/>
      </c>
    </row>
    <row r="209" spans="12:14" x14ac:dyDescent="0.25">
      <c r="L209" s="23" t="str">
        <f>TRIM(RIGHT(SUBSTITUTE(Reference!CO209,"\",REPT(" ",100)),100))</f>
        <v/>
      </c>
      <c r="M209" s="23" t="str">
        <f t="shared" si="7"/>
        <v/>
      </c>
      <c r="N209" s="5" t="str">
        <f t="shared" si="6"/>
        <v/>
      </c>
    </row>
    <row r="210" spans="12:14" x14ac:dyDescent="0.25">
      <c r="L210" s="23" t="str">
        <f>TRIM(RIGHT(SUBSTITUTE(Reference!CO210,"\",REPT(" ",100)),100))</f>
        <v/>
      </c>
      <c r="M210" s="23" t="str">
        <f t="shared" si="7"/>
        <v/>
      </c>
      <c r="N210" s="5" t="str">
        <f t="shared" si="6"/>
        <v/>
      </c>
    </row>
    <row r="211" spans="12:14" x14ac:dyDescent="0.25">
      <c r="L211" s="23" t="str">
        <f>TRIM(RIGHT(SUBSTITUTE(Reference!CO211,"\",REPT(" ",100)),100))</f>
        <v/>
      </c>
      <c r="M211" s="23" t="str">
        <f t="shared" si="7"/>
        <v/>
      </c>
      <c r="N211" s="5" t="str">
        <f t="shared" si="6"/>
        <v/>
      </c>
    </row>
    <row r="212" spans="12:14" x14ac:dyDescent="0.25">
      <c r="L212" s="23" t="str">
        <f>TRIM(RIGHT(SUBSTITUTE(Reference!CO212,"\",REPT(" ",100)),100))</f>
        <v/>
      </c>
      <c r="M212" s="23" t="str">
        <f t="shared" si="7"/>
        <v/>
      </c>
      <c r="N212" s="5" t="str">
        <f t="shared" si="6"/>
        <v/>
      </c>
    </row>
    <row r="213" spans="12:14" x14ac:dyDescent="0.25">
      <c r="L213" s="23" t="str">
        <f>TRIM(RIGHT(SUBSTITUTE(Reference!CO213,"\",REPT(" ",100)),100))</f>
        <v/>
      </c>
      <c r="M213" s="23" t="str">
        <f t="shared" si="7"/>
        <v/>
      </c>
      <c r="N213" s="5" t="str">
        <f t="shared" si="6"/>
        <v/>
      </c>
    </row>
    <row r="214" spans="12:14" x14ac:dyDescent="0.25">
      <c r="L214" s="23" t="str">
        <f>TRIM(RIGHT(SUBSTITUTE(Reference!CO214,"\",REPT(" ",100)),100))</f>
        <v/>
      </c>
      <c r="M214" s="23" t="str">
        <f t="shared" si="7"/>
        <v/>
      </c>
      <c r="N214" s="5" t="str">
        <f t="shared" si="6"/>
        <v/>
      </c>
    </row>
    <row r="215" spans="12:14" x14ac:dyDescent="0.25">
      <c r="L215" s="23" t="str">
        <f>TRIM(RIGHT(SUBSTITUTE(Reference!CO215,"\",REPT(" ",100)),100))</f>
        <v/>
      </c>
      <c r="M215" s="23" t="str">
        <f t="shared" si="7"/>
        <v/>
      </c>
      <c r="N215" s="5" t="str">
        <f t="shared" si="6"/>
        <v/>
      </c>
    </row>
    <row r="216" spans="12:14" x14ac:dyDescent="0.25">
      <c r="L216" s="23" t="str">
        <f>TRIM(RIGHT(SUBSTITUTE(Reference!CO216,"\",REPT(" ",100)),100))</f>
        <v/>
      </c>
      <c r="M216" s="23" t="str">
        <f t="shared" si="7"/>
        <v/>
      </c>
      <c r="N216" s="5" t="str">
        <f t="shared" si="6"/>
        <v/>
      </c>
    </row>
    <row r="217" spans="12:14" x14ac:dyDescent="0.25">
      <c r="L217" s="23" t="str">
        <f>TRIM(RIGHT(SUBSTITUTE(Reference!CO217,"\",REPT(" ",100)),100))</f>
        <v/>
      </c>
      <c r="M217" s="23" t="str">
        <f t="shared" si="7"/>
        <v/>
      </c>
      <c r="N217" s="5" t="str">
        <f t="shared" si="6"/>
        <v/>
      </c>
    </row>
    <row r="218" spans="12:14" x14ac:dyDescent="0.25">
      <c r="L218" s="23" t="str">
        <f>TRIM(RIGHT(SUBSTITUTE(Reference!CO218,"\",REPT(" ",100)),100))</f>
        <v/>
      </c>
      <c r="M218" s="23" t="str">
        <f t="shared" si="7"/>
        <v/>
      </c>
      <c r="N218" s="5" t="str">
        <f t="shared" si="6"/>
        <v/>
      </c>
    </row>
    <row r="219" spans="12:14" x14ac:dyDescent="0.25">
      <c r="L219" s="23" t="str">
        <f>TRIM(RIGHT(SUBSTITUTE(Reference!CO219,"\",REPT(" ",100)),100))</f>
        <v/>
      </c>
      <c r="M219" s="23" t="str">
        <f t="shared" si="7"/>
        <v/>
      </c>
      <c r="N219" s="5" t="str">
        <f t="shared" si="6"/>
        <v/>
      </c>
    </row>
    <row r="220" spans="12:14" x14ac:dyDescent="0.25">
      <c r="L220" s="23" t="str">
        <f>TRIM(RIGHT(SUBSTITUTE(Reference!CO220,"\",REPT(" ",100)),100))</f>
        <v/>
      </c>
      <c r="M220" s="23" t="str">
        <f t="shared" si="7"/>
        <v/>
      </c>
      <c r="N220" s="5" t="str">
        <f t="shared" si="6"/>
        <v/>
      </c>
    </row>
    <row r="221" spans="12:14" x14ac:dyDescent="0.25">
      <c r="L221" s="23" t="str">
        <f>TRIM(RIGHT(SUBSTITUTE(Reference!CO221,"\",REPT(" ",100)),100))</f>
        <v/>
      </c>
      <c r="M221" s="23" t="str">
        <f t="shared" si="7"/>
        <v/>
      </c>
      <c r="N221" s="5" t="str">
        <f t="shared" si="6"/>
        <v/>
      </c>
    </row>
    <row r="222" spans="12:14" x14ac:dyDescent="0.25">
      <c r="L222" s="23" t="str">
        <f>TRIM(RIGHT(SUBSTITUTE(Reference!CO222,"\",REPT(" ",100)),100))</f>
        <v/>
      </c>
      <c r="M222" s="23" t="str">
        <f t="shared" si="7"/>
        <v/>
      </c>
      <c r="N222" s="5" t="str">
        <f t="shared" si="6"/>
        <v/>
      </c>
    </row>
    <row r="223" spans="12:14" x14ac:dyDescent="0.25">
      <c r="L223" s="23" t="str">
        <f>TRIM(RIGHT(SUBSTITUTE(Reference!CO223,"\",REPT(" ",100)),100))</f>
        <v/>
      </c>
      <c r="M223" s="23" t="str">
        <f t="shared" si="7"/>
        <v/>
      </c>
      <c r="N223" s="5" t="str">
        <f t="shared" si="6"/>
        <v/>
      </c>
    </row>
    <row r="224" spans="12:14" x14ac:dyDescent="0.25">
      <c r="L224" s="23" t="str">
        <f>TRIM(RIGHT(SUBSTITUTE(Reference!CO224,"\",REPT(" ",100)),100))</f>
        <v/>
      </c>
      <c r="M224" s="23" t="str">
        <f t="shared" si="7"/>
        <v/>
      </c>
      <c r="N224" s="5" t="str">
        <f t="shared" si="6"/>
        <v/>
      </c>
    </row>
    <row r="225" spans="12:14" x14ac:dyDescent="0.25">
      <c r="L225" s="23" t="str">
        <f>TRIM(RIGHT(SUBSTITUTE(Reference!CO225,"\",REPT(" ",100)),100))</f>
        <v/>
      </c>
      <c r="M225" s="23" t="str">
        <f t="shared" si="7"/>
        <v/>
      </c>
      <c r="N225" s="5" t="str">
        <f t="shared" si="6"/>
        <v/>
      </c>
    </row>
    <row r="226" spans="12:14" x14ac:dyDescent="0.25">
      <c r="L226" s="23" t="str">
        <f>TRIM(RIGHT(SUBSTITUTE(Reference!CO226,"\",REPT(" ",100)),100))</f>
        <v/>
      </c>
      <c r="M226" s="23" t="str">
        <f t="shared" si="7"/>
        <v/>
      </c>
      <c r="N226" s="5" t="str">
        <f t="shared" si="6"/>
        <v/>
      </c>
    </row>
    <row r="227" spans="12:14" x14ac:dyDescent="0.25">
      <c r="L227" s="23" t="str">
        <f>TRIM(RIGHT(SUBSTITUTE(Reference!CO227,"\",REPT(" ",100)),100))</f>
        <v/>
      </c>
      <c r="M227" s="23" t="str">
        <f t="shared" si="7"/>
        <v/>
      </c>
      <c r="N227" s="5" t="str">
        <f t="shared" si="6"/>
        <v/>
      </c>
    </row>
    <row r="228" spans="12:14" x14ac:dyDescent="0.25">
      <c r="L228" s="23" t="str">
        <f>TRIM(RIGHT(SUBSTITUTE(Reference!CO228,"\",REPT(" ",100)),100))</f>
        <v/>
      </c>
      <c r="M228" s="23" t="str">
        <f t="shared" si="7"/>
        <v/>
      </c>
      <c r="N228" s="5" t="str">
        <f t="shared" si="6"/>
        <v/>
      </c>
    </row>
    <row r="229" spans="12:14" x14ac:dyDescent="0.25">
      <c r="L229" s="23" t="str">
        <f>TRIM(RIGHT(SUBSTITUTE(Reference!CO229,"\",REPT(" ",100)),100))</f>
        <v/>
      </c>
      <c r="M229" s="23" t="str">
        <f t="shared" si="7"/>
        <v/>
      </c>
      <c r="N229" s="5" t="str">
        <f t="shared" si="6"/>
        <v/>
      </c>
    </row>
    <row r="230" spans="12:14" x14ac:dyDescent="0.25">
      <c r="L230" s="23" t="str">
        <f>TRIM(RIGHT(SUBSTITUTE(Reference!CO230,"\",REPT(" ",100)),100))</f>
        <v/>
      </c>
      <c r="M230" s="23" t="str">
        <f t="shared" si="7"/>
        <v/>
      </c>
      <c r="N230" s="5" t="str">
        <f t="shared" si="6"/>
        <v/>
      </c>
    </row>
    <row r="231" spans="12:14" x14ac:dyDescent="0.25">
      <c r="L231" s="23" t="str">
        <f>TRIM(RIGHT(SUBSTITUTE(Reference!CO231,"\",REPT(" ",100)),100))</f>
        <v/>
      </c>
      <c r="M231" s="23" t="str">
        <f t="shared" si="7"/>
        <v/>
      </c>
      <c r="N231" s="5" t="str">
        <f t="shared" si="6"/>
        <v/>
      </c>
    </row>
    <row r="232" spans="12:14" x14ac:dyDescent="0.25">
      <c r="L232" s="23" t="str">
        <f>TRIM(RIGHT(SUBSTITUTE(Reference!CO232,"\",REPT(" ",100)),100))</f>
        <v/>
      </c>
      <c r="M232" s="23" t="str">
        <f t="shared" si="7"/>
        <v/>
      </c>
      <c r="N232" s="5" t="str">
        <f t="shared" si="6"/>
        <v/>
      </c>
    </row>
    <row r="233" spans="12:14" x14ac:dyDescent="0.25">
      <c r="L233" s="23" t="str">
        <f>TRIM(RIGHT(SUBSTITUTE(Reference!CO233,"\",REPT(" ",100)),100))</f>
        <v/>
      </c>
      <c r="M233" s="23" t="str">
        <f t="shared" si="7"/>
        <v/>
      </c>
      <c r="N233" s="5" t="str">
        <f t="shared" si="6"/>
        <v/>
      </c>
    </row>
    <row r="234" spans="12:14" x14ac:dyDescent="0.25">
      <c r="L234" s="23" t="str">
        <f>TRIM(RIGHT(SUBSTITUTE(Reference!CO234,"\",REPT(" ",100)),100))</f>
        <v/>
      </c>
      <c r="M234" s="23" t="str">
        <f t="shared" si="7"/>
        <v/>
      </c>
      <c r="N234" s="5" t="str">
        <f t="shared" si="6"/>
        <v/>
      </c>
    </row>
    <row r="235" spans="12:14" x14ac:dyDescent="0.25">
      <c r="L235" s="23" t="str">
        <f>TRIM(RIGHT(SUBSTITUTE(Reference!CO235,"\",REPT(" ",100)),100))</f>
        <v/>
      </c>
      <c r="M235" s="23" t="str">
        <f t="shared" si="7"/>
        <v/>
      </c>
      <c r="N235" s="5" t="str">
        <f t="shared" si="6"/>
        <v/>
      </c>
    </row>
    <row r="236" spans="12:14" x14ac:dyDescent="0.25">
      <c r="L236" s="23" t="str">
        <f>TRIM(RIGHT(SUBSTITUTE(Reference!CO236,"\",REPT(" ",100)),100))</f>
        <v/>
      </c>
      <c r="M236" s="23" t="str">
        <f t="shared" si="7"/>
        <v/>
      </c>
      <c r="N236" s="5" t="str">
        <f t="shared" si="6"/>
        <v/>
      </c>
    </row>
    <row r="237" spans="12:14" x14ac:dyDescent="0.25">
      <c r="L237" s="23" t="str">
        <f>TRIM(RIGHT(SUBSTITUTE(Reference!CO237,"\",REPT(" ",100)),100))</f>
        <v/>
      </c>
      <c r="M237" s="23" t="str">
        <f t="shared" si="7"/>
        <v/>
      </c>
      <c r="N237" s="5" t="str">
        <f t="shared" si="6"/>
        <v/>
      </c>
    </row>
    <row r="238" spans="12:14" x14ac:dyDescent="0.25">
      <c r="L238" s="23" t="str">
        <f>TRIM(RIGHT(SUBSTITUTE(Reference!CO238,"\",REPT(" ",100)),100))</f>
        <v/>
      </c>
      <c r="M238" s="23" t="str">
        <f t="shared" si="7"/>
        <v/>
      </c>
      <c r="N238" s="5" t="str">
        <f t="shared" si="6"/>
        <v/>
      </c>
    </row>
    <row r="239" spans="12:14" x14ac:dyDescent="0.25">
      <c r="L239" s="23" t="str">
        <f>TRIM(RIGHT(SUBSTITUTE(Reference!CO239,"\",REPT(" ",100)),100))</f>
        <v/>
      </c>
      <c r="M239" s="23" t="str">
        <f t="shared" si="7"/>
        <v/>
      </c>
      <c r="N239" s="5" t="str">
        <f t="shared" si="6"/>
        <v/>
      </c>
    </row>
    <row r="240" spans="12:14" x14ac:dyDescent="0.25">
      <c r="L240" s="23" t="str">
        <f>TRIM(RIGHT(SUBSTITUTE(Reference!CO240,"\",REPT(" ",100)),100))</f>
        <v/>
      </c>
      <c r="M240" s="23" t="str">
        <f t="shared" si="7"/>
        <v/>
      </c>
      <c r="N240" s="5" t="str">
        <f t="shared" si="6"/>
        <v/>
      </c>
    </row>
    <row r="241" spans="12:14" x14ac:dyDescent="0.25">
      <c r="L241" s="23" t="str">
        <f>TRIM(RIGHT(SUBSTITUTE(Reference!CO241,"\",REPT(" ",100)),100))</f>
        <v/>
      </c>
      <c r="M241" s="23" t="str">
        <f t="shared" si="7"/>
        <v/>
      </c>
      <c r="N241" s="5" t="str">
        <f t="shared" si="6"/>
        <v/>
      </c>
    </row>
    <row r="242" spans="12:14" x14ac:dyDescent="0.25">
      <c r="L242" s="23" t="str">
        <f>TRIM(RIGHT(SUBSTITUTE(Reference!CO242,"\",REPT(" ",100)),100))</f>
        <v/>
      </c>
      <c r="M242" s="23" t="str">
        <f t="shared" si="7"/>
        <v/>
      </c>
      <c r="N242" s="5" t="str">
        <f t="shared" si="6"/>
        <v/>
      </c>
    </row>
    <row r="243" spans="12:14" x14ac:dyDescent="0.25">
      <c r="L243" s="23" t="str">
        <f>TRIM(RIGHT(SUBSTITUTE(Reference!CO243,"\",REPT(" ",100)),100))</f>
        <v/>
      </c>
      <c r="M243" s="23" t="str">
        <f t="shared" si="7"/>
        <v/>
      </c>
      <c r="N243" s="5" t="str">
        <f t="shared" si="6"/>
        <v/>
      </c>
    </row>
    <row r="244" spans="12:14" x14ac:dyDescent="0.25">
      <c r="L244" s="23" t="str">
        <f>TRIM(RIGHT(SUBSTITUTE(Reference!CO244,"\",REPT(" ",100)),100))</f>
        <v/>
      </c>
      <c r="M244" s="23" t="str">
        <f t="shared" si="7"/>
        <v/>
      </c>
      <c r="N244" s="5" t="str">
        <f t="shared" si="6"/>
        <v/>
      </c>
    </row>
    <row r="245" spans="12:14" x14ac:dyDescent="0.25">
      <c r="L245" s="23" t="str">
        <f>TRIM(RIGHT(SUBSTITUTE(Reference!CO245,"\",REPT(" ",100)),100))</f>
        <v/>
      </c>
      <c r="M245" s="23" t="str">
        <f t="shared" si="7"/>
        <v/>
      </c>
      <c r="N245" s="5" t="str">
        <f t="shared" si="6"/>
        <v/>
      </c>
    </row>
    <row r="246" spans="12:14" x14ac:dyDescent="0.25">
      <c r="L246" s="23" t="str">
        <f>TRIM(RIGHT(SUBSTITUTE(Reference!CO246,"\",REPT(" ",100)),100))</f>
        <v/>
      </c>
      <c r="M246" s="23" t="str">
        <f t="shared" si="7"/>
        <v/>
      </c>
      <c r="N246" s="5" t="str">
        <f t="shared" si="6"/>
        <v/>
      </c>
    </row>
    <row r="247" spans="12:14" x14ac:dyDescent="0.25">
      <c r="L247" s="23" t="str">
        <f>TRIM(RIGHT(SUBSTITUTE(Reference!CO247,"\",REPT(" ",100)),100))</f>
        <v/>
      </c>
      <c r="M247" s="23" t="str">
        <f t="shared" si="7"/>
        <v/>
      </c>
      <c r="N247" s="5" t="str">
        <f t="shared" si="6"/>
        <v/>
      </c>
    </row>
    <row r="248" spans="12:14" x14ac:dyDescent="0.25">
      <c r="L248" s="23" t="str">
        <f>TRIM(RIGHT(SUBSTITUTE(Reference!CO248,"\",REPT(" ",100)),100))</f>
        <v/>
      </c>
      <c r="M248" s="23" t="str">
        <f t="shared" si="7"/>
        <v/>
      </c>
      <c r="N248" s="5" t="str">
        <f t="shared" si="6"/>
        <v/>
      </c>
    </row>
    <row r="249" spans="12:14" x14ac:dyDescent="0.25">
      <c r="L249" s="23" t="str">
        <f>TRIM(RIGHT(SUBSTITUTE(Reference!CO249,"\",REPT(" ",100)),100))</f>
        <v/>
      </c>
      <c r="M249" s="23" t="str">
        <f t="shared" si="7"/>
        <v/>
      </c>
      <c r="N249" s="5" t="str">
        <f t="shared" si="6"/>
        <v/>
      </c>
    </row>
    <row r="250" spans="12:14" x14ac:dyDescent="0.25">
      <c r="L250" s="23" t="str">
        <f>TRIM(RIGHT(SUBSTITUTE(Reference!CO250,"\",REPT(" ",100)),100))</f>
        <v/>
      </c>
      <c r="M250" s="23" t="str">
        <f t="shared" si="7"/>
        <v/>
      </c>
      <c r="N250" s="5" t="str">
        <f t="shared" si="6"/>
        <v/>
      </c>
    </row>
    <row r="251" spans="12:14" x14ac:dyDescent="0.25">
      <c r="L251" s="23" t="str">
        <f>TRIM(RIGHT(SUBSTITUTE(Reference!CO251,"\",REPT(" ",100)),100))</f>
        <v/>
      </c>
      <c r="M251" s="23" t="str">
        <f t="shared" si="7"/>
        <v/>
      </c>
      <c r="N251" s="5" t="str">
        <f t="shared" si="6"/>
        <v/>
      </c>
    </row>
    <row r="252" spans="12:14" x14ac:dyDescent="0.25">
      <c r="L252" s="23" t="str">
        <f>TRIM(RIGHT(SUBSTITUTE(Reference!CO252,"\",REPT(" ",100)),100))</f>
        <v/>
      </c>
      <c r="M252" s="23" t="str">
        <f t="shared" si="7"/>
        <v/>
      </c>
      <c r="N252" s="5" t="str">
        <f t="shared" si="6"/>
        <v/>
      </c>
    </row>
    <row r="253" spans="12:14" x14ac:dyDescent="0.25">
      <c r="L253" s="23" t="str">
        <f>TRIM(RIGHT(SUBSTITUTE(Reference!CO253,"\",REPT(" ",100)),100))</f>
        <v/>
      </c>
      <c r="M253" s="23" t="str">
        <f t="shared" si="7"/>
        <v/>
      </c>
      <c r="N253" s="5" t="str">
        <f t="shared" si="6"/>
        <v/>
      </c>
    </row>
    <row r="254" spans="12:14" x14ac:dyDescent="0.25">
      <c r="L254" s="23" t="str">
        <f>TRIM(RIGHT(SUBSTITUTE(Reference!CO254,"\",REPT(" ",100)),100))</f>
        <v/>
      </c>
      <c r="M254" s="23" t="str">
        <f t="shared" si="7"/>
        <v/>
      </c>
      <c r="N254" s="5" t="str">
        <f t="shared" si="6"/>
        <v/>
      </c>
    </row>
    <row r="255" spans="12:14" x14ac:dyDescent="0.25">
      <c r="L255" s="23" t="str">
        <f>TRIM(RIGHT(SUBSTITUTE(Reference!CO255,"\",REPT(" ",100)),100))</f>
        <v/>
      </c>
      <c r="M255" s="23" t="str">
        <f t="shared" si="7"/>
        <v/>
      </c>
      <c r="N255" s="5" t="str">
        <f t="shared" si="6"/>
        <v/>
      </c>
    </row>
    <row r="256" spans="12:14" x14ac:dyDescent="0.25">
      <c r="L256" s="23" t="str">
        <f>TRIM(RIGHT(SUBSTITUTE(Reference!CO256,"\",REPT(" ",100)),100))</f>
        <v/>
      </c>
      <c r="M256" s="23" t="str">
        <f t="shared" si="7"/>
        <v/>
      </c>
      <c r="N256" s="5" t="str">
        <f t="shared" si="6"/>
        <v/>
      </c>
    </row>
    <row r="257" spans="12:14" x14ac:dyDescent="0.25">
      <c r="L257" s="23" t="str">
        <f>TRIM(RIGHT(SUBSTITUTE(Reference!CO257,"\",REPT(" ",100)),100))</f>
        <v/>
      </c>
      <c r="M257" s="23" t="str">
        <f t="shared" si="7"/>
        <v/>
      </c>
      <c r="N257" s="5" t="str">
        <f t="shared" si="6"/>
        <v/>
      </c>
    </row>
    <row r="258" spans="12:14" x14ac:dyDescent="0.25">
      <c r="L258" s="23" t="str">
        <f>TRIM(RIGHT(SUBSTITUTE(Reference!CO258,"\",REPT(" ",100)),100))</f>
        <v/>
      </c>
      <c r="M258" s="23" t="str">
        <f t="shared" si="7"/>
        <v/>
      </c>
      <c r="N258" s="5" t="str">
        <f t="shared" si="6"/>
        <v/>
      </c>
    </row>
    <row r="259" spans="12:14" x14ac:dyDescent="0.25">
      <c r="L259" s="23" t="str">
        <f>TRIM(RIGHT(SUBSTITUTE(Reference!CO259,"\",REPT(" ",100)),100))</f>
        <v/>
      </c>
      <c r="M259" s="23" t="str">
        <f t="shared" si="7"/>
        <v/>
      </c>
      <c r="N259" s="5" t="str">
        <f t="shared" si="6"/>
        <v/>
      </c>
    </row>
    <row r="260" spans="12:14" x14ac:dyDescent="0.25">
      <c r="L260" s="23" t="str">
        <f>TRIM(RIGHT(SUBSTITUTE(Reference!CO260,"\",REPT(" ",100)),100))</f>
        <v/>
      </c>
      <c r="M260" s="23" t="str">
        <f t="shared" si="7"/>
        <v/>
      </c>
      <c r="N260" s="5" t="str">
        <f t="shared" ref="N260:N323" si="8">IF(LEFT(RIGHT(M260,2),1)&lt;&gt;"/",RIGHT(M260,6),INDEX(CandidateFileArray,MATCH(RIGHT(M260,8),CandidateFileList,0),2))</f>
        <v/>
      </c>
    </row>
    <row r="261" spans="12:14" x14ac:dyDescent="0.25">
      <c r="L261" s="23" t="str">
        <f>TRIM(RIGHT(SUBSTITUTE(Reference!CO261,"\",REPT(" ",100)),100))</f>
        <v/>
      </c>
      <c r="M261" s="23" t="str">
        <f t="shared" ref="M261:M324" si="9">TRIM(LEFT(SUBSTITUTE(L261,".",REPT(" ",100)),100))</f>
        <v/>
      </c>
      <c r="N261" s="5" t="str">
        <f t="shared" si="8"/>
        <v/>
      </c>
    </row>
    <row r="262" spans="12:14" x14ac:dyDescent="0.25">
      <c r="L262" s="23" t="str">
        <f>TRIM(RIGHT(SUBSTITUTE(Reference!CO262,"\",REPT(" ",100)),100))</f>
        <v/>
      </c>
      <c r="M262" s="23" t="str">
        <f t="shared" si="9"/>
        <v/>
      </c>
      <c r="N262" s="5" t="str">
        <f t="shared" si="8"/>
        <v/>
      </c>
    </row>
    <row r="263" spans="12:14" x14ac:dyDescent="0.25">
      <c r="L263" s="23" t="str">
        <f>TRIM(RIGHT(SUBSTITUTE(Reference!CO263,"\",REPT(" ",100)),100))</f>
        <v/>
      </c>
      <c r="M263" s="23" t="str">
        <f t="shared" si="9"/>
        <v/>
      </c>
      <c r="N263" s="5" t="str">
        <f t="shared" si="8"/>
        <v/>
      </c>
    </row>
    <row r="264" spans="12:14" x14ac:dyDescent="0.25">
      <c r="L264" s="23" t="str">
        <f>TRIM(RIGHT(SUBSTITUTE(Reference!CO264,"\",REPT(" ",100)),100))</f>
        <v/>
      </c>
      <c r="M264" s="23" t="str">
        <f t="shared" si="9"/>
        <v/>
      </c>
      <c r="N264" s="5" t="str">
        <f t="shared" si="8"/>
        <v/>
      </c>
    </row>
    <row r="265" spans="12:14" x14ac:dyDescent="0.25">
      <c r="L265" s="23" t="str">
        <f>TRIM(RIGHT(SUBSTITUTE(Reference!CO265,"\",REPT(" ",100)),100))</f>
        <v/>
      </c>
      <c r="M265" s="23" t="str">
        <f t="shared" si="9"/>
        <v/>
      </c>
      <c r="N265" s="5" t="str">
        <f t="shared" si="8"/>
        <v/>
      </c>
    </row>
    <row r="266" spans="12:14" x14ac:dyDescent="0.25">
      <c r="L266" s="23" t="str">
        <f>TRIM(RIGHT(SUBSTITUTE(Reference!CO266,"\",REPT(" ",100)),100))</f>
        <v/>
      </c>
      <c r="M266" s="23" t="str">
        <f t="shared" si="9"/>
        <v/>
      </c>
      <c r="N266" s="5" t="str">
        <f t="shared" si="8"/>
        <v/>
      </c>
    </row>
    <row r="267" spans="12:14" x14ac:dyDescent="0.25">
      <c r="L267" s="23" t="str">
        <f>TRIM(RIGHT(SUBSTITUTE(Reference!CO267,"\",REPT(" ",100)),100))</f>
        <v/>
      </c>
      <c r="M267" s="23" t="str">
        <f t="shared" si="9"/>
        <v/>
      </c>
      <c r="N267" s="5" t="str">
        <f t="shared" si="8"/>
        <v/>
      </c>
    </row>
    <row r="268" spans="12:14" x14ac:dyDescent="0.25">
      <c r="L268" s="23" t="str">
        <f>TRIM(RIGHT(SUBSTITUTE(Reference!CO268,"\",REPT(" ",100)),100))</f>
        <v/>
      </c>
      <c r="M268" s="23" t="str">
        <f t="shared" si="9"/>
        <v/>
      </c>
      <c r="N268" s="5" t="str">
        <f t="shared" si="8"/>
        <v/>
      </c>
    </row>
    <row r="269" spans="12:14" x14ac:dyDescent="0.25">
      <c r="L269" s="23" t="str">
        <f>TRIM(RIGHT(SUBSTITUTE(Reference!CO269,"\",REPT(" ",100)),100))</f>
        <v/>
      </c>
      <c r="M269" s="23" t="str">
        <f t="shared" si="9"/>
        <v/>
      </c>
      <c r="N269" s="5" t="str">
        <f t="shared" si="8"/>
        <v/>
      </c>
    </row>
    <row r="270" spans="12:14" x14ac:dyDescent="0.25">
      <c r="L270" s="23" t="str">
        <f>TRIM(RIGHT(SUBSTITUTE(Reference!CO270,"\",REPT(" ",100)),100))</f>
        <v/>
      </c>
      <c r="M270" s="23" t="str">
        <f t="shared" si="9"/>
        <v/>
      </c>
      <c r="N270" s="5" t="str">
        <f t="shared" si="8"/>
        <v/>
      </c>
    </row>
    <row r="271" spans="12:14" x14ac:dyDescent="0.25">
      <c r="L271" s="23" t="str">
        <f>TRIM(RIGHT(SUBSTITUTE(Reference!CO271,"\",REPT(" ",100)),100))</f>
        <v/>
      </c>
      <c r="M271" s="23" t="str">
        <f t="shared" si="9"/>
        <v/>
      </c>
      <c r="N271" s="5" t="str">
        <f t="shared" si="8"/>
        <v/>
      </c>
    </row>
    <row r="272" spans="12:14" x14ac:dyDescent="0.25">
      <c r="L272" s="23" t="str">
        <f>TRIM(RIGHT(SUBSTITUTE(Reference!CO272,"\",REPT(" ",100)),100))</f>
        <v/>
      </c>
      <c r="M272" s="23" t="str">
        <f t="shared" si="9"/>
        <v/>
      </c>
      <c r="N272" s="5" t="str">
        <f t="shared" si="8"/>
        <v/>
      </c>
    </row>
    <row r="273" spans="12:14" x14ac:dyDescent="0.25">
      <c r="L273" s="23" t="str">
        <f>TRIM(RIGHT(SUBSTITUTE(Reference!CO273,"\",REPT(" ",100)),100))</f>
        <v/>
      </c>
      <c r="M273" s="23" t="str">
        <f t="shared" si="9"/>
        <v/>
      </c>
      <c r="N273" s="5" t="str">
        <f t="shared" si="8"/>
        <v/>
      </c>
    </row>
    <row r="274" spans="12:14" x14ac:dyDescent="0.25">
      <c r="L274" s="23" t="str">
        <f>TRIM(RIGHT(SUBSTITUTE(Reference!CO274,"\",REPT(" ",100)),100))</f>
        <v/>
      </c>
      <c r="M274" s="23" t="str">
        <f t="shared" si="9"/>
        <v/>
      </c>
      <c r="N274" s="5" t="str">
        <f t="shared" si="8"/>
        <v/>
      </c>
    </row>
    <row r="275" spans="12:14" x14ac:dyDescent="0.25">
      <c r="L275" s="23" t="str">
        <f>TRIM(RIGHT(SUBSTITUTE(Reference!CO275,"\",REPT(" ",100)),100))</f>
        <v/>
      </c>
      <c r="M275" s="23" t="str">
        <f t="shared" si="9"/>
        <v/>
      </c>
      <c r="N275" s="5" t="str">
        <f t="shared" si="8"/>
        <v/>
      </c>
    </row>
    <row r="276" spans="12:14" x14ac:dyDescent="0.25">
      <c r="L276" s="23" t="str">
        <f>TRIM(RIGHT(SUBSTITUTE(Reference!CO276,"\",REPT(" ",100)),100))</f>
        <v/>
      </c>
      <c r="M276" s="23" t="str">
        <f t="shared" si="9"/>
        <v/>
      </c>
      <c r="N276" s="5" t="str">
        <f t="shared" si="8"/>
        <v/>
      </c>
    </row>
    <row r="277" spans="12:14" x14ac:dyDescent="0.25">
      <c r="L277" s="23" t="str">
        <f>TRIM(RIGHT(SUBSTITUTE(Reference!CO277,"\",REPT(" ",100)),100))</f>
        <v/>
      </c>
      <c r="M277" s="23" t="str">
        <f t="shared" si="9"/>
        <v/>
      </c>
      <c r="N277" s="5" t="str">
        <f t="shared" si="8"/>
        <v/>
      </c>
    </row>
    <row r="278" spans="12:14" x14ac:dyDescent="0.25">
      <c r="L278" s="23" t="str">
        <f>TRIM(RIGHT(SUBSTITUTE(Reference!CO278,"\",REPT(" ",100)),100))</f>
        <v/>
      </c>
      <c r="M278" s="23" t="str">
        <f t="shared" si="9"/>
        <v/>
      </c>
      <c r="N278" s="5" t="str">
        <f t="shared" si="8"/>
        <v/>
      </c>
    </row>
    <row r="279" spans="12:14" x14ac:dyDescent="0.25">
      <c r="L279" s="23" t="str">
        <f>TRIM(RIGHT(SUBSTITUTE(Reference!CO279,"\",REPT(" ",100)),100))</f>
        <v/>
      </c>
      <c r="M279" s="23" t="str">
        <f t="shared" si="9"/>
        <v/>
      </c>
      <c r="N279" s="5" t="str">
        <f t="shared" si="8"/>
        <v/>
      </c>
    </row>
    <row r="280" spans="12:14" x14ac:dyDescent="0.25">
      <c r="L280" s="23" t="str">
        <f>TRIM(RIGHT(SUBSTITUTE(Reference!CO280,"\",REPT(" ",100)),100))</f>
        <v/>
      </c>
      <c r="M280" s="23" t="str">
        <f t="shared" si="9"/>
        <v/>
      </c>
      <c r="N280" s="5" t="str">
        <f t="shared" si="8"/>
        <v/>
      </c>
    </row>
    <row r="281" spans="12:14" x14ac:dyDescent="0.25">
      <c r="L281" s="23" t="str">
        <f>TRIM(RIGHT(SUBSTITUTE(Reference!CO281,"\",REPT(" ",100)),100))</f>
        <v/>
      </c>
      <c r="M281" s="23" t="str">
        <f t="shared" si="9"/>
        <v/>
      </c>
      <c r="N281" s="5" t="str">
        <f t="shared" si="8"/>
        <v/>
      </c>
    </row>
    <row r="282" spans="12:14" x14ac:dyDescent="0.25">
      <c r="L282" s="23" t="str">
        <f>TRIM(RIGHT(SUBSTITUTE(Reference!CO282,"\",REPT(" ",100)),100))</f>
        <v/>
      </c>
      <c r="M282" s="23" t="str">
        <f t="shared" si="9"/>
        <v/>
      </c>
      <c r="N282" s="5" t="str">
        <f t="shared" si="8"/>
        <v/>
      </c>
    </row>
    <row r="283" spans="12:14" x14ac:dyDescent="0.25">
      <c r="L283" s="23" t="str">
        <f>TRIM(RIGHT(SUBSTITUTE(Reference!CO283,"\",REPT(" ",100)),100))</f>
        <v/>
      </c>
      <c r="M283" s="23" t="str">
        <f t="shared" si="9"/>
        <v/>
      </c>
      <c r="N283" s="5" t="str">
        <f t="shared" si="8"/>
        <v/>
      </c>
    </row>
    <row r="284" spans="12:14" x14ac:dyDescent="0.25">
      <c r="L284" s="23" t="str">
        <f>TRIM(RIGHT(SUBSTITUTE(Reference!CO284,"\",REPT(" ",100)),100))</f>
        <v/>
      </c>
      <c r="M284" s="23" t="str">
        <f t="shared" si="9"/>
        <v/>
      </c>
      <c r="N284" s="5" t="str">
        <f t="shared" si="8"/>
        <v/>
      </c>
    </row>
    <row r="285" spans="12:14" x14ac:dyDescent="0.25">
      <c r="L285" s="23" t="str">
        <f>TRIM(RIGHT(SUBSTITUTE(Reference!CO285,"\",REPT(" ",100)),100))</f>
        <v/>
      </c>
      <c r="M285" s="23" t="str">
        <f t="shared" si="9"/>
        <v/>
      </c>
      <c r="N285" s="5" t="str">
        <f t="shared" si="8"/>
        <v/>
      </c>
    </row>
    <row r="286" spans="12:14" x14ac:dyDescent="0.25">
      <c r="L286" s="23" t="str">
        <f>TRIM(RIGHT(SUBSTITUTE(Reference!CO286,"\",REPT(" ",100)),100))</f>
        <v/>
      </c>
      <c r="M286" s="23" t="str">
        <f t="shared" si="9"/>
        <v/>
      </c>
      <c r="N286" s="5" t="str">
        <f t="shared" si="8"/>
        <v/>
      </c>
    </row>
    <row r="287" spans="12:14" x14ac:dyDescent="0.25">
      <c r="L287" s="23" t="str">
        <f>TRIM(RIGHT(SUBSTITUTE(Reference!CO287,"\",REPT(" ",100)),100))</f>
        <v/>
      </c>
      <c r="M287" s="23" t="str">
        <f t="shared" si="9"/>
        <v/>
      </c>
      <c r="N287" s="5" t="str">
        <f t="shared" si="8"/>
        <v/>
      </c>
    </row>
    <row r="288" spans="12:14" x14ac:dyDescent="0.25">
      <c r="L288" s="23" t="str">
        <f>TRIM(RIGHT(SUBSTITUTE(Reference!CO288,"\",REPT(" ",100)),100))</f>
        <v/>
      </c>
      <c r="M288" s="23" t="str">
        <f t="shared" si="9"/>
        <v/>
      </c>
      <c r="N288" s="5" t="str">
        <f t="shared" si="8"/>
        <v/>
      </c>
    </row>
    <row r="289" spans="12:14" x14ac:dyDescent="0.25">
      <c r="L289" s="23" t="str">
        <f>TRIM(RIGHT(SUBSTITUTE(Reference!CO289,"\",REPT(" ",100)),100))</f>
        <v/>
      </c>
      <c r="M289" s="23" t="str">
        <f t="shared" si="9"/>
        <v/>
      </c>
      <c r="N289" s="5" t="str">
        <f t="shared" si="8"/>
        <v/>
      </c>
    </row>
    <row r="290" spans="12:14" x14ac:dyDescent="0.25">
      <c r="L290" s="23" t="str">
        <f>TRIM(RIGHT(SUBSTITUTE(Reference!CO290,"\",REPT(" ",100)),100))</f>
        <v/>
      </c>
      <c r="M290" s="23" t="str">
        <f t="shared" si="9"/>
        <v/>
      </c>
      <c r="N290" s="5" t="str">
        <f t="shared" si="8"/>
        <v/>
      </c>
    </row>
    <row r="291" spans="12:14" x14ac:dyDescent="0.25">
      <c r="L291" s="23" t="str">
        <f>TRIM(RIGHT(SUBSTITUTE(Reference!CO291,"\",REPT(" ",100)),100))</f>
        <v/>
      </c>
      <c r="M291" s="23" t="str">
        <f t="shared" si="9"/>
        <v/>
      </c>
      <c r="N291" s="5" t="str">
        <f t="shared" si="8"/>
        <v/>
      </c>
    </row>
    <row r="292" spans="12:14" x14ac:dyDescent="0.25">
      <c r="L292" s="23" t="str">
        <f>TRIM(RIGHT(SUBSTITUTE(Reference!CO292,"\",REPT(" ",100)),100))</f>
        <v/>
      </c>
      <c r="M292" s="23" t="str">
        <f t="shared" si="9"/>
        <v/>
      </c>
      <c r="N292" s="5" t="str">
        <f t="shared" si="8"/>
        <v/>
      </c>
    </row>
    <row r="293" spans="12:14" x14ac:dyDescent="0.25">
      <c r="L293" s="23" t="str">
        <f>TRIM(RIGHT(SUBSTITUTE(Reference!CO293,"\",REPT(" ",100)),100))</f>
        <v/>
      </c>
      <c r="M293" s="23" t="str">
        <f t="shared" si="9"/>
        <v/>
      </c>
      <c r="N293" s="5" t="str">
        <f t="shared" si="8"/>
        <v/>
      </c>
    </row>
    <row r="294" spans="12:14" x14ac:dyDescent="0.25">
      <c r="L294" s="23" t="str">
        <f>TRIM(RIGHT(SUBSTITUTE(Reference!CO294,"\",REPT(" ",100)),100))</f>
        <v/>
      </c>
      <c r="M294" s="23" t="str">
        <f t="shared" si="9"/>
        <v/>
      </c>
      <c r="N294" s="5" t="str">
        <f t="shared" si="8"/>
        <v/>
      </c>
    </row>
    <row r="295" spans="12:14" x14ac:dyDescent="0.25">
      <c r="L295" s="23" t="str">
        <f>TRIM(RIGHT(SUBSTITUTE(Reference!CO295,"\",REPT(" ",100)),100))</f>
        <v/>
      </c>
      <c r="M295" s="23" t="str">
        <f t="shared" si="9"/>
        <v/>
      </c>
      <c r="N295" s="5" t="str">
        <f t="shared" si="8"/>
        <v/>
      </c>
    </row>
    <row r="296" spans="12:14" x14ac:dyDescent="0.25">
      <c r="L296" s="23" t="str">
        <f>TRIM(RIGHT(SUBSTITUTE(Reference!CO296,"\",REPT(" ",100)),100))</f>
        <v/>
      </c>
      <c r="M296" s="23" t="str">
        <f t="shared" si="9"/>
        <v/>
      </c>
      <c r="N296" s="5" t="str">
        <f t="shared" si="8"/>
        <v/>
      </c>
    </row>
    <row r="297" spans="12:14" x14ac:dyDescent="0.25">
      <c r="L297" s="23" t="str">
        <f>TRIM(RIGHT(SUBSTITUTE(Reference!CO297,"\",REPT(" ",100)),100))</f>
        <v/>
      </c>
      <c r="M297" s="23" t="str">
        <f t="shared" si="9"/>
        <v/>
      </c>
      <c r="N297" s="5" t="str">
        <f t="shared" si="8"/>
        <v/>
      </c>
    </row>
    <row r="298" spans="12:14" x14ac:dyDescent="0.25">
      <c r="L298" s="23" t="str">
        <f>TRIM(RIGHT(SUBSTITUTE(Reference!CO298,"\",REPT(" ",100)),100))</f>
        <v/>
      </c>
      <c r="M298" s="23" t="str">
        <f t="shared" si="9"/>
        <v/>
      </c>
      <c r="N298" s="5" t="str">
        <f t="shared" si="8"/>
        <v/>
      </c>
    </row>
    <row r="299" spans="12:14" x14ac:dyDescent="0.25">
      <c r="L299" s="23" t="str">
        <f>TRIM(RIGHT(SUBSTITUTE(Reference!CO299,"\",REPT(" ",100)),100))</f>
        <v/>
      </c>
      <c r="M299" s="23" t="str">
        <f t="shared" si="9"/>
        <v/>
      </c>
      <c r="N299" s="5" t="str">
        <f t="shared" si="8"/>
        <v/>
      </c>
    </row>
    <row r="300" spans="12:14" x14ac:dyDescent="0.25">
      <c r="L300" s="23" t="str">
        <f>TRIM(RIGHT(SUBSTITUTE(Reference!CO300,"\",REPT(" ",100)),100))</f>
        <v/>
      </c>
      <c r="M300" s="23" t="str">
        <f t="shared" si="9"/>
        <v/>
      </c>
      <c r="N300" s="5" t="str">
        <f t="shared" si="8"/>
        <v/>
      </c>
    </row>
    <row r="301" spans="12:14" x14ac:dyDescent="0.25">
      <c r="L301" s="23" t="str">
        <f>TRIM(RIGHT(SUBSTITUTE(Reference!CO301,"\",REPT(" ",100)),100))</f>
        <v/>
      </c>
      <c r="M301" s="23" t="str">
        <f t="shared" si="9"/>
        <v/>
      </c>
      <c r="N301" s="5" t="str">
        <f t="shared" si="8"/>
        <v/>
      </c>
    </row>
    <row r="302" spans="12:14" x14ac:dyDescent="0.25">
      <c r="L302" s="23" t="str">
        <f>TRIM(RIGHT(SUBSTITUTE(Reference!CO302,"\",REPT(" ",100)),100))</f>
        <v/>
      </c>
      <c r="M302" s="23" t="str">
        <f t="shared" si="9"/>
        <v/>
      </c>
      <c r="N302" s="5" t="str">
        <f t="shared" si="8"/>
        <v/>
      </c>
    </row>
    <row r="303" spans="12:14" x14ac:dyDescent="0.25">
      <c r="L303" s="23" t="str">
        <f>TRIM(RIGHT(SUBSTITUTE(Reference!CO303,"\",REPT(" ",100)),100))</f>
        <v/>
      </c>
      <c r="M303" s="23" t="str">
        <f t="shared" si="9"/>
        <v/>
      </c>
      <c r="N303" s="5" t="str">
        <f t="shared" si="8"/>
        <v/>
      </c>
    </row>
    <row r="304" spans="12:14" x14ac:dyDescent="0.25">
      <c r="L304" s="23" t="str">
        <f>TRIM(RIGHT(SUBSTITUTE(Reference!CO304,"\",REPT(" ",100)),100))</f>
        <v/>
      </c>
      <c r="M304" s="23" t="str">
        <f t="shared" si="9"/>
        <v/>
      </c>
      <c r="N304" s="5" t="str">
        <f t="shared" si="8"/>
        <v/>
      </c>
    </row>
    <row r="305" spans="12:14" x14ac:dyDescent="0.25">
      <c r="L305" s="23" t="str">
        <f>TRIM(RIGHT(SUBSTITUTE(Reference!CO305,"\",REPT(" ",100)),100))</f>
        <v/>
      </c>
      <c r="M305" s="23" t="str">
        <f t="shared" si="9"/>
        <v/>
      </c>
      <c r="N305" s="5" t="str">
        <f t="shared" si="8"/>
        <v/>
      </c>
    </row>
    <row r="306" spans="12:14" x14ac:dyDescent="0.25">
      <c r="L306" s="23" t="str">
        <f>TRIM(RIGHT(SUBSTITUTE(Reference!CO306,"\",REPT(" ",100)),100))</f>
        <v/>
      </c>
      <c r="M306" s="23" t="str">
        <f t="shared" si="9"/>
        <v/>
      </c>
      <c r="N306" s="5" t="str">
        <f t="shared" si="8"/>
        <v/>
      </c>
    </row>
    <row r="307" spans="12:14" x14ac:dyDescent="0.25">
      <c r="L307" s="23" t="str">
        <f>TRIM(RIGHT(SUBSTITUTE(Reference!CO307,"\",REPT(" ",100)),100))</f>
        <v/>
      </c>
      <c r="M307" s="23" t="str">
        <f t="shared" si="9"/>
        <v/>
      </c>
      <c r="N307" s="5" t="str">
        <f t="shared" si="8"/>
        <v/>
      </c>
    </row>
    <row r="308" spans="12:14" x14ac:dyDescent="0.25">
      <c r="L308" s="23" t="str">
        <f>TRIM(RIGHT(SUBSTITUTE(Reference!CO308,"\",REPT(" ",100)),100))</f>
        <v/>
      </c>
      <c r="M308" s="23" t="str">
        <f t="shared" si="9"/>
        <v/>
      </c>
      <c r="N308" s="5" t="str">
        <f t="shared" si="8"/>
        <v/>
      </c>
    </row>
    <row r="309" spans="12:14" x14ac:dyDescent="0.25">
      <c r="L309" s="23" t="str">
        <f>TRIM(RIGHT(SUBSTITUTE(Reference!CO309,"\",REPT(" ",100)),100))</f>
        <v/>
      </c>
      <c r="M309" s="23" t="str">
        <f t="shared" si="9"/>
        <v/>
      </c>
      <c r="N309" s="5" t="str">
        <f t="shared" si="8"/>
        <v/>
      </c>
    </row>
    <row r="310" spans="12:14" x14ac:dyDescent="0.25">
      <c r="L310" s="23" t="str">
        <f>TRIM(RIGHT(SUBSTITUTE(Reference!CO310,"\",REPT(" ",100)),100))</f>
        <v/>
      </c>
      <c r="M310" s="23" t="str">
        <f t="shared" si="9"/>
        <v/>
      </c>
      <c r="N310" s="5" t="str">
        <f t="shared" si="8"/>
        <v/>
      </c>
    </row>
    <row r="311" spans="12:14" x14ac:dyDescent="0.25">
      <c r="L311" s="23" t="str">
        <f>TRIM(RIGHT(SUBSTITUTE(Reference!CO311,"\",REPT(" ",100)),100))</f>
        <v/>
      </c>
      <c r="M311" s="23" t="str">
        <f t="shared" si="9"/>
        <v/>
      </c>
      <c r="N311" s="5" t="str">
        <f t="shared" si="8"/>
        <v/>
      </c>
    </row>
    <row r="312" spans="12:14" x14ac:dyDescent="0.25">
      <c r="L312" s="23" t="str">
        <f>TRIM(RIGHT(SUBSTITUTE(Reference!CO312,"\",REPT(" ",100)),100))</f>
        <v/>
      </c>
      <c r="M312" s="23" t="str">
        <f t="shared" si="9"/>
        <v/>
      </c>
      <c r="N312" s="5" t="str">
        <f t="shared" si="8"/>
        <v/>
      </c>
    </row>
    <row r="313" spans="12:14" x14ac:dyDescent="0.25">
      <c r="L313" s="23" t="str">
        <f>TRIM(RIGHT(SUBSTITUTE(Reference!CO313,"\",REPT(" ",100)),100))</f>
        <v/>
      </c>
      <c r="M313" s="23" t="str">
        <f t="shared" si="9"/>
        <v/>
      </c>
      <c r="N313" s="5" t="str">
        <f t="shared" si="8"/>
        <v/>
      </c>
    </row>
    <row r="314" spans="12:14" x14ac:dyDescent="0.25">
      <c r="L314" s="23" t="str">
        <f>TRIM(RIGHT(SUBSTITUTE(Reference!CO314,"\",REPT(" ",100)),100))</f>
        <v/>
      </c>
      <c r="M314" s="23" t="str">
        <f t="shared" si="9"/>
        <v/>
      </c>
      <c r="N314" s="5" t="str">
        <f t="shared" si="8"/>
        <v/>
      </c>
    </row>
    <row r="315" spans="12:14" x14ac:dyDescent="0.25">
      <c r="L315" s="23" t="str">
        <f>TRIM(RIGHT(SUBSTITUTE(Reference!CO315,"\",REPT(" ",100)),100))</f>
        <v/>
      </c>
      <c r="M315" s="23" t="str">
        <f t="shared" si="9"/>
        <v/>
      </c>
      <c r="N315" s="5" t="str">
        <f t="shared" si="8"/>
        <v/>
      </c>
    </row>
    <row r="316" spans="12:14" x14ac:dyDescent="0.25">
      <c r="L316" s="23" t="str">
        <f>TRIM(RIGHT(SUBSTITUTE(Reference!CO316,"\",REPT(" ",100)),100))</f>
        <v/>
      </c>
      <c r="M316" s="23" t="str">
        <f t="shared" si="9"/>
        <v/>
      </c>
      <c r="N316" s="5" t="str">
        <f t="shared" si="8"/>
        <v/>
      </c>
    </row>
    <row r="317" spans="12:14" x14ac:dyDescent="0.25">
      <c r="L317" s="23" t="str">
        <f>TRIM(RIGHT(SUBSTITUTE(Reference!CO317,"\",REPT(" ",100)),100))</f>
        <v/>
      </c>
      <c r="M317" s="23" t="str">
        <f t="shared" si="9"/>
        <v/>
      </c>
      <c r="N317" s="5" t="str">
        <f t="shared" si="8"/>
        <v/>
      </c>
    </row>
    <row r="318" spans="12:14" x14ac:dyDescent="0.25">
      <c r="L318" s="23" t="str">
        <f>TRIM(RIGHT(SUBSTITUTE(Reference!CO318,"\",REPT(" ",100)),100))</f>
        <v/>
      </c>
      <c r="M318" s="23" t="str">
        <f t="shared" si="9"/>
        <v/>
      </c>
      <c r="N318" s="5" t="str">
        <f t="shared" si="8"/>
        <v/>
      </c>
    </row>
    <row r="319" spans="12:14" x14ac:dyDescent="0.25">
      <c r="L319" s="23" t="str">
        <f>TRIM(RIGHT(SUBSTITUTE(Reference!CO319,"\",REPT(" ",100)),100))</f>
        <v/>
      </c>
      <c r="M319" s="23" t="str">
        <f t="shared" si="9"/>
        <v/>
      </c>
      <c r="N319" s="5" t="str">
        <f t="shared" si="8"/>
        <v/>
      </c>
    </row>
    <row r="320" spans="12:14" x14ac:dyDescent="0.25">
      <c r="L320" s="23" t="str">
        <f>TRIM(RIGHT(SUBSTITUTE(Reference!CO320,"\",REPT(" ",100)),100))</f>
        <v/>
      </c>
      <c r="M320" s="23" t="str">
        <f t="shared" si="9"/>
        <v/>
      </c>
      <c r="N320" s="5" t="str">
        <f t="shared" si="8"/>
        <v/>
      </c>
    </row>
    <row r="321" spans="12:14" x14ac:dyDescent="0.25">
      <c r="L321" s="23" t="str">
        <f>TRIM(RIGHT(SUBSTITUTE(Reference!CO321,"\",REPT(" ",100)),100))</f>
        <v/>
      </c>
      <c r="M321" s="23" t="str">
        <f t="shared" si="9"/>
        <v/>
      </c>
      <c r="N321" s="5" t="str">
        <f t="shared" si="8"/>
        <v/>
      </c>
    </row>
    <row r="322" spans="12:14" x14ac:dyDescent="0.25">
      <c r="L322" s="23" t="str">
        <f>TRIM(RIGHT(SUBSTITUTE(Reference!CO322,"\",REPT(" ",100)),100))</f>
        <v/>
      </c>
      <c r="M322" s="23" t="str">
        <f t="shared" si="9"/>
        <v/>
      </c>
      <c r="N322" s="5" t="str">
        <f t="shared" si="8"/>
        <v/>
      </c>
    </row>
    <row r="323" spans="12:14" x14ac:dyDescent="0.25">
      <c r="L323" s="23" t="str">
        <f>TRIM(RIGHT(SUBSTITUTE(Reference!CO323,"\",REPT(" ",100)),100))</f>
        <v/>
      </c>
      <c r="M323" s="23" t="str">
        <f t="shared" si="9"/>
        <v/>
      </c>
      <c r="N323" s="5" t="str">
        <f t="shared" si="8"/>
        <v/>
      </c>
    </row>
    <row r="324" spans="12:14" x14ac:dyDescent="0.25">
      <c r="L324" s="23" t="str">
        <f>TRIM(RIGHT(SUBSTITUTE(Reference!CO324,"\",REPT(" ",100)),100))</f>
        <v/>
      </c>
      <c r="M324" s="23" t="str">
        <f t="shared" si="9"/>
        <v/>
      </c>
      <c r="N324" s="5" t="str">
        <f t="shared" ref="N324:N387" si="10">IF(LEFT(RIGHT(M324,2),1)&lt;&gt;"/",RIGHT(M324,6),INDEX(CandidateFileArray,MATCH(RIGHT(M324,8),CandidateFileList,0),2))</f>
        <v/>
      </c>
    </row>
    <row r="325" spans="12:14" x14ac:dyDescent="0.25">
      <c r="L325" s="23" t="str">
        <f>TRIM(RIGHT(SUBSTITUTE(Reference!CO325,"\",REPT(" ",100)),100))</f>
        <v/>
      </c>
      <c r="M325" s="23" t="str">
        <f t="shared" ref="M325:M388" si="11">TRIM(LEFT(SUBSTITUTE(L325,".",REPT(" ",100)),100))</f>
        <v/>
      </c>
      <c r="N325" s="5" t="str">
        <f t="shared" si="10"/>
        <v/>
      </c>
    </row>
    <row r="326" spans="12:14" x14ac:dyDescent="0.25">
      <c r="L326" s="23" t="str">
        <f>TRIM(RIGHT(SUBSTITUTE(Reference!CO326,"\",REPT(" ",100)),100))</f>
        <v/>
      </c>
      <c r="M326" s="23" t="str">
        <f t="shared" si="11"/>
        <v/>
      </c>
      <c r="N326" s="5" t="str">
        <f t="shared" si="10"/>
        <v/>
      </c>
    </row>
    <row r="327" spans="12:14" x14ac:dyDescent="0.25">
      <c r="L327" s="23" t="str">
        <f>TRIM(RIGHT(SUBSTITUTE(Reference!CO327,"\",REPT(" ",100)),100))</f>
        <v/>
      </c>
      <c r="M327" s="23" t="str">
        <f t="shared" si="11"/>
        <v/>
      </c>
      <c r="N327" s="5" t="str">
        <f t="shared" si="10"/>
        <v/>
      </c>
    </row>
    <row r="328" spans="12:14" x14ac:dyDescent="0.25">
      <c r="L328" s="23" t="str">
        <f>TRIM(RIGHT(SUBSTITUTE(Reference!CO328,"\",REPT(" ",100)),100))</f>
        <v/>
      </c>
      <c r="M328" s="23" t="str">
        <f t="shared" si="11"/>
        <v/>
      </c>
      <c r="N328" s="5" t="str">
        <f t="shared" si="10"/>
        <v/>
      </c>
    </row>
    <row r="329" spans="12:14" x14ac:dyDescent="0.25">
      <c r="L329" s="23" t="str">
        <f>TRIM(RIGHT(SUBSTITUTE(Reference!CO329,"\",REPT(" ",100)),100))</f>
        <v/>
      </c>
      <c r="M329" s="23" t="str">
        <f t="shared" si="11"/>
        <v/>
      </c>
      <c r="N329" s="5" t="str">
        <f t="shared" si="10"/>
        <v/>
      </c>
    </row>
    <row r="330" spans="12:14" x14ac:dyDescent="0.25">
      <c r="L330" s="23" t="str">
        <f>TRIM(RIGHT(SUBSTITUTE(Reference!CO330,"\",REPT(" ",100)),100))</f>
        <v/>
      </c>
      <c r="M330" s="23" t="str">
        <f t="shared" si="11"/>
        <v/>
      </c>
      <c r="N330" s="5" t="str">
        <f t="shared" si="10"/>
        <v/>
      </c>
    </row>
    <row r="331" spans="12:14" x14ac:dyDescent="0.25">
      <c r="L331" s="23" t="str">
        <f>TRIM(RIGHT(SUBSTITUTE(Reference!CO331,"\",REPT(" ",100)),100))</f>
        <v/>
      </c>
      <c r="M331" s="23" t="str">
        <f t="shared" si="11"/>
        <v/>
      </c>
      <c r="N331" s="5" t="str">
        <f t="shared" si="10"/>
        <v/>
      </c>
    </row>
    <row r="332" spans="12:14" x14ac:dyDescent="0.25">
      <c r="L332" s="23" t="str">
        <f>TRIM(RIGHT(SUBSTITUTE(Reference!CO332,"\",REPT(" ",100)),100))</f>
        <v/>
      </c>
      <c r="M332" s="23" t="str">
        <f t="shared" si="11"/>
        <v/>
      </c>
      <c r="N332" s="5" t="str">
        <f t="shared" si="10"/>
        <v/>
      </c>
    </row>
    <row r="333" spans="12:14" x14ac:dyDescent="0.25">
      <c r="L333" s="23" t="str">
        <f>TRIM(RIGHT(SUBSTITUTE(Reference!CO333,"\",REPT(" ",100)),100))</f>
        <v/>
      </c>
      <c r="M333" s="23" t="str">
        <f t="shared" si="11"/>
        <v/>
      </c>
      <c r="N333" s="5" t="str">
        <f t="shared" si="10"/>
        <v/>
      </c>
    </row>
    <row r="334" spans="12:14" x14ac:dyDescent="0.25">
      <c r="L334" s="23" t="str">
        <f>TRIM(RIGHT(SUBSTITUTE(Reference!CO334,"\",REPT(" ",100)),100))</f>
        <v/>
      </c>
      <c r="M334" s="23" t="str">
        <f t="shared" si="11"/>
        <v/>
      </c>
      <c r="N334" s="5" t="str">
        <f t="shared" si="10"/>
        <v/>
      </c>
    </row>
    <row r="335" spans="12:14" x14ac:dyDescent="0.25">
      <c r="L335" s="23" t="str">
        <f>TRIM(RIGHT(SUBSTITUTE(Reference!CO335,"\",REPT(" ",100)),100))</f>
        <v/>
      </c>
      <c r="M335" s="23" t="str">
        <f t="shared" si="11"/>
        <v/>
      </c>
      <c r="N335" s="5" t="str">
        <f t="shared" si="10"/>
        <v/>
      </c>
    </row>
    <row r="336" spans="12:14" x14ac:dyDescent="0.25">
      <c r="L336" s="23" t="str">
        <f>TRIM(RIGHT(SUBSTITUTE(Reference!CO336,"\",REPT(" ",100)),100))</f>
        <v/>
      </c>
      <c r="M336" s="23" t="str">
        <f t="shared" si="11"/>
        <v/>
      </c>
      <c r="N336" s="5" t="str">
        <f t="shared" si="10"/>
        <v/>
      </c>
    </row>
    <row r="337" spans="12:14" x14ac:dyDescent="0.25">
      <c r="L337" s="23" t="str">
        <f>TRIM(RIGHT(SUBSTITUTE(Reference!CO337,"\",REPT(" ",100)),100))</f>
        <v/>
      </c>
      <c r="M337" s="23" t="str">
        <f t="shared" si="11"/>
        <v/>
      </c>
      <c r="N337" s="5" t="str">
        <f t="shared" si="10"/>
        <v/>
      </c>
    </row>
    <row r="338" spans="12:14" x14ac:dyDescent="0.25">
      <c r="L338" s="23" t="str">
        <f>TRIM(RIGHT(SUBSTITUTE(Reference!CO338,"\",REPT(" ",100)),100))</f>
        <v/>
      </c>
      <c r="M338" s="23" t="str">
        <f t="shared" si="11"/>
        <v/>
      </c>
      <c r="N338" s="5" t="str">
        <f t="shared" si="10"/>
        <v/>
      </c>
    </row>
    <row r="339" spans="12:14" x14ac:dyDescent="0.25">
      <c r="L339" s="23" t="str">
        <f>TRIM(RIGHT(SUBSTITUTE(Reference!CO339,"\",REPT(" ",100)),100))</f>
        <v/>
      </c>
      <c r="M339" s="23" t="str">
        <f t="shared" si="11"/>
        <v/>
      </c>
      <c r="N339" s="5" t="str">
        <f t="shared" si="10"/>
        <v/>
      </c>
    </row>
    <row r="340" spans="12:14" x14ac:dyDescent="0.25">
      <c r="L340" s="23" t="str">
        <f>TRIM(RIGHT(SUBSTITUTE(Reference!CO340,"\",REPT(" ",100)),100))</f>
        <v/>
      </c>
      <c r="M340" s="23" t="str">
        <f t="shared" si="11"/>
        <v/>
      </c>
      <c r="N340" s="5" t="str">
        <f t="shared" si="10"/>
        <v/>
      </c>
    </row>
    <row r="341" spans="12:14" x14ac:dyDescent="0.25">
      <c r="L341" s="23" t="str">
        <f>TRIM(RIGHT(SUBSTITUTE(Reference!CO341,"\",REPT(" ",100)),100))</f>
        <v/>
      </c>
      <c r="M341" s="23" t="str">
        <f t="shared" si="11"/>
        <v/>
      </c>
      <c r="N341" s="5" t="str">
        <f t="shared" si="10"/>
        <v/>
      </c>
    </row>
    <row r="342" spans="12:14" x14ac:dyDescent="0.25">
      <c r="L342" s="23" t="str">
        <f>TRIM(RIGHT(SUBSTITUTE(Reference!CO342,"\",REPT(" ",100)),100))</f>
        <v/>
      </c>
      <c r="M342" s="23" t="str">
        <f t="shared" si="11"/>
        <v/>
      </c>
      <c r="N342" s="5" t="str">
        <f t="shared" si="10"/>
        <v/>
      </c>
    </row>
    <row r="343" spans="12:14" x14ac:dyDescent="0.25">
      <c r="L343" s="23" t="str">
        <f>TRIM(RIGHT(SUBSTITUTE(Reference!CO343,"\",REPT(" ",100)),100))</f>
        <v/>
      </c>
      <c r="M343" s="23" t="str">
        <f t="shared" si="11"/>
        <v/>
      </c>
      <c r="N343" s="5" t="str">
        <f t="shared" si="10"/>
        <v/>
      </c>
    </row>
    <row r="344" spans="12:14" x14ac:dyDescent="0.25">
      <c r="L344" s="23" t="str">
        <f>TRIM(RIGHT(SUBSTITUTE(Reference!CO344,"\",REPT(" ",100)),100))</f>
        <v/>
      </c>
      <c r="M344" s="23" t="str">
        <f t="shared" si="11"/>
        <v/>
      </c>
      <c r="N344" s="5" t="str">
        <f t="shared" si="10"/>
        <v/>
      </c>
    </row>
    <row r="345" spans="12:14" x14ac:dyDescent="0.25">
      <c r="L345" s="23" t="str">
        <f>TRIM(RIGHT(SUBSTITUTE(Reference!CO345,"\",REPT(" ",100)),100))</f>
        <v/>
      </c>
      <c r="M345" s="23" t="str">
        <f t="shared" si="11"/>
        <v/>
      </c>
      <c r="N345" s="5" t="str">
        <f t="shared" si="10"/>
        <v/>
      </c>
    </row>
    <row r="346" spans="12:14" x14ac:dyDescent="0.25">
      <c r="L346" s="23" t="str">
        <f>TRIM(RIGHT(SUBSTITUTE(Reference!CO346,"\",REPT(" ",100)),100))</f>
        <v/>
      </c>
      <c r="M346" s="23" t="str">
        <f t="shared" si="11"/>
        <v/>
      </c>
      <c r="N346" s="5" t="str">
        <f t="shared" si="10"/>
        <v/>
      </c>
    </row>
    <row r="347" spans="12:14" x14ac:dyDescent="0.25">
      <c r="L347" s="23" t="str">
        <f>TRIM(RIGHT(SUBSTITUTE(Reference!CO347,"\",REPT(" ",100)),100))</f>
        <v/>
      </c>
      <c r="M347" s="23" t="str">
        <f t="shared" si="11"/>
        <v/>
      </c>
      <c r="N347" s="5" t="str">
        <f t="shared" si="10"/>
        <v/>
      </c>
    </row>
    <row r="348" spans="12:14" x14ac:dyDescent="0.25">
      <c r="L348" s="23" t="str">
        <f>TRIM(RIGHT(SUBSTITUTE(Reference!CO348,"\",REPT(" ",100)),100))</f>
        <v/>
      </c>
      <c r="M348" s="23" t="str">
        <f t="shared" si="11"/>
        <v/>
      </c>
      <c r="N348" s="5" t="str">
        <f t="shared" si="10"/>
        <v/>
      </c>
    </row>
    <row r="349" spans="12:14" x14ac:dyDescent="0.25">
      <c r="L349" s="23" t="str">
        <f>TRIM(RIGHT(SUBSTITUTE(Reference!CO349,"\",REPT(" ",100)),100))</f>
        <v/>
      </c>
      <c r="M349" s="23" t="str">
        <f t="shared" si="11"/>
        <v/>
      </c>
      <c r="N349" s="5" t="str">
        <f t="shared" si="10"/>
        <v/>
      </c>
    </row>
    <row r="350" spans="12:14" x14ac:dyDescent="0.25">
      <c r="L350" s="23" t="str">
        <f>TRIM(RIGHT(SUBSTITUTE(Reference!CO350,"\",REPT(" ",100)),100))</f>
        <v/>
      </c>
      <c r="M350" s="23" t="str">
        <f t="shared" si="11"/>
        <v/>
      </c>
      <c r="N350" s="5" t="str">
        <f t="shared" si="10"/>
        <v/>
      </c>
    </row>
    <row r="351" spans="12:14" x14ac:dyDescent="0.25">
      <c r="L351" s="23" t="str">
        <f>TRIM(RIGHT(SUBSTITUTE(Reference!CO351,"\",REPT(" ",100)),100))</f>
        <v/>
      </c>
      <c r="M351" s="23" t="str">
        <f t="shared" si="11"/>
        <v/>
      </c>
      <c r="N351" s="5" t="str">
        <f t="shared" si="10"/>
        <v/>
      </c>
    </row>
    <row r="352" spans="12:14" x14ac:dyDescent="0.25">
      <c r="L352" s="23" t="str">
        <f>TRIM(RIGHT(SUBSTITUTE(Reference!CO352,"\",REPT(" ",100)),100))</f>
        <v/>
      </c>
      <c r="M352" s="23" t="str">
        <f t="shared" si="11"/>
        <v/>
      </c>
      <c r="N352" s="5" t="str">
        <f t="shared" si="10"/>
        <v/>
      </c>
    </row>
    <row r="353" spans="12:14" x14ac:dyDescent="0.25">
      <c r="L353" s="23" t="str">
        <f>TRIM(RIGHT(SUBSTITUTE(Reference!CO353,"\",REPT(" ",100)),100))</f>
        <v/>
      </c>
      <c r="M353" s="23" t="str">
        <f t="shared" si="11"/>
        <v/>
      </c>
      <c r="N353" s="5" t="str">
        <f t="shared" si="10"/>
        <v/>
      </c>
    </row>
    <row r="354" spans="12:14" x14ac:dyDescent="0.25">
      <c r="L354" s="23" t="str">
        <f>TRIM(RIGHT(SUBSTITUTE(Reference!CO354,"\",REPT(" ",100)),100))</f>
        <v/>
      </c>
      <c r="M354" s="23" t="str">
        <f t="shared" si="11"/>
        <v/>
      </c>
      <c r="N354" s="5" t="str">
        <f t="shared" si="10"/>
        <v/>
      </c>
    </row>
    <row r="355" spans="12:14" x14ac:dyDescent="0.25">
      <c r="L355" s="23" t="str">
        <f>TRIM(RIGHT(SUBSTITUTE(Reference!CO355,"\",REPT(" ",100)),100))</f>
        <v/>
      </c>
      <c r="M355" s="23" t="str">
        <f t="shared" si="11"/>
        <v/>
      </c>
      <c r="N355" s="5" t="str">
        <f t="shared" si="10"/>
        <v/>
      </c>
    </row>
    <row r="356" spans="12:14" x14ac:dyDescent="0.25">
      <c r="L356" s="23" t="str">
        <f>TRIM(RIGHT(SUBSTITUTE(Reference!CO356,"\",REPT(" ",100)),100))</f>
        <v/>
      </c>
      <c r="M356" s="23" t="str">
        <f t="shared" si="11"/>
        <v/>
      </c>
      <c r="N356" s="5" t="str">
        <f t="shared" si="10"/>
        <v/>
      </c>
    </row>
    <row r="357" spans="12:14" x14ac:dyDescent="0.25">
      <c r="L357" s="23" t="str">
        <f>TRIM(RIGHT(SUBSTITUTE(Reference!CO357,"\",REPT(" ",100)),100))</f>
        <v/>
      </c>
      <c r="M357" s="23" t="str">
        <f t="shared" si="11"/>
        <v/>
      </c>
      <c r="N357" s="5" t="str">
        <f t="shared" si="10"/>
        <v/>
      </c>
    </row>
    <row r="358" spans="12:14" x14ac:dyDescent="0.25">
      <c r="L358" s="23" t="str">
        <f>TRIM(RIGHT(SUBSTITUTE(Reference!CO358,"\",REPT(" ",100)),100))</f>
        <v/>
      </c>
      <c r="M358" s="23" t="str">
        <f t="shared" si="11"/>
        <v/>
      </c>
      <c r="N358" s="5" t="str">
        <f t="shared" si="10"/>
        <v/>
      </c>
    </row>
    <row r="359" spans="12:14" x14ac:dyDescent="0.25">
      <c r="L359" s="23" t="str">
        <f>TRIM(RIGHT(SUBSTITUTE(Reference!CO359,"\",REPT(" ",100)),100))</f>
        <v/>
      </c>
      <c r="M359" s="23" t="str">
        <f t="shared" si="11"/>
        <v/>
      </c>
      <c r="N359" s="5" t="str">
        <f t="shared" si="10"/>
        <v/>
      </c>
    </row>
    <row r="360" spans="12:14" x14ac:dyDescent="0.25">
      <c r="L360" s="23" t="str">
        <f>TRIM(RIGHT(SUBSTITUTE(Reference!CO360,"\",REPT(" ",100)),100))</f>
        <v/>
      </c>
      <c r="M360" s="23" t="str">
        <f t="shared" si="11"/>
        <v/>
      </c>
      <c r="N360" s="5" t="str">
        <f t="shared" si="10"/>
        <v/>
      </c>
    </row>
    <row r="361" spans="12:14" x14ac:dyDescent="0.25">
      <c r="L361" s="23" t="str">
        <f>TRIM(RIGHT(SUBSTITUTE(Reference!CO361,"\",REPT(" ",100)),100))</f>
        <v/>
      </c>
      <c r="M361" s="23" t="str">
        <f t="shared" si="11"/>
        <v/>
      </c>
      <c r="N361" s="5" t="str">
        <f t="shared" si="10"/>
        <v/>
      </c>
    </row>
    <row r="362" spans="12:14" x14ac:dyDescent="0.25">
      <c r="L362" s="23" t="str">
        <f>TRIM(RIGHT(SUBSTITUTE(Reference!CO362,"\",REPT(" ",100)),100))</f>
        <v/>
      </c>
      <c r="M362" s="23" t="str">
        <f t="shared" si="11"/>
        <v/>
      </c>
      <c r="N362" s="5" t="str">
        <f t="shared" si="10"/>
        <v/>
      </c>
    </row>
    <row r="363" spans="12:14" x14ac:dyDescent="0.25">
      <c r="L363" s="23" t="str">
        <f>TRIM(RIGHT(SUBSTITUTE(Reference!CO363,"\",REPT(" ",100)),100))</f>
        <v/>
      </c>
      <c r="M363" s="23" t="str">
        <f t="shared" si="11"/>
        <v/>
      </c>
      <c r="N363" s="5" t="str">
        <f t="shared" si="10"/>
        <v/>
      </c>
    </row>
    <row r="364" spans="12:14" x14ac:dyDescent="0.25">
      <c r="L364" s="23" t="str">
        <f>TRIM(RIGHT(SUBSTITUTE(Reference!CO364,"\",REPT(" ",100)),100))</f>
        <v/>
      </c>
      <c r="M364" s="23" t="str">
        <f t="shared" si="11"/>
        <v/>
      </c>
      <c r="N364" s="5" t="str">
        <f t="shared" si="10"/>
        <v/>
      </c>
    </row>
    <row r="365" spans="12:14" x14ac:dyDescent="0.25">
      <c r="L365" s="23" t="str">
        <f>TRIM(RIGHT(SUBSTITUTE(Reference!CO365,"\",REPT(" ",100)),100))</f>
        <v/>
      </c>
      <c r="M365" s="23" t="str">
        <f t="shared" si="11"/>
        <v/>
      </c>
      <c r="N365" s="5" t="str">
        <f t="shared" si="10"/>
        <v/>
      </c>
    </row>
    <row r="366" spans="12:14" x14ac:dyDescent="0.25">
      <c r="L366" s="23" t="str">
        <f>TRIM(RIGHT(SUBSTITUTE(Reference!CO366,"\",REPT(" ",100)),100))</f>
        <v/>
      </c>
      <c r="M366" s="23" t="str">
        <f t="shared" si="11"/>
        <v/>
      </c>
      <c r="N366" s="5" t="str">
        <f t="shared" si="10"/>
        <v/>
      </c>
    </row>
    <row r="367" spans="12:14" x14ac:dyDescent="0.25">
      <c r="L367" s="23" t="str">
        <f>TRIM(RIGHT(SUBSTITUTE(Reference!CO367,"\",REPT(" ",100)),100))</f>
        <v/>
      </c>
      <c r="M367" s="23" t="str">
        <f t="shared" si="11"/>
        <v/>
      </c>
      <c r="N367" s="5" t="str">
        <f t="shared" si="10"/>
        <v/>
      </c>
    </row>
    <row r="368" spans="12:14" x14ac:dyDescent="0.25">
      <c r="L368" s="23" t="str">
        <f>TRIM(RIGHT(SUBSTITUTE(Reference!CO368,"\",REPT(" ",100)),100))</f>
        <v/>
      </c>
      <c r="M368" s="23" t="str">
        <f t="shared" si="11"/>
        <v/>
      </c>
      <c r="N368" s="5" t="str">
        <f t="shared" si="10"/>
        <v/>
      </c>
    </row>
    <row r="369" spans="12:14" x14ac:dyDescent="0.25">
      <c r="L369" s="23" t="str">
        <f>TRIM(RIGHT(SUBSTITUTE(Reference!CO369,"\",REPT(" ",100)),100))</f>
        <v/>
      </c>
      <c r="M369" s="23" t="str">
        <f t="shared" si="11"/>
        <v/>
      </c>
      <c r="N369" s="5" t="str">
        <f t="shared" si="10"/>
        <v/>
      </c>
    </row>
    <row r="370" spans="12:14" x14ac:dyDescent="0.25">
      <c r="L370" s="23" t="str">
        <f>TRIM(RIGHT(SUBSTITUTE(Reference!CO370,"\",REPT(" ",100)),100))</f>
        <v/>
      </c>
      <c r="M370" s="23" t="str">
        <f t="shared" si="11"/>
        <v/>
      </c>
      <c r="N370" s="5" t="str">
        <f t="shared" si="10"/>
        <v/>
      </c>
    </row>
    <row r="371" spans="12:14" x14ac:dyDescent="0.25">
      <c r="L371" s="23" t="str">
        <f>TRIM(RIGHT(SUBSTITUTE(Reference!CO371,"\",REPT(" ",100)),100))</f>
        <v/>
      </c>
      <c r="M371" s="23" t="str">
        <f t="shared" si="11"/>
        <v/>
      </c>
      <c r="N371" s="5" t="str">
        <f t="shared" si="10"/>
        <v/>
      </c>
    </row>
    <row r="372" spans="12:14" x14ac:dyDescent="0.25">
      <c r="L372" s="23" t="str">
        <f>TRIM(RIGHT(SUBSTITUTE(Reference!CO372,"\",REPT(" ",100)),100))</f>
        <v/>
      </c>
      <c r="M372" s="23" t="str">
        <f t="shared" si="11"/>
        <v/>
      </c>
      <c r="N372" s="5" t="str">
        <f t="shared" si="10"/>
        <v/>
      </c>
    </row>
    <row r="373" spans="12:14" x14ac:dyDescent="0.25">
      <c r="L373" s="23" t="str">
        <f>TRIM(RIGHT(SUBSTITUTE(Reference!CO373,"\",REPT(" ",100)),100))</f>
        <v/>
      </c>
      <c r="M373" s="23" t="str">
        <f t="shared" si="11"/>
        <v/>
      </c>
      <c r="N373" s="5" t="str">
        <f t="shared" si="10"/>
        <v/>
      </c>
    </row>
    <row r="374" spans="12:14" x14ac:dyDescent="0.25">
      <c r="L374" s="23" t="str">
        <f>TRIM(RIGHT(SUBSTITUTE(Reference!CO374,"\",REPT(" ",100)),100))</f>
        <v/>
      </c>
      <c r="M374" s="23" t="str">
        <f t="shared" si="11"/>
        <v/>
      </c>
      <c r="N374" s="5" t="str">
        <f t="shared" si="10"/>
        <v/>
      </c>
    </row>
    <row r="375" spans="12:14" x14ac:dyDescent="0.25">
      <c r="L375" s="23" t="str">
        <f>TRIM(RIGHT(SUBSTITUTE(Reference!CO375,"\",REPT(" ",100)),100))</f>
        <v/>
      </c>
      <c r="M375" s="23" t="str">
        <f t="shared" si="11"/>
        <v/>
      </c>
      <c r="N375" s="5" t="str">
        <f t="shared" si="10"/>
        <v/>
      </c>
    </row>
    <row r="376" spans="12:14" x14ac:dyDescent="0.25">
      <c r="L376" s="23" t="str">
        <f>TRIM(RIGHT(SUBSTITUTE(Reference!CO376,"\",REPT(" ",100)),100))</f>
        <v/>
      </c>
      <c r="M376" s="23" t="str">
        <f t="shared" si="11"/>
        <v/>
      </c>
      <c r="N376" s="5" t="str">
        <f t="shared" si="10"/>
        <v/>
      </c>
    </row>
    <row r="377" spans="12:14" x14ac:dyDescent="0.25">
      <c r="L377" s="23" t="str">
        <f>TRIM(RIGHT(SUBSTITUTE(Reference!CO377,"\",REPT(" ",100)),100))</f>
        <v/>
      </c>
      <c r="M377" s="23" t="str">
        <f t="shared" si="11"/>
        <v/>
      </c>
      <c r="N377" s="5" t="str">
        <f t="shared" si="10"/>
        <v/>
      </c>
    </row>
    <row r="378" spans="12:14" x14ac:dyDescent="0.25">
      <c r="L378" s="23" t="str">
        <f>TRIM(RIGHT(SUBSTITUTE(Reference!CO378,"\",REPT(" ",100)),100))</f>
        <v/>
      </c>
      <c r="M378" s="23" t="str">
        <f t="shared" si="11"/>
        <v/>
      </c>
      <c r="N378" s="5" t="str">
        <f t="shared" si="10"/>
        <v/>
      </c>
    </row>
    <row r="379" spans="12:14" x14ac:dyDescent="0.25">
      <c r="L379" s="23" t="str">
        <f>TRIM(RIGHT(SUBSTITUTE(Reference!CO379,"\",REPT(" ",100)),100))</f>
        <v/>
      </c>
      <c r="M379" s="23" t="str">
        <f t="shared" si="11"/>
        <v/>
      </c>
      <c r="N379" s="5" t="str">
        <f t="shared" si="10"/>
        <v/>
      </c>
    </row>
    <row r="380" spans="12:14" x14ac:dyDescent="0.25">
      <c r="L380" s="23" t="str">
        <f>TRIM(RIGHT(SUBSTITUTE(Reference!CO380,"\",REPT(" ",100)),100))</f>
        <v/>
      </c>
      <c r="M380" s="23" t="str">
        <f t="shared" si="11"/>
        <v/>
      </c>
      <c r="N380" s="5" t="str">
        <f t="shared" si="10"/>
        <v/>
      </c>
    </row>
    <row r="381" spans="12:14" x14ac:dyDescent="0.25">
      <c r="L381" s="23" t="str">
        <f>TRIM(RIGHT(SUBSTITUTE(Reference!CO381,"\",REPT(" ",100)),100))</f>
        <v/>
      </c>
      <c r="M381" s="23" t="str">
        <f t="shared" si="11"/>
        <v/>
      </c>
      <c r="N381" s="5" t="str">
        <f t="shared" si="10"/>
        <v/>
      </c>
    </row>
    <row r="382" spans="12:14" x14ac:dyDescent="0.25">
      <c r="L382" s="23" t="str">
        <f>TRIM(RIGHT(SUBSTITUTE(Reference!CO382,"\",REPT(" ",100)),100))</f>
        <v/>
      </c>
      <c r="M382" s="23" t="str">
        <f t="shared" si="11"/>
        <v/>
      </c>
      <c r="N382" s="5" t="str">
        <f t="shared" si="10"/>
        <v/>
      </c>
    </row>
    <row r="383" spans="12:14" x14ac:dyDescent="0.25">
      <c r="L383" s="23" t="str">
        <f>TRIM(RIGHT(SUBSTITUTE(Reference!CO383,"\",REPT(" ",100)),100))</f>
        <v/>
      </c>
      <c r="M383" s="23" t="str">
        <f t="shared" si="11"/>
        <v/>
      </c>
      <c r="N383" s="5" t="str">
        <f t="shared" si="10"/>
        <v/>
      </c>
    </row>
    <row r="384" spans="12:14" x14ac:dyDescent="0.25">
      <c r="L384" s="23" t="str">
        <f>TRIM(RIGHT(SUBSTITUTE(Reference!CO384,"\",REPT(" ",100)),100))</f>
        <v/>
      </c>
      <c r="M384" s="23" t="str">
        <f t="shared" si="11"/>
        <v/>
      </c>
      <c r="N384" s="5" t="str">
        <f t="shared" si="10"/>
        <v/>
      </c>
    </row>
    <row r="385" spans="12:14" x14ac:dyDescent="0.25">
      <c r="L385" s="23" t="str">
        <f>TRIM(RIGHT(SUBSTITUTE(Reference!CO385,"\",REPT(" ",100)),100))</f>
        <v/>
      </c>
      <c r="M385" s="23" t="str">
        <f t="shared" si="11"/>
        <v/>
      </c>
      <c r="N385" s="5" t="str">
        <f t="shared" si="10"/>
        <v/>
      </c>
    </row>
    <row r="386" spans="12:14" x14ac:dyDescent="0.25">
      <c r="L386" s="23" t="str">
        <f>TRIM(RIGHT(SUBSTITUTE(Reference!CO386,"\",REPT(" ",100)),100))</f>
        <v/>
      </c>
      <c r="M386" s="23" t="str">
        <f t="shared" si="11"/>
        <v/>
      </c>
      <c r="N386" s="5" t="str">
        <f t="shared" si="10"/>
        <v/>
      </c>
    </row>
    <row r="387" spans="12:14" x14ac:dyDescent="0.25">
      <c r="L387" s="23" t="str">
        <f>TRIM(RIGHT(SUBSTITUTE(Reference!CO387,"\",REPT(" ",100)),100))</f>
        <v/>
      </c>
      <c r="M387" s="23" t="str">
        <f t="shared" si="11"/>
        <v/>
      </c>
      <c r="N387" s="5" t="str">
        <f t="shared" si="10"/>
        <v/>
      </c>
    </row>
    <row r="388" spans="12:14" x14ac:dyDescent="0.25">
      <c r="L388" s="23" t="str">
        <f>TRIM(RIGHT(SUBSTITUTE(Reference!CO388,"\",REPT(" ",100)),100))</f>
        <v/>
      </c>
      <c r="M388" s="23" t="str">
        <f t="shared" si="11"/>
        <v/>
      </c>
      <c r="N388" s="5" t="str">
        <f t="shared" ref="N388:N451" si="12">IF(LEFT(RIGHT(M388,2),1)&lt;&gt;"/",RIGHT(M388,6),INDEX(CandidateFileArray,MATCH(RIGHT(M388,8),CandidateFileList,0),2))</f>
        <v/>
      </c>
    </row>
    <row r="389" spans="12:14" x14ac:dyDescent="0.25">
      <c r="L389" s="23" t="str">
        <f>TRIM(RIGHT(SUBSTITUTE(Reference!CO389,"\",REPT(" ",100)),100))</f>
        <v/>
      </c>
      <c r="M389" s="23" t="str">
        <f t="shared" ref="M389:M452" si="13">TRIM(LEFT(SUBSTITUTE(L389,".",REPT(" ",100)),100))</f>
        <v/>
      </c>
      <c r="N389" s="5" t="str">
        <f t="shared" si="12"/>
        <v/>
      </c>
    </row>
    <row r="390" spans="12:14" x14ac:dyDescent="0.25">
      <c r="L390" s="23" t="str">
        <f>TRIM(RIGHT(SUBSTITUTE(Reference!CO390,"\",REPT(" ",100)),100))</f>
        <v/>
      </c>
      <c r="M390" s="23" t="str">
        <f t="shared" si="13"/>
        <v/>
      </c>
      <c r="N390" s="5" t="str">
        <f t="shared" si="12"/>
        <v/>
      </c>
    </row>
    <row r="391" spans="12:14" x14ac:dyDescent="0.25">
      <c r="L391" s="23" t="str">
        <f>TRIM(RIGHT(SUBSTITUTE(Reference!CO391,"\",REPT(" ",100)),100))</f>
        <v/>
      </c>
      <c r="M391" s="23" t="str">
        <f t="shared" si="13"/>
        <v/>
      </c>
      <c r="N391" s="5" t="str">
        <f t="shared" si="12"/>
        <v/>
      </c>
    </row>
    <row r="392" spans="12:14" x14ac:dyDescent="0.25">
      <c r="L392" s="23" t="str">
        <f>TRIM(RIGHT(SUBSTITUTE(Reference!CO392,"\",REPT(" ",100)),100))</f>
        <v/>
      </c>
      <c r="M392" s="23" t="str">
        <f t="shared" si="13"/>
        <v/>
      </c>
      <c r="N392" s="5" t="str">
        <f t="shared" si="12"/>
        <v/>
      </c>
    </row>
    <row r="393" spans="12:14" x14ac:dyDescent="0.25">
      <c r="L393" s="23" t="str">
        <f>TRIM(RIGHT(SUBSTITUTE(Reference!CO393,"\",REPT(" ",100)),100))</f>
        <v/>
      </c>
      <c r="M393" s="23" t="str">
        <f t="shared" si="13"/>
        <v/>
      </c>
      <c r="N393" s="5" t="str">
        <f t="shared" si="12"/>
        <v/>
      </c>
    </row>
    <row r="394" spans="12:14" x14ac:dyDescent="0.25">
      <c r="L394" s="23" t="str">
        <f>TRIM(RIGHT(SUBSTITUTE(Reference!CO394,"\",REPT(" ",100)),100))</f>
        <v/>
      </c>
      <c r="M394" s="23" t="str">
        <f t="shared" si="13"/>
        <v/>
      </c>
      <c r="N394" s="5" t="str">
        <f t="shared" si="12"/>
        <v/>
      </c>
    </row>
    <row r="395" spans="12:14" x14ac:dyDescent="0.25">
      <c r="L395" s="23" t="str">
        <f>TRIM(RIGHT(SUBSTITUTE(Reference!CO395,"\",REPT(" ",100)),100))</f>
        <v/>
      </c>
      <c r="M395" s="23" t="str">
        <f t="shared" si="13"/>
        <v/>
      </c>
      <c r="N395" s="5" t="str">
        <f t="shared" si="12"/>
        <v/>
      </c>
    </row>
    <row r="396" spans="12:14" x14ac:dyDescent="0.25">
      <c r="L396" s="23" t="str">
        <f>TRIM(RIGHT(SUBSTITUTE(Reference!CO396,"\",REPT(" ",100)),100))</f>
        <v/>
      </c>
      <c r="M396" s="23" t="str">
        <f t="shared" si="13"/>
        <v/>
      </c>
      <c r="N396" s="5" t="str">
        <f t="shared" si="12"/>
        <v/>
      </c>
    </row>
    <row r="397" spans="12:14" x14ac:dyDescent="0.25">
      <c r="L397" s="23" t="str">
        <f>TRIM(RIGHT(SUBSTITUTE(Reference!CO397,"\",REPT(" ",100)),100))</f>
        <v/>
      </c>
      <c r="M397" s="23" t="str">
        <f t="shared" si="13"/>
        <v/>
      </c>
      <c r="N397" s="5" t="str">
        <f t="shared" si="12"/>
        <v/>
      </c>
    </row>
    <row r="398" spans="12:14" x14ac:dyDescent="0.25">
      <c r="L398" s="23" t="str">
        <f>TRIM(RIGHT(SUBSTITUTE(Reference!CO398,"\",REPT(" ",100)),100))</f>
        <v/>
      </c>
      <c r="M398" s="23" t="str">
        <f t="shared" si="13"/>
        <v/>
      </c>
      <c r="N398" s="5" t="str">
        <f t="shared" si="12"/>
        <v/>
      </c>
    </row>
    <row r="399" spans="12:14" x14ac:dyDescent="0.25">
      <c r="L399" s="23" t="str">
        <f>TRIM(RIGHT(SUBSTITUTE(Reference!CO399,"\",REPT(" ",100)),100))</f>
        <v/>
      </c>
      <c r="M399" s="23" t="str">
        <f t="shared" si="13"/>
        <v/>
      </c>
      <c r="N399" s="5" t="str">
        <f t="shared" si="12"/>
        <v/>
      </c>
    </row>
    <row r="400" spans="12:14" x14ac:dyDescent="0.25">
      <c r="L400" s="23" t="str">
        <f>TRIM(RIGHT(SUBSTITUTE(Reference!CO400,"\",REPT(" ",100)),100))</f>
        <v/>
      </c>
      <c r="M400" s="23" t="str">
        <f t="shared" si="13"/>
        <v/>
      </c>
      <c r="N400" s="5" t="str">
        <f t="shared" si="12"/>
        <v/>
      </c>
    </row>
    <row r="401" spans="12:14" x14ac:dyDescent="0.25">
      <c r="L401" s="23" t="str">
        <f>TRIM(RIGHT(SUBSTITUTE(Reference!CO401,"\",REPT(" ",100)),100))</f>
        <v/>
      </c>
      <c r="M401" s="23" t="str">
        <f t="shared" si="13"/>
        <v/>
      </c>
      <c r="N401" s="5" t="str">
        <f t="shared" si="12"/>
        <v/>
      </c>
    </row>
    <row r="402" spans="12:14" x14ac:dyDescent="0.25">
      <c r="L402" s="23" t="str">
        <f>TRIM(RIGHT(SUBSTITUTE(Reference!CO402,"\",REPT(" ",100)),100))</f>
        <v/>
      </c>
      <c r="M402" s="23" t="str">
        <f t="shared" si="13"/>
        <v/>
      </c>
      <c r="N402" s="5" t="str">
        <f t="shared" si="12"/>
        <v/>
      </c>
    </row>
    <row r="403" spans="12:14" x14ac:dyDescent="0.25">
      <c r="L403" s="23" t="str">
        <f>TRIM(RIGHT(SUBSTITUTE(Reference!CO403,"\",REPT(" ",100)),100))</f>
        <v/>
      </c>
      <c r="M403" s="23" t="str">
        <f t="shared" si="13"/>
        <v/>
      </c>
      <c r="N403" s="5" t="str">
        <f t="shared" si="12"/>
        <v/>
      </c>
    </row>
    <row r="404" spans="12:14" x14ac:dyDescent="0.25">
      <c r="L404" s="23" t="str">
        <f>TRIM(RIGHT(SUBSTITUTE(Reference!CO404,"\",REPT(" ",100)),100))</f>
        <v/>
      </c>
      <c r="M404" s="23" t="str">
        <f t="shared" si="13"/>
        <v/>
      </c>
      <c r="N404" s="5" t="str">
        <f t="shared" si="12"/>
        <v/>
      </c>
    </row>
    <row r="405" spans="12:14" x14ac:dyDescent="0.25">
      <c r="L405" s="23" t="str">
        <f>TRIM(RIGHT(SUBSTITUTE(Reference!CO405,"\",REPT(" ",100)),100))</f>
        <v/>
      </c>
      <c r="M405" s="23" t="str">
        <f t="shared" si="13"/>
        <v/>
      </c>
      <c r="N405" s="5" t="str">
        <f t="shared" si="12"/>
        <v/>
      </c>
    </row>
    <row r="406" spans="12:14" x14ac:dyDescent="0.25">
      <c r="L406" s="23" t="str">
        <f>TRIM(RIGHT(SUBSTITUTE(Reference!CO406,"\",REPT(" ",100)),100))</f>
        <v/>
      </c>
      <c r="M406" s="23" t="str">
        <f t="shared" si="13"/>
        <v/>
      </c>
      <c r="N406" s="5" t="str">
        <f t="shared" si="12"/>
        <v/>
      </c>
    </row>
    <row r="407" spans="12:14" x14ac:dyDescent="0.25">
      <c r="L407" s="23" t="str">
        <f>TRIM(RIGHT(SUBSTITUTE(Reference!CO407,"\",REPT(" ",100)),100))</f>
        <v/>
      </c>
      <c r="M407" s="23" t="str">
        <f t="shared" si="13"/>
        <v/>
      </c>
      <c r="N407" s="5" t="str">
        <f t="shared" si="12"/>
        <v/>
      </c>
    </row>
    <row r="408" spans="12:14" x14ac:dyDescent="0.25">
      <c r="L408" s="23" t="str">
        <f>TRIM(RIGHT(SUBSTITUTE(Reference!CO408,"\",REPT(" ",100)),100))</f>
        <v/>
      </c>
      <c r="M408" s="23" t="str">
        <f t="shared" si="13"/>
        <v/>
      </c>
      <c r="N408" s="5" t="str">
        <f t="shared" si="12"/>
        <v/>
      </c>
    </row>
    <row r="409" spans="12:14" x14ac:dyDescent="0.25">
      <c r="L409" s="23" t="str">
        <f>TRIM(RIGHT(SUBSTITUTE(Reference!CO409,"\",REPT(" ",100)),100))</f>
        <v/>
      </c>
      <c r="M409" s="23" t="str">
        <f t="shared" si="13"/>
        <v/>
      </c>
      <c r="N409" s="5" t="str">
        <f t="shared" si="12"/>
        <v/>
      </c>
    </row>
    <row r="410" spans="12:14" x14ac:dyDescent="0.25">
      <c r="L410" s="23" t="str">
        <f>TRIM(RIGHT(SUBSTITUTE(Reference!CO410,"\",REPT(" ",100)),100))</f>
        <v/>
      </c>
      <c r="M410" s="23" t="str">
        <f t="shared" si="13"/>
        <v/>
      </c>
      <c r="N410" s="5" t="str">
        <f t="shared" si="12"/>
        <v/>
      </c>
    </row>
    <row r="411" spans="12:14" x14ac:dyDescent="0.25">
      <c r="L411" s="23" t="str">
        <f>TRIM(RIGHT(SUBSTITUTE(Reference!CO411,"\",REPT(" ",100)),100))</f>
        <v/>
      </c>
      <c r="M411" s="23" t="str">
        <f t="shared" si="13"/>
        <v/>
      </c>
      <c r="N411" s="5" t="str">
        <f t="shared" si="12"/>
        <v/>
      </c>
    </row>
    <row r="412" spans="12:14" x14ac:dyDescent="0.25">
      <c r="L412" s="23" t="str">
        <f>TRIM(RIGHT(SUBSTITUTE(Reference!CO412,"\",REPT(" ",100)),100))</f>
        <v/>
      </c>
      <c r="M412" s="23" t="str">
        <f t="shared" si="13"/>
        <v/>
      </c>
      <c r="N412" s="5" t="str">
        <f t="shared" si="12"/>
        <v/>
      </c>
    </row>
    <row r="413" spans="12:14" x14ac:dyDescent="0.25">
      <c r="L413" s="23" t="str">
        <f>TRIM(RIGHT(SUBSTITUTE(Reference!CO413,"\",REPT(" ",100)),100))</f>
        <v/>
      </c>
      <c r="M413" s="23" t="str">
        <f t="shared" si="13"/>
        <v/>
      </c>
      <c r="N413" s="5" t="str">
        <f t="shared" si="12"/>
        <v/>
      </c>
    </row>
    <row r="414" spans="12:14" x14ac:dyDescent="0.25">
      <c r="L414" s="23" t="str">
        <f>TRIM(RIGHT(SUBSTITUTE(Reference!CO414,"\",REPT(" ",100)),100))</f>
        <v/>
      </c>
      <c r="M414" s="23" t="str">
        <f t="shared" si="13"/>
        <v/>
      </c>
      <c r="N414" s="5" t="str">
        <f t="shared" si="12"/>
        <v/>
      </c>
    </row>
    <row r="415" spans="12:14" x14ac:dyDescent="0.25">
      <c r="L415" s="23" t="str">
        <f>TRIM(RIGHT(SUBSTITUTE(Reference!CO415,"\",REPT(" ",100)),100))</f>
        <v/>
      </c>
      <c r="M415" s="23" t="str">
        <f t="shared" si="13"/>
        <v/>
      </c>
      <c r="N415" s="5" t="str">
        <f t="shared" si="12"/>
        <v/>
      </c>
    </row>
    <row r="416" spans="12:14" x14ac:dyDescent="0.25">
      <c r="L416" s="23" t="str">
        <f>TRIM(RIGHT(SUBSTITUTE(Reference!CO416,"\",REPT(" ",100)),100))</f>
        <v/>
      </c>
      <c r="M416" s="23" t="str">
        <f t="shared" si="13"/>
        <v/>
      </c>
      <c r="N416" s="5" t="str">
        <f t="shared" si="12"/>
        <v/>
      </c>
    </row>
    <row r="417" spans="12:14" x14ac:dyDescent="0.25">
      <c r="L417" s="23" t="str">
        <f>TRIM(RIGHT(SUBSTITUTE(Reference!CO417,"\",REPT(" ",100)),100))</f>
        <v/>
      </c>
      <c r="M417" s="23" t="str">
        <f t="shared" si="13"/>
        <v/>
      </c>
      <c r="N417" s="5" t="str">
        <f t="shared" si="12"/>
        <v/>
      </c>
    </row>
    <row r="418" spans="12:14" x14ac:dyDescent="0.25">
      <c r="L418" s="23" t="str">
        <f>TRIM(RIGHT(SUBSTITUTE(Reference!CO418,"\",REPT(" ",100)),100))</f>
        <v/>
      </c>
      <c r="M418" s="23" t="str">
        <f t="shared" si="13"/>
        <v/>
      </c>
      <c r="N418" s="5" t="str">
        <f t="shared" si="12"/>
        <v/>
      </c>
    </row>
    <row r="419" spans="12:14" x14ac:dyDescent="0.25">
      <c r="L419" s="23" t="str">
        <f>TRIM(RIGHT(SUBSTITUTE(Reference!CO419,"\",REPT(" ",100)),100))</f>
        <v/>
      </c>
      <c r="M419" s="23" t="str">
        <f t="shared" si="13"/>
        <v/>
      </c>
      <c r="N419" s="5" t="str">
        <f t="shared" si="12"/>
        <v/>
      </c>
    </row>
    <row r="420" spans="12:14" x14ac:dyDescent="0.25">
      <c r="L420" s="23" t="str">
        <f>TRIM(RIGHT(SUBSTITUTE(Reference!CO420,"\",REPT(" ",100)),100))</f>
        <v/>
      </c>
      <c r="M420" s="23" t="str">
        <f t="shared" si="13"/>
        <v/>
      </c>
      <c r="N420" s="5" t="str">
        <f t="shared" si="12"/>
        <v/>
      </c>
    </row>
    <row r="421" spans="12:14" x14ac:dyDescent="0.25">
      <c r="L421" s="23" t="str">
        <f>TRIM(RIGHT(SUBSTITUTE(Reference!CO421,"\",REPT(" ",100)),100))</f>
        <v/>
      </c>
      <c r="M421" s="23" t="str">
        <f t="shared" si="13"/>
        <v/>
      </c>
      <c r="N421" s="5" t="str">
        <f t="shared" si="12"/>
        <v/>
      </c>
    </row>
    <row r="422" spans="12:14" x14ac:dyDescent="0.25">
      <c r="L422" s="23" t="str">
        <f>TRIM(RIGHT(SUBSTITUTE(Reference!CO422,"\",REPT(" ",100)),100))</f>
        <v/>
      </c>
      <c r="M422" s="23" t="str">
        <f t="shared" si="13"/>
        <v/>
      </c>
      <c r="N422" s="5" t="str">
        <f t="shared" si="12"/>
        <v/>
      </c>
    </row>
    <row r="423" spans="12:14" x14ac:dyDescent="0.25">
      <c r="L423" s="23" t="str">
        <f>TRIM(RIGHT(SUBSTITUTE(Reference!CO423,"\",REPT(" ",100)),100))</f>
        <v/>
      </c>
      <c r="M423" s="23" t="str">
        <f t="shared" si="13"/>
        <v/>
      </c>
      <c r="N423" s="5" t="str">
        <f t="shared" si="12"/>
        <v/>
      </c>
    </row>
    <row r="424" spans="12:14" x14ac:dyDescent="0.25">
      <c r="L424" s="23" t="str">
        <f>TRIM(RIGHT(SUBSTITUTE(Reference!CO424,"\",REPT(" ",100)),100))</f>
        <v/>
      </c>
      <c r="M424" s="23" t="str">
        <f t="shared" si="13"/>
        <v/>
      </c>
      <c r="N424" s="5" t="str">
        <f t="shared" si="12"/>
        <v/>
      </c>
    </row>
    <row r="425" spans="12:14" x14ac:dyDescent="0.25">
      <c r="L425" s="23" t="str">
        <f>TRIM(RIGHT(SUBSTITUTE(Reference!CO425,"\",REPT(" ",100)),100))</f>
        <v/>
      </c>
      <c r="M425" s="23" t="str">
        <f t="shared" si="13"/>
        <v/>
      </c>
      <c r="N425" s="5" t="str">
        <f t="shared" si="12"/>
        <v/>
      </c>
    </row>
    <row r="426" spans="12:14" x14ac:dyDescent="0.25">
      <c r="L426" s="23" t="str">
        <f>TRIM(RIGHT(SUBSTITUTE(Reference!CO426,"\",REPT(" ",100)),100))</f>
        <v/>
      </c>
      <c r="M426" s="23" t="str">
        <f t="shared" si="13"/>
        <v/>
      </c>
      <c r="N426" s="5" t="str">
        <f t="shared" si="12"/>
        <v/>
      </c>
    </row>
    <row r="427" spans="12:14" x14ac:dyDescent="0.25">
      <c r="L427" s="23" t="str">
        <f>TRIM(RIGHT(SUBSTITUTE(Reference!CO427,"\",REPT(" ",100)),100))</f>
        <v/>
      </c>
      <c r="M427" s="23" t="str">
        <f t="shared" si="13"/>
        <v/>
      </c>
      <c r="N427" s="5" t="str">
        <f t="shared" si="12"/>
        <v/>
      </c>
    </row>
    <row r="428" spans="12:14" x14ac:dyDescent="0.25">
      <c r="L428" s="23" t="str">
        <f>TRIM(RIGHT(SUBSTITUTE(Reference!CO428,"\",REPT(" ",100)),100))</f>
        <v/>
      </c>
      <c r="M428" s="23" t="str">
        <f t="shared" si="13"/>
        <v/>
      </c>
      <c r="N428" s="5" t="str">
        <f t="shared" si="12"/>
        <v/>
      </c>
    </row>
    <row r="429" spans="12:14" x14ac:dyDescent="0.25">
      <c r="L429" s="23" t="str">
        <f>TRIM(RIGHT(SUBSTITUTE(Reference!CO429,"\",REPT(" ",100)),100))</f>
        <v/>
      </c>
      <c r="M429" s="23" t="str">
        <f t="shared" si="13"/>
        <v/>
      </c>
      <c r="N429" s="5" t="str">
        <f t="shared" si="12"/>
        <v/>
      </c>
    </row>
    <row r="430" spans="12:14" x14ac:dyDescent="0.25">
      <c r="L430" s="23" t="str">
        <f>TRIM(RIGHT(SUBSTITUTE(Reference!CO430,"\",REPT(" ",100)),100))</f>
        <v/>
      </c>
      <c r="M430" s="23" t="str">
        <f t="shared" si="13"/>
        <v/>
      </c>
      <c r="N430" s="5" t="str">
        <f t="shared" si="12"/>
        <v/>
      </c>
    </row>
    <row r="431" spans="12:14" x14ac:dyDescent="0.25">
      <c r="L431" s="23" t="str">
        <f>TRIM(RIGHT(SUBSTITUTE(Reference!CO431,"\",REPT(" ",100)),100))</f>
        <v/>
      </c>
      <c r="M431" s="23" t="str">
        <f t="shared" si="13"/>
        <v/>
      </c>
      <c r="N431" s="5" t="str">
        <f t="shared" si="12"/>
        <v/>
      </c>
    </row>
    <row r="432" spans="12:14" x14ac:dyDescent="0.25">
      <c r="L432" s="23" t="str">
        <f>TRIM(RIGHT(SUBSTITUTE(Reference!CO432,"\",REPT(" ",100)),100))</f>
        <v/>
      </c>
      <c r="M432" s="23" t="str">
        <f t="shared" si="13"/>
        <v/>
      </c>
      <c r="N432" s="5" t="str">
        <f t="shared" si="12"/>
        <v/>
      </c>
    </row>
    <row r="433" spans="12:14" x14ac:dyDescent="0.25">
      <c r="L433" s="23" t="str">
        <f>TRIM(RIGHT(SUBSTITUTE(Reference!CO433,"\",REPT(" ",100)),100))</f>
        <v/>
      </c>
      <c r="M433" s="23" t="str">
        <f t="shared" si="13"/>
        <v/>
      </c>
      <c r="N433" s="5" t="str">
        <f t="shared" si="12"/>
        <v/>
      </c>
    </row>
    <row r="434" spans="12:14" x14ac:dyDescent="0.25">
      <c r="L434" s="23" t="str">
        <f>TRIM(RIGHT(SUBSTITUTE(Reference!CO434,"\",REPT(" ",100)),100))</f>
        <v/>
      </c>
      <c r="M434" s="23" t="str">
        <f t="shared" si="13"/>
        <v/>
      </c>
      <c r="N434" s="5" t="str">
        <f t="shared" si="12"/>
        <v/>
      </c>
    </row>
    <row r="435" spans="12:14" x14ac:dyDescent="0.25">
      <c r="L435" s="23" t="str">
        <f>TRIM(RIGHT(SUBSTITUTE(Reference!CO435,"\",REPT(" ",100)),100))</f>
        <v/>
      </c>
      <c r="M435" s="23" t="str">
        <f t="shared" si="13"/>
        <v/>
      </c>
      <c r="N435" s="5" t="str">
        <f t="shared" si="12"/>
        <v/>
      </c>
    </row>
    <row r="436" spans="12:14" x14ac:dyDescent="0.25">
      <c r="L436" s="23" t="str">
        <f>TRIM(RIGHT(SUBSTITUTE(Reference!CO436,"\",REPT(" ",100)),100))</f>
        <v/>
      </c>
      <c r="M436" s="23" t="str">
        <f t="shared" si="13"/>
        <v/>
      </c>
      <c r="N436" s="5" t="str">
        <f t="shared" si="12"/>
        <v/>
      </c>
    </row>
    <row r="437" spans="12:14" x14ac:dyDescent="0.25">
      <c r="L437" s="23" t="str">
        <f>TRIM(RIGHT(SUBSTITUTE(Reference!CO437,"\",REPT(" ",100)),100))</f>
        <v/>
      </c>
      <c r="M437" s="23" t="str">
        <f t="shared" si="13"/>
        <v/>
      </c>
      <c r="N437" s="5" t="str">
        <f t="shared" si="12"/>
        <v/>
      </c>
    </row>
    <row r="438" spans="12:14" x14ac:dyDescent="0.25">
      <c r="L438" s="23" t="str">
        <f>TRIM(RIGHT(SUBSTITUTE(Reference!CO438,"\",REPT(" ",100)),100))</f>
        <v/>
      </c>
      <c r="M438" s="23" t="str">
        <f t="shared" si="13"/>
        <v/>
      </c>
      <c r="N438" s="5" t="str">
        <f t="shared" si="12"/>
        <v/>
      </c>
    </row>
    <row r="439" spans="12:14" x14ac:dyDescent="0.25">
      <c r="L439" s="23" t="str">
        <f>TRIM(RIGHT(SUBSTITUTE(Reference!CO439,"\",REPT(" ",100)),100))</f>
        <v/>
      </c>
      <c r="M439" s="23" t="str">
        <f t="shared" si="13"/>
        <v/>
      </c>
      <c r="N439" s="5" t="str">
        <f t="shared" si="12"/>
        <v/>
      </c>
    </row>
    <row r="440" spans="12:14" x14ac:dyDescent="0.25">
      <c r="L440" s="23" t="str">
        <f>TRIM(RIGHT(SUBSTITUTE(Reference!CO440,"\",REPT(" ",100)),100))</f>
        <v/>
      </c>
      <c r="M440" s="23" t="str">
        <f t="shared" si="13"/>
        <v/>
      </c>
      <c r="N440" s="5" t="str">
        <f t="shared" si="12"/>
        <v/>
      </c>
    </row>
    <row r="441" spans="12:14" x14ac:dyDescent="0.25">
      <c r="L441" s="23" t="str">
        <f>TRIM(RIGHT(SUBSTITUTE(Reference!CO441,"\",REPT(" ",100)),100))</f>
        <v/>
      </c>
      <c r="M441" s="23" t="str">
        <f t="shared" si="13"/>
        <v/>
      </c>
      <c r="N441" s="5" t="str">
        <f t="shared" si="12"/>
        <v/>
      </c>
    </row>
    <row r="442" spans="12:14" x14ac:dyDescent="0.25">
      <c r="L442" s="23" t="str">
        <f>TRIM(RIGHT(SUBSTITUTE(Reference!CO442,"\",REPT(" ",100)),100))</f>
        <v/>
      </c>
      <c r="M442" s="23" t="str">
        <f t="shared" si="13"/>
        <v/>
      </c>
      <c r="N442" s="5" t="str">
        <f t="shared" si="12"/>
        <v/>
      </c>
    </row>
    <row r="443" spans="12:14" x14ac:dyDescent="0.25">
      <c r="L443" s="23" t="str">
        <f>TRIM(RIGHT(SUBSTITUTE(Reference!CO443,"\",REPT(" ",100)),100))</f>
        <v/>
      </c>
      <c r="M443" s="23" t="str">
        <f t="shared" si="13"/>
        <v/>
      </c>
      <c r="N443" s="5" t="str">
        <f t="shared" si="12"/>
        <v/>
      </c>
    </row>
    <row r="444" spans="12:14" x14ac:dyDescent="0.25">
      <c r="L444" s="23" t="str">
        <f>TRIM(RIGHT(SUBSTITUTE(Reference!CO444,"\",REPT(" ",100)),100))</f>
        <v/>
      </c>
      <c r="M444" s="23" t="str">
        <f t="shared" si="13"/>
        <v/>
      </c>
      <c r="N444" s="5" t="str">
        <f t="shared" si="12"/>
        <v/>
      </c>
    </row>
    <row r="445" spans="12:14" x14ac:dyDescent="0.25">
      <c r="L445" s="23" t="str">
        <f>TRIM(RIGHT(SUBSTITUTE(Reference!CO445,"\",REPT(" ",100)),100))</f>
        <v/>
      </c>
      <c r="M445" s="23" t="str">
        <f t="shared" si="13"/>
        <v/>
      </c>
      <c r="N445" s="5" t="str">
        <f t="shared" si="12"/>
        <v/>
      </c>
    </row>
    <row r="446" spans="12:14" x14ac:dyDescent="0.25">
      <c r="L446" s="23" t="str">
        <f>TRIM(RIGHT(SUBSTITUTE(Reference!CO446,"\",REPT(" ",100)),100))</f>
        <v/>
      </c>
      <c r="M446" s="23" t="str">
        <f t="shared" si="13"/>
        <v/>
      </c>
      <c r="N446" s="5" t="str">
        <f t="shared" si="12"/>
        <v/>
      </c>
    </row>
    <row r="447" spans="12:14" x14ac:dyDescent="0.25">
      <c r="L447" s="23" t="str">
        <f>TRIM(RIGHT(SUBSTITUTE(Reference!CO447,"\",REPT(" ",100)),100))</f>
        <v/>
      </c>
      <c r="M447" s="23" t="str">
        <f t="shared" si="13"/>
        <v/>
      </c>
      <c r="N447" s="5" t="str">
        <f t="shared" si="12"/>
        <v/>
      </c>
    </row>
    <row r="448" spans="12:14" x14ac:dyDescent="0.25">
      <c r="L448" s="23" t="str">
        <f>TRIM(RIGHT(SUBSTITUTE(Reference!CO448,"\",REPT(" ",100)),100))</f>
        <v/>
      </c>
      <c r="M448" s="23" t="str">
        <f t="shared" si="13"/>
        <v/>
      </c>
      <c r="N448" s="5" t="str">
        <f t="shared" si="12"/>
        <v/>
      </c>
    </row>
    <row r="449" spans="12:14" x14ac:dyDescent="0.25">
      <c r="L449" s="23" t="str">
        <f>TRIM(RIGHT(SUBSTITUTE(Reference!CO449,"\",REPT(" ",100)),100))</f>
        <v/>
      </c>
      <c r="M449" s="23" t="str">
        <f t="shared" si="13"/>
        <v/>
      </c>
      <c r="N449" s="5" t="str">
        <f t="shared" si="12"/>
        <v/>
      </c>
    </row>
    <row r="450" spans="12:14" x14ac:dyDescent="0.25">
      <c r="L450" s="23" t="str">
        <f>TRIM(RIGHT(SUBSTITUTE(Reference!CO450,"\",REPT(" ",100)),100))</f>
        <v/>
      </c>
      <c r="M450" s="23" t="str">
        <f t="shared" si="13"/>
        <v/>
      </c>
      <c r="N450" s="5" t="str">
        <f t="shared" si="12"/>
        <v/>
      </c>
    </row>
    <row r="451" spans="12:14" x14ac:dyDescent="0.25">
      <c r="L451" s="23" t="str">
        <f>TRIM(RIGHT(SUBSTITUTE(Reference!CO451,"\",REPT(" ",100)),100))</f>
        <v/>
      </c>
      <c r="M451" s="23" t="str">
        <f t="shared" si="13"/>
        <v/>
      </c>
      <c r="N451" s="5" t="str">
        <f t="shared" si="12"/>
        <v/>
      </c>
    </row>
    <row r="452" spans="12:14" x14ac:dyDescent="0.25">
      <c r="L452" s="23" t="str">
        <f>TRIM(RIGHT(SUBSTITUTE(Reference!CO452,"\",REPT(" ",100)),100))</f>
        <v/>
      </c>
      <c r="M452" s="23" t="str">
        <f t="shared" si="13"/>
        <v/>
      </c>
      <c r="N452" s="5" t="str">
        <f t="shared" ref="N452:N515" si="14">IF(LEFT(RIGHT(M452,2),1)&lt;&gt;"/",RIGHT(M452,6),INDEX(CandidateFileArray,MATCH(RIGHT(M452,8),CandidateFileList,0),2))</f>
        <v/>
      </c>
    </row>
    <row r="453" spans="12:14" x14ac:dyDescent="0.25">
      <c r="L453" s="23" t="str">
        <f>TRIM(RIGHT(SUBSTITUTE(Reference!CO453,"\",REPT(" ",100)),100))</f>
        <v/>
      </c>
      <c r="M453" s="23" t="str">
        <f t="shared" ref="M453:M516" si="15">TRIM(LEFT(SUBSTITUTE(L453,".",REPT(" ",100)),100))</f>
        <v/>
      </c>
      <c r="N453" s="5" t="str">
        <f t="shared" si="14"/>
        <v/>
      </c>
    </row>
    <row r="454" spans="12:14" x14ac:dyDescent="0.25">
      <c r="L454" s="23" t="str">
        <f>TRIM(RIGHT(SUBSTITUTE(Reference!CO454,"\",REPT(" ",100)),100))</f>
        <v/>
      </c>
      <c r="M454" s="23" t="str">
        <f t="shared" si="15"/>
        <v/>
      </c>
      <c r="N454" s="5" t="str">
        <f t="shared" si="14"/>
        <v/>
      </c>
    </row>
    <row r="455" spans="12:14" x14ac:dyDescent="0.25">
      <c r="L455" s="23" t="str">
        <f>TRIM(RIGHT(SUBSTITUTE(Reference!CO455,"\",REPT(" ",100)),100))</f>
        <v/>
      </c>
      <c r="M455" s="23" t="str">
        <f t="shared" si="15"/>
        <v/>
      </c>
      <c r="N455" s="5" t="str">
        <f t="shared" si="14"/>
        <v/>
      </c>
    </row>
    <row r="456" spans="12:14" x14ac:dyDescent="0.25">
      <c r="L456" s="23" t="str">
        <f>TRIM(RIGHT(SUBSTITUTE(Reference!CO456,"\",REPT(" ",100)),100))</f>
        <v/>
      </c>
      <c r="M456" s="23" t="str">
        <f t="shared" si="15"/>
        <v/>
      </c>
      <c r="N456" s="5" t="str">
        <f t="shared" si="14"/>
        <v/>
      </c>
    </row>
    <row r="457" spans="12:14" x14ac:dyDescent="0.25">
      <c r="L457" s="23" t="str">
        <f>TRIM(RIGHT(SUBSTITUTE(Reference!CO457,"\",REPT(" ",100)),100))</f>
        <v/>
      </c>
      <c r="M457" s="23" t="str">
        <f t="shared" si="15"/>
        <v/>
      </c>
      <c r="N457" s="5" t="str">
        <f t="shared" si="14"/>
        <v/>
      </c>
    </row>
    <row r="458" spans="12:14" x14ac:dyDescent="0.25">
      <c r="L458" s="23" t="str">
        <f>TRIM(RIGHT(SUBSTITUTE(Reference!CO458,"\",REPT(" ",100)),100))</f>
        <v/>
      </c>
      <c r="M458" s="23" t="str">
        <f t="shared" si="15"/>
        <v/>
      </c>
      <c r="N458" s="5" t="str">
        <f t="shared" si="14"/>
        <v/>
      </c>
    </row>
    <row r="459" spans="12:14" x14ac:dyDescent="0.25">
      <c r="L459" s="23" t="str">
        <f>TRIM(RIGHT(SUBSTITUTE(Reference!CO459,"\",REPT(" ",100)),100))</f>
        <v/>
      </c>
      <c r="M459" s="23" t="str">
        <f t="shared" si="15"/>
        <v/>
      </c>
      <c r="N459" s="5" t="str">
        <f t="shared" si="14"/>
        <v/>
      </c>
    </row>
    <row r="460" spans="12:14" x14ac:dyDescent="0.25">
      <c r="L460" s="23" t="str">
        <f>TRIM(RIGHT(SUBSTITUTE(Reference!CO460,"\",REPT(" ",100)),100))</f>
        <v/>
      </c>
      <c r="M460" s="23" t="str">
        <f t="shared" si="15"/>
        <v/>
      </c>
      <c r="N460" s="5" t="str">
        <f t="shared" si="14"/>
        <v/>
      </c>
    </row>
    <row r="461" spans="12:14" x14ac:dyDescent="0.25">
      <c r="L461" s="23" t="str">
        <f>TRIM(RIGHT(SUBSTITUTE(Reference!CO461,"\",REPT(" ",100)),100))</f>
        <v/>
      </c>
      <c r="M461" s="23" t="str">
        <f t="shared" si="15"/>
        <v/>
      </c>
      <c r="N461" s="5" t="str">
        <f t="shared" si="14"/>
        <v/>
      </c>
    </row>
    <row r="462" spans="12:14" x14ac:dyDescent="0.25">
      <c r="L462" s="23" t="str">
        <f>TRIM(RIGHT(SUBSTITUTE(Reference!CO462,"\",REPT(" ",100)),100))</f>
        <v/>
      </c>
      <c r="M462" s="23" t="str">
        <f t="shared" si="15"/>
        <v/>
      </c>
      <c r="N462" s="5" t="str">
        <f t="shared" si="14"/>
        <v/>
      </c>
    </row>
    <row r="463" spans="12:14" x14ac:dyDescent="0.25">
      <c r="L463" s="23" t="str">
        <f>TRIM(RIGHT(SUBSTITUTE(Reference!CO463,"\",REPT(" ",100)),100))</f>
        <v/>
      </c>
      <c r="M463" s="23" t="str">
        <f t="shared" si="15"/>
        <v/>
      </c>
      <c r="N463" s="5" t="str">
        <f t="shared" si="14"/>
        <v/>
      </c>
    </row>
    <row r="464" spans="12:14" x14ac:dyDescent="0.25">
      <c r="L464" s="23" t="str">
        <f>TRIM(RIGHT(SUBSTITUTE(Reference!CO464,"\",REPT(" ",100)),100))</f>
        <v/>
      </c>
      <c r="M464" s="23" t="str">
        <f t="shared" si="15"/>
        <v/>
      </c>
      <c r="N464" s="5" t="str">
        <f t="shared" si="14"/>
        <v/>
      </c>
    </row>
    <row r="465" spans="12:14" x14ac:dyDescent="0.25">
      <c r="L465" s="23" t="str">
        <f>TRIM(RIGHT(SUBSTITUTE(Reference!CO465,"\",REPT(" ",100)),100))</f>
        <v/>
      </c>
      <c r="M465" s="23" t="str">
        <f t="shared" si="15"/>
        <v/>
      </c>
      <c r="N465" s="5" t="str">
        <f t="shared" si="14"/>
        <v/>
      </c>
    </row>
    <row r="466" spans="12:14" x14ac:dyDescent="0.25">
      <c r="L466" s="23" t="str">
        <f>TRIM(RIGHT(SUBSTITUTE(Reference!CO466,"\",REPT(" ",100)),100))</f>
        <v/>
      </c>
      <c r="M466" s="23" t="str">
        <f t="shared" si="15"/>
        <v/>
      </c>
      <c r="N466" s="5" t="str">
        <f t="shared" si="14"/>
        <v/>
      </c>
    </row>
    <row r="467" spans="12:14" x14ac:dyDescent="0.25">
      <c r="L467" s="23" t="str">
        <f>TRIM(RIGHT(SUBSTITUTE(Reference!CO467,"\",REPT(" ",100)),100))</f>
        <v/>
      </c>
      <c r="M467" s="23" t="str">
        <f t="shared" si="15"/>
        <v/>
      </c>
      <c r="N467" s="5" t="str">
        <f t="shared" si="14"/>
        <v/>
      </c>
    </row>
    <row r="468" spans="12:14" x14ac:dyDescent="0.25">
      <c r="L468" s="23" t="str">
        <f>TRIM(RIGHT(SUBSTITUTE(Reference!CO468,"\",REPT(" ",100)),100))</f>
        <v/>
      </c>
      <c r="M468" s="23" t="str">
        <f t="shared" si="15"/>
        <v/>
      </c>
      <c r="N468" s="5" t="str">
        <f t="shared" si="14"/>
        <v/>
      </c>
    </row>
    <row r="469" spans="12:14" x14ac:dyDescent="0.25">
      <c r="L469" s="23" t="str">
        <f>TRIM(RIGHT(SUBSTITUTE(Reference!CO469,"\",REPT(" ",100)),100))</f>
        <v/>
      </c>
      <c r="M469" s="23" t="str">
        <f t="shared" si="15"/>
        <v/>
      </c>
      <c r="N469" s="5" t="str">
        <f t="shared" si="14"/>
        <v/>
      </c>
    </row>
    <row r="470" spans="12:14" x14ac:dyDescent="0.25">
      <c r="L470" s="23" t="str">
        <f>TRIM(RIGHT(SUBSTITUTE(Reference!CO470,"\",REPT(" ",100)),100))</f>
        <v/>
      </c>
      <c r="M470" s="23" t="str">
        <f t="shared" si="15"/>
        <v/>
      </c>
      <c r="N470" s="5" t="str">
        <f t="shared" si="14"/>
        <v/>
      </c>
    </row>
    <row r="471" spans="12:14" x14ac:dyDescent="0.25">
      <c r="L471" s="23" t="str">
        <f>TRIM(RIGHT(SUBSTITUTE(Reference!CO471,"\",REPT(" ",100)),100))</f>
        <v/>
      </c>
      <c r="M471" s="23" t="str">
        <f t="shared" si="15"/>
        <v/>
      </c>
      <c r="N471" s="5" t="str">
        <f t="shared" si="14"/>
        <v/>
      </c>
    </row>
    <row r="472" spans="12:14" x14ac:dyDescent="0.25">
      <c r="L472" s="23" t="str">
        <f>TRIM(RIGHT(SUBSTITUTE(Reference!CO472,"\",REPT(" ",100)),100))</f>
        <v/>
      </c>
      <c r="M472" s="23" t="str">
        <f t="shared" si="15"/>
        <v/>
      </c>
      <c r="N472" s="5" t="str">
        <f t="shared" si="14"/>
        <v/>
      </c>
    </row>
    <row r="473" spans="12:14" x14ac:dyDescent="0.25">
      <c r="L473" s="23" t="str">
        <f>TRIM(RIGHT(SUBSTITUTE(Reference!CO473,"\",REPT(" ",100)),100))</f>
        <v/>
      </c>
      <c r="M473" s="23" t="str">
        <f t="shared" si="15"/>
        <v/>
      </c>
      <c r="N473" s="5" t="str">
        <f t="shared" si="14"/>
        <v/>
      </c>
    </row>
    <row r="474" spans="12:14" x14ac:dyDescent="0.25">
      <c r="L474" s="23" t="str">
        <f>TRIM(RIGHT(SUBSTITUTE(Reference!CO474,"\",REPT(" ",100)),100))</f>
        <v/>
      </c>
      <c r="M474" s="23" t="str">
        <f t="shared" si="15"/>
        <v/>
      </c>
      <c r="N474" s="5" t="str">
        <f t="shared" si="14"/>
        <v/>
      </c>
    </row>
    <row r="475" spans="12:14" x14ac:dyDescent="0.25">
      <c r="L475" s="23" t="str">
        <f>TRIM(RIGHT(SUBSTITUTE(Reference!CO475,"\",REPT(" ",100)),100))</f>
        <v/>
      </c>
      <c r="M475" s="23" t="str">
        <f t="shared" si="15"/>
        <v/>
      </c>
      <c r="N475" s="5" t="str">
        <f t="shared" si="14"/>
        <v/>
      </c>
    </row>
    <row r="476" spans="12:14" x14ac:dyDescent="0.25">
      <c r="L476" s="23" t="str">
        <f>TRIM(RIGHT(SUBSTITUTE(Reference!CO476,"\",REPT(" ",100)),100))</f>
        <v/>
      </c>
      <c r="M476" s="23" t="str">
        <f t="shared" si="15"/>
        <v/>
      </c>
      <c r="N476" s="5" t="str">
        <f t="shared" si="14"/>
        <v/>
      </c>
    </row>
    <row r="477" spans="12:14" x14ac:dyDescent="0.25">
      <c r="L477" s="23" t="str">
        <f>TRIM(RIGHT(SUBSTITUTE(Reference!CO477,"\",REPT(" ",100)),100))</f>
        <v/>
      </c>
      <c r="M477" s="23" t="str">
        <f t="shared" si="15"/>
        <v/>
      </c>
      <c r="N477" s="5" t="str">
        <f t="shared" si="14"/>
        <v/>
      </c>
    </row>
    <row r="478" spans="12:14" x14ac:dyDescent="0.25">
      <c r="L478" s="23" t="str">
        <f>TRIM(RIGHT(SUBSTITUTE(Reference!CO478,"\",REPT(" ",100)),100))</f>
        <v/>
      </c>
      <c r="M478" s="23" t="str">
        <f t="shared" si="15"/>
        <v/>
      </c>
      <c r="N478" s="5" t="str">
        <f t="shared" si="14"/>
        <v/>
      </c>
    </row>
    <row r="479" spans="12:14" x14ac:dyDescent="0.25">
      <c r="L479" s="23" t="str">
        <f>TRIM(RIGHT(SUBSTITUTE(Reference!CO479,"\",REPT(" ",100)),100))</f>
        <v/>
      </c>
      <c r="M479" s="23" t="str">
        <f t="shared" si="15"/>
        <v/>
      </c>
      <c r="N479" s="5" t="str">
        <f t="shared" si="14"/>
        <v/>
      </c>
    </row>
    <row r="480" spans="12:14" x14ac:dyDescent="0.25">
      <c r="L480" s="23" t="str">
        <f>TRIM(RIGHT(SUBSTITUTE(Reference!CO480,"\",REPT(" ",100)),100))</f>
        <v/>
      </c>
      <c r="M480" s="23" t="str">
        <f t="shared" si="15"/>
        <v/>
      </c>
      <c r="N480" s="5" t="str">
        <f t="shared" si="14"/>
        <v/>
      </c>
    </row>
    <row r="481" spans="12:14" x14ac:dyDescent="0.25">
      <c r="L481" s="23" t="str">
        <f>TRIM(RIGHT(SUBSTITUTE(Reference!CO481,"\",REPT(" ",100)),100))</f>
        <v/>
      </c>
      <c r="M481" s="23" t="str">
        <f t="shared" si="15"/>
        <v/>
      </c>
      <c r="N481" s="5" t="str">
        <f t="shared" si="14"/>
        <v/>
      </c>
    </row>
    <row r="482" spans="12:14" x14ac:dyDescent="0.25">
      <c r="L482" s="23" t="str">
        <f>TRIM(RIGHT(SUBSTITUTE(Reference!CO482,"\",REPT(" ",100)),100))</f>
        <v/>
      </c>
      <c r="M482" s="23" t="str">
        <f t="shared" si="15"/>
        <v/>
      </c>
      <c r="N482" s="5" t="str">
        <f t="shared" si="14"/>
        <v/>
      </c>
    </row>
    <row r="483" spans="12:14" x14ac:dyDescent="0.25">
      <c r="L483" s="23" t="str">
        <f>TRIM(RIGHT(SUBSTITUTE(Reference!CO483,"\",REPT(" ",100)),100))</f>
        <v/>
      </c>
      <c r="M483" s="23" t="str">
        <f t="shared" si="15"/>
        <v/>
      </c>
      <c r="N483" s="5" t="str">
        <f t="shared" si="14"/>
        <v/>
      </c>
    </row>
    <row r="484" spans="12:14" x14ac:dyDescent="0.25">
      <c r="L484" s="23" t="str">
        <f>TRIM(RIGHT(SUBSTITUTE(Reference!CO484,"\",REPT(" ",100)),100))</f>
        <v/>
      </c>
      <c r="M484" s="23" t="str">
        <f t="shared" si="15"/>
        <v/>
      </c>
      <c r="N484" s="5" t="str">
        <f t="shared" si="14"/>
        <v/>
      </c>
    </row>
    <row r="485" spans="12:14" x14ac:dyDescent="0.25">
      <c r="L485" s="23" t="str">
        <f>TRIM(RIGHT(SUBSTITUTE(Reference!CO485,"\",REPT(" ",100)),100))</f>
        <v/>
      </c>
      <c r="M485" s="23" t="str">
        <f t="shared" si="15"/>
        <v/>
      </c>
      <c r="N485" s="5" t="str">
        <f t="shared" si="14"/>
        <v/>
      </c>
    </row>
    <row r="486" spans="12:14" x14ac:dyDescent="0.25">
      <c r="L486" s="23" t="str">
        <f>TRIM(RIGHT(SUBSTITUTE(Reference!CO486,"\",REPT(" ",100)),100))</f>
        <v/>
      </c>
      <c r="M486" s="23" t="str">
        <f t="shared" si="15"/>
        <v/>
      </c>
      <c r="N486" s="5" t="str">
        <f t="shared" si="14"/>
        <v/>
      </c>
    </row>
    <row r="487" spans="12:14" x14ac:dyDescent="0.25">
      <c r="L487" s="23" t="str">
        <f>TRIM(RIGHT(SUBSTITUTE(Reference!CO487,"\",REPT(" ",100)),100))</f>
        <v/>
      </c>
      <c r="M487" s="23" t="str">
        <f t="shared" si="15"/>
        <v/>
      </c>
      <c r="N487" s="5" t="str">
        <f t="shared" si="14"/>
        <v/>
      </c>
    </row>
    <row r="488" spans="12:14" x14ac:dyDescent="0.25">
      <c r="L488" s="23" t="str">
        <f>TRIM(RIGHT(SUBSTITUTE(Reference!CO488,"\",REPT(" ",100)),100))</f>
        <v/>
      </c>
      <c r="M488" s="23" t="str">
        <f t="shared" si="15"/>
        <v/>
      </c>
      <c r="N488" s="5" t="str">
        <f t="shared" si="14"/>
        <v/>
      </c>
    </row>
    <row r="489" spans="12:14" x14ac:dyDescent="0.25">
      <c r="L489" s="23" t="str">
        <f>TRIM(RIGHT(SUBSTITUTE(Reference!CO489,"\",REPT(" ",100)),100))</f>
        <v/>
      </c>
      <c r="M489" s="23" t="str">
        <f t="shared" si="15"/>
        <v/>
      </c>
      <c r="N489" s="5" t="str">
        <f t="shared" si="14"/>
        <v/>
      </c>
    </row>
    <row r="490" spans="12:14" x14ac:dyDescent="0.25">
      <c r="L490" s="23" t="str">
        <f>TRIM(RIGHT(SUBSTITUTE(Reference!CO490,"\",REPT(" ",100)),100))</f>
        <v/>
      </c>
      <c r="M490" s="23" t="str">
        <f t="shared" si="15"/>
        <v/>
      </c>
      <c r="N490" s="5" t="str">
        <f t="shared" si="14"/>
        <v/>
      </c>
    </row>
    <row r="491" spans="12:14" x14ac:dyDescent="0.25">
      <c r="L491" s="23" t="str">
        <f>TRIM(RIGHT(SUBSTITUTE(Reference!CO491,"\",REPT(" ",100)),100))</f>
        <v/>
      </c>
      <c r="M491" s="23" t="str">
        <f t="shared" si="15"/>
        <v/>
      </c>
      <c r="N491" s="5" t="str">
        <f t="shared" si="14"/>
        <v/>
      </c>
    </row>
    <row r="492" spans="12:14" x14ac:dyDescent="0.25">
      <c r="L492" s="23" t="str">
        <f>TRIM(RIGHT(SUBSTITUTE(Reference!CO492,"\",REPT(" ",100)),100))</f>
        <v/>
      </c>
      <c r="M492" s="23" t="str">
        <f t="shared" si="15"/>
        <v/>
      </c>
      <c r="N492" s="5" t="str">
        <f t="shared" si="14"/>
        <v/>
      </c>
    </row>
    <row r="493" spans="12:14" x14ac:dyDescent="0.25">
      <c r="L493" s="23" t="str">
        <f>TRIM(RIGHT(SUBSTITUTE(Reference!CO493,"\",REPT(" ",100)),100))</f>
        <v/>
      </c>
      <c r="M493" s="23" t="str">
        <f t="shared" si="15"/>
        <v/>
      </c>
      <c r="N493" s="5" t="str">
        <f t="shared" si="14"/>
        <v/>
      </c>
    </row>
    <row r="494" spans="12:14" x14ac:dyDescent="0.25">
      <c r="L494" s="23" t="str">
        <f>TRIM(RIGHT(SUBSTITUTE(Reference!CO494,"\",REPT(" ",100)),100))</f>
        <v/>
      </c>
      <c r="M494" s="23" t="str">
        <f t="shared" si="15"/>
        <v/>
      </c>
      <c r="N494" s="5" t="str">
        <f t="shared" si="14"/>
        <v/>
      </c>
    </row>
    <row r="495" spans="12:14" x14ac:dyDescent="0.25">
      <c r="L495" s="23" t="str">
        <f>TRIM(RIGHT(SUBSTITUTE(Reference!CO495,"\",REPT(" ",100)),100))</f>
        <v/>
      </c>
      <c r="M495" s="23" t="str">
        <f t="shared" si="15"/>
        <v/>
      </c>
      <c r="N495" s="5" t="str">
        <f t="shared" si="14"/>
        <v/>
      </c>
    </row>
    <row r="496" spans="12:14" x14ac:dyDescent="0.25">
      <c r="L496" s="23" t="str">
        <f>TRIM(RIGHT(SUBSTITUTE(Reference!CO496,"\",REPT(" ",100)),100))</f>
        <v/>
      </c>
      <c r="M496" s="23" t="str">
        <f t="shared" si="15"/>
        <v/>
      </c>
      <c r="N496" s="5" t="str">
        <f t="shared" si="14"/>
        <v/>
      </c>
    </row>
    <row r="497" spans="12:14" x14ac:dyDescent="0.25">
      <c r="L497" s="23" t="str">
        <f>TRIM(RIGHT(SUBSTITUTE(Reference!CO497,"\",REPT(" ",100)),100))</f>
        <v/>
      </c>
      <c r="M497" s="23" t="str">
        <f t="shared" si="15"/>
        <v/>
      </c>
      <c r="N497" s="5" t="str">
        <f t="shared" si="14"/>
        <v/>
      </c>
    </row>
    <row r="498" spans="12:14" x14ac:dyDescent="0.25">
      <c r="L498" s="23" t="str">
        <f>TRIM(RIGHT(SUBSTITUTE(Reference!CO498,"\",REPT(" ",100)),100))</f>
        <v/>
      </c>
      <c r="M498" s="23" t="str">
        <f t="shared" si="15"/>
        <v/>
      </c>
      <c r="N498" s="5" t="str">
        <f t="shared" si="14"/>
        <v/>
      </c>
    </row>
    <row r="499" spans="12:14" x14ac:dyDescent="0.25">
      <c r="L499" s="23" t="str">
        <f>TRIM(RIGHT(SUBSTITUTE(Reference!CO499,"\",REPT(" ",100)),100))</f>
        <v/>
      </c>
      <c r="M499" s="23" t="str">
        <f t="shared" si="15"/>
        <v/>
      </c>
      <c r="N499" s="5" t="str">
        <f t="shared" si="14"/>
        <v/>
      </c>
    </row>
    <row r="500" spans="12:14" x14ac:dyDescent="0.25">
      <c r="L500" s="23" t="str">
        <f>TRIM(RIGHT(SUBSTITUTE(Reference!CO500,"\",REPT(" ",100)),100))</f>
        <v/>
      </c>
      <c r="M500" s="23" t="str">
        <f t="shared" si="15"/>
        <v/>
      </c>
      <c r="N500" s="5" t="str">
        <f t="shared" si="14"/>
        <v/>
      </c>
    </row>
    <row r="501" spans="12:14" x14ac:dyDescent="0.25">
      <c r="L501" s="23" t="str">
        <f>TRIM(RIGHT(SUBSTITUTE(Reference!CO501,"\",REPT(" ",100)),100))</f>
        <v/>
      </c>
      <c r="M501" s="23" t="str">
        <f t="shared" si="15"/>
        <v/>
      </c>
      <c r="N501" s="5" t="str">
        <f t="shared" si="14"/>
        <v/>
      </c>
    </row>
    <row r="502" spans="12:14" x14ac:dyDescent="0.25">
      <c r="L502" s="23" t="str">
        <f>TRIM(RIGHT(SUBSTITUTE(Reference!CO502,"\",REPT(" ",100)),100))</f>
        <v/>
      </c>
      <c r="M502" s="23" t="str">
        <f t="shared" si="15"/>
        <v/>
      </c>
      <c r="N502" s="5" t="str">
        <f t="shared" si="14"/>
        <v/>
      </c>
    </row>
    <row r="503" spans="12:14" x14ac:dyDescent="0.25">
      <c r="L503" s="23" t="str">
        <f>TRIM(RIGHT(SUBSTITUTE(Reference!CO503,"\",REPT(" ",100)),100))</f>
        <v/>
      </c>
      <c r="M503" s="23" t="str">
        <f t="shared" si="15"/>
        <v/>
      </c>
      <c r="N503" s="5" t="str">
        <f t="shared" si="14"/>
        <v/>
      </c>
    </row>
    <row r="504" spans="12:14" x14ac:dyDescent="0.25">
      <c r="L504" s="23" t="str">
        <f>TRIM(RIGHT(SUBSTITUTE(Reference!CO504,"\",REPT(" ",100)),100))</f>
        <v/>
      </c>
      <c r="M504" s="23" t="str">
        <f t="shared" si="15"/>
        <v/>
      </c>
      <c r="N504" s="5" t="str">
        <f t="shared" si="14"/>
        <v/>
      </c>
    </row>
    <row r="505" spans="12:14" x14ac:dyDescent="0.25">
      <c r="L505" s="23" t="str">
        <f>TRIM(RIGHT(SUBSTITUTE(Reference!CO505,"\",REPT(" ",100)),100))</f>
        <v/>
      </c>
      <c r="M505" s="23" t="str">
        <f t="shared" si="15"/>
        <v/>
      </c>
      <c r="N505" s="5" t="str">
        <f t="shared" si="14"/>
        <v/>
      </c>
    </row>
    <row r="506" spans="12:14" x14ac:dyDescent="0.25">
      <c r="L506" s="23" t="str">
        <f>TRIM(RIGHT(SUBSTITUTE(Reference!CO506,"\",REPT(" ",100)),100))</f>
        <v/>
      </c>
      <c r="M506" s="23" t="str">
        <f t="shared" si="15"/>
        <v/>
      </c>
      <c r="N506" s="5" t="str">
        <f t="shared" si="14"/>
        <v/>
      </c>
    </row>
    <row r="507" spans="12:14" x14ac:dyDescent="0.25">
      <c r="L507" s="23" t="str">
        <f>TRIM(RIGHT(SUBSTITUTE(Reference!CO507,"\",REPT(" ",100)),100))</f>
        <v/>
      </c>
      <c r="M507" s="23" t="str">
        <f t="shared" si="15"/>
        <v/>
      </c>
      <c r="N507" s="5" t="str">
        <f t="shared" si="14"/>
        <v/>
      </c>
    </row>
    <row r="508" spans="12:14" x14ac:dyDescent="0.25">
      <c r="L508" s="23" t="str">
        <f>TRIM(RIGHT(SUBSTITUTE(Reference!CO508,"\",REPT(" ",100)),100))</f>
        <v/>
      </c>
      <c r="M508" s="23" t="str">
        <f t="shared" si="15"/>
        <v/>
      </c>
      <c r="N508" s="5" t="str">
        <f t="shared" si="14"/>
        <v/>
      </c>
    </row>
    <row r="509" spans="12:14" x14ac:dyDescent="0.25">
      <c r="L509" s="23" t="str">
        <f>TRIM(RIGHT(SUBSTITUTE(Reference!CO509,"\",REPT(" ",100)),100))</f>
        <v/>
      </c>
      <c r="M509" s="23" t="str">
        <f t="shared" si="15"/>
        <v/>
      </c>
      <c r="N509" s="5" t="str">
        <f t="shared" si="14"/>
        <v/>
      </c>
    </row>
    <row r="510" spans="12:14" x14ac:dyDescent="0.25">
      <c r="L510" s="23" t="str">
        <f>TRIM(RIGHT(SUBSTITUTE(Reference!CO510,"\",REPT(" ",100)),100))</f>
        <v/>
      </c>
      <c r="M510" s="23" t="str">
        <f t="shared" si="15"/>
        <v/>
      </c>
      <c r="N510" s="5" t="str">
        <f t="shared" si="14"/>
        <v/>
      </c>
    </row>
    <row r="511" spans="12:14" x14ac:dyDescent="0.25">
      <c r="L511" s="23" t="str">
        <f>TRIM(RIGHT(SUBSTITUTE(Reference!CO511,"\",REPT(" ",100)),100))</f>
        <v/>
      </c>
      <c r="M511" s="23" t="str">
        <f t="shared" si="15"/>
        <v/>
      </c>
      <c r="N511" s="5" t="str">
        <f t="shared" si="14"/>
        <v/>
      </c>
    </row>
    <row r="512" spans="12:14" x14ac:dyDescent="0.25">
      <c r="L512" s="23" t="str">
        <f>TRIM(RIGHT(SUBSTITUTE(Reference!CO512,"\",REPT(" ",100)),100))</f>
        <v/>
      </c>
      <c r="M512" s="23" t="str">
        <f t="shared" si="15"/>
        <v/>
      </c>
      <c r="N512" s="5" t="str">
        <f t="shared" si="14"/>
        <v/>
      </c>
    </row>
    <row r="513" spans="12:14" x14ac:dyDescent="0.25">
      <c r="L513" s="23" t="str">
        <f>TRIM(RIGHT(SUBSTITUTE(Reference!CO513,"\",REPT(" ",100)),100))</f>
        <v/>
      </c>
      <c r="M513" s="23" t="str">
        <f t="shared" si="15"/>
        <v/>
      </c>
      <c r="N513" s="5" t="str">
        <f t="shared" si="14"/>
        <v/>
      </c>
    </row>
    <row r="514" spans="12:14" x14ac:dyDescent="0.25">
      <c r="L514" s="23" t="str">
        <f>TRIM(RIGHT(SUBSTITUTE(Reference!CO514,"\",REPT(" ",100)),100))</f>
        <v/>
      </c>
      <c r="M514" s="23" t="str">
        <f t="shared" si="15"/>
        <v/>
      </c>
      <c r="N514" s="5" t="str">
        <f t="shared" si="14"/>
        <v/>
      </c>
    </row>
    <row r="515" spans="12:14" x14ac:dyDescent="0.25">
      <c r="L515" s="23" t="str">
        <f>TRIM(RIGHT(SUBSTITUTE(Reference!CO515,"\",REPT(" ",100)),100))</f>
        <v/>
      </c>
      <c r="M515" s="23" t="str">
        <f t="shared" si="15"/>
        <v/>
      </c>
      <c r="N515" s="5" t="str">
        <f t="shared" si="14"/>
        <v/>
      </c>
    </row>
    <row r="516" spans="12:14" x14ac:dyDescent="0.25">
      <c r="L516" s="23" t="str">
        <f>TRIM(RIGHT(SUBSTITUTE(Reference!CO516,"\",REPT(" ",100)),100))</f>
        <v/>
      </c>
      <c r="M516" s="23" t="str">
        <f t="shared" si="15"/>
        <v/>
      </c>
      <c r="N516" s="5" t="str">
        <f t="shared" ref="N516:N579" si="16">IF(LEFT(RIGHT(M516,2),1)&lt;&gt;"/",RIGHT(M516,6),INDEX(CandidateFileArray,MATCH(RIGHT(M516,8),CandidateFileList,0),2))</f>
        <v/>
      </c>
    </row>
    <row r="517" spans="12:14" x14ac:dyDescent="0.25">
      <c r="L517" s="23" t="str">
        <f>TRIM(RIGHT(SUBSTITUTE(Reference!CO517,"\",REPT(" ",100)),100))</f>
        <v/>
      </c>
      <c r="M517" s="23" t="str">
        <f t="shared" ref="M517:M580" si="17">TRIM(LEFT(SUBSTITUTE(L517,".",REPT(" ",100)),100))</f>
        <v/>
      </c>
      <c r="N517" s="5" t="str">
        <f t="shared" si="16"/>
        <v/>
      </c>
    </row>
    <row r="518" spans="12:14" x14ac:dyDescent="0.25">
      <c r="L518" s="23" t="str">
        <f>TRIM(RIGHT(SUBSTITUTE(Reference!CO518,"\",REPT(" ",100)),100))</f>
        <v/>
      </c>
      <c r="M518" s="23" t="str">
        <f t="shared" si="17"/>
        <v/>
      </c>
      <c r="N518" s="5" t="str">
        <f t="shared" si="16"/>
        <v/>
      </c>
    </row>
    <row r="519" spans="12:14" x14ac:dyDescent="0.25">
      <c r="L519" s="23" t="str">
        <f>TRIM(RIGHT(SUBSTITUTE(Reference!CO519,"\",REPT(" ",100)),100))</f>
        <v/>
      </c>
      <c r="M519" s="23" t="str">
        <f t="shared" si="17"/>
        <v/>
      </c>
      <c r="N519" s="5" t="str">
        <f t="shared" si="16"/>
        <v/>
      </c>
    </row>
    <row r="520" spans="12:14" x14ac:dyDescent="0.25">
      <c r="L520" s="23" t="str">
        <f>TRIM(RIGHT(SUBSTITUTE(Reference!CO520,"\",REPT(" ",100)),100))</f>
        <v/>
      </c>
      <c r="M520" s="23" t="str">
        <f t="shared" si="17"/>
        <v/>
      </c>
      <c r="N520" s="5" t="str">
        <f t="shared" si="16"/>
        <v/>
      </c>
    </row>
    <row r="521" spans="12:14" x14ac:dyDescent="0.25">
      <c r="L521" s="23" t="str">
        <f>TRIM(RIGHT(SUBSTITUTE(Reference!CO521,"\",REPT(" ",100)),100))</f>
        <v/>
      </c>
      <c r="M521" s="23" t="str">
        <f t="shared" si="17"/>
        <v/>
      </c>
      <c r="N521" s="5" t="str">
        <f t="shared" si="16"/>
        <v/>
      </c>
    </row>
    <row r="522" spans="12:14" x14ac:dyDescent="0.25">
      <c r="L522" s="23" t="str">
        <f>TRIM(RIGHT(SUBSTITUTE(Reference!CO522,"\",REPT(" ",100)),100))</f>
        <v/>
      </c>
      <c r="M522" s="23" t="str">
        <f t="shared" si="17"/>
        <v/>
      </c>
      <c r="N522" s="5" t="str">
        <f t="shared" si="16"/>
        <v/>
      </c>
    </row>
    <row r="523" spans="12:14" x14ac:dyDescent="0.25">
      <c r="L523" s="23" t="str">
        <f>TRIM(RIGHT(SUBSTITUTE(Reference!CO523,"\",REPT(" ",100)),100))</f>
        <v/>
      </c>
      <c r="M523" s="23" t="str">
        <f t="shared" si="17"/>
        <v/>
      </c>
      <c r="N523" s="5" t="str">
        <f t="shared" si="16"/>
        <v/>
      </c>
    </row>
    <row r="524" spans="12:14" x14ac:dyDescent="0.25">
      <c r="L524" s="23" t="str">
        <f>TRIM(RIGHT(SUBSTITUTE(Reference!CO524,"\",REPT(" ",100)),100))</f>
        <v/>
      </c>
      <c r="M524" s="23" t="str">
        <f t="shared" si="17"/>
        <v/>
      </c>
      <c r="N524" s="5" t="str">
        <f t="shared" si="16"/>
        <v/>
      </c>
    </row>
    <row r="525" spans="12:14" x14ac:dyDescent="0.25">
      <c r="L525" s="23" t="str">
        <f>TRIM(RIGHT(SUBSTITUTE(Reference!CO525,"\",REPT(" ",100)),100))</f>
        <v/>
      </c>
      <c r="M525" s="23" t="str">
        <f t="shared" si="17"/>
        <v/>
      </c>
      <c r="N525" s="5" t="str">
        <f t="shared" si="16"/>
        <v/>
      </c>
    </row>
    <row r="526" spans="12:14" x14ac:dyDescent="0.25">
      <c r="L526" s="23" t="str">
        <f>TRIM(RIGHT(SUBSTITUTE(Reference!CO526,"\",REPT(" ",100)),100))</f>
        <v/>
      </c>
      <c r="M526" s="23" t="str">
        <f t="shared" si="17"/>
        <v/>
      </c>
      <c r="N526" s="5" t="str">
        <f t="shared" si="16"/>
        <v/>
      </c>
    </row>
    <row r="527" spans="12:14" x14ac:dyDescent="0.25">
      <c r="L527" s="23" t="str">
        <f>TRIM(RIGHT(SUBSTITUTE(Reference!CO527,"\",REPT(" ",100)),100))</f>
        <v/>
      </c>
      <c r="M527" s="23" t="str">
        <f t="shared" si="17"/>
        <v/>
      </c>
      <c r="N527" s="5" t="str">
        <f t="shared" si="16"/>
        <v/>
      </c>
    </row>
    <row r="528" spans="12:14" x14ac:dyDescent="0.25">
      <c r="L528" s="23" t="str">
        <f>TRIM(RIGHT(SUBSTITUTE(Reference!CO528,"\",REPT(" ",100)),100))</f>
        <v/>
      </c>
      <c r="M528" s="23" t="str">
        <f t="shared" si="17"/>
        <v/>
      </c>
      <c r="N528" s="5" t="str">
        <f t="shared" si="16"/>
        <v/>
      </c>
    </row>
    <row r="529" spans="12:14" x14ac:dyDescent="0.25">
      <c r="L529" s="23" t="str">
        <f>TRIM(RIGHT(SUBSTITUTE(Reference!CO529,"\",REPT(" ",100)),100))</f>
        <v/>
      </c>
      <c r="M529" s="23" t="str">
        <f t="shared" si="17"/>
        <v/>
      </c>
      <c r="N529" s="5" t="str">
        <f t="shared" si="16"/>
        <v/>
      </c>
    </row>
    <row r="530" spans="12:14" x14ac:dyDescent="0.25">
      <c r="L530" s="23" t="str">
        <f>TRIM(RIGHT(SUBSTITUTE(Reference!CO530,"\",REPT(" ",100)),100))</f>
        <v/>
      </c>
      <c r="M530" s="23" t="str">
        <f t="shared" si="17"/>
        <v/>
      </c>
      <c r="N530" s="5" t="str">
        <f t="shared" si="16"/>
        <v/>
      </c>
    </row>
    <row r="531" spans="12:14" x14ac:dyDescent="0.25">
      <c r="L531" s="23" t="str">
        <f>TRIM(RIGHT(SUBSTITUTE(Reference!CO531,"\",REPT(" ",100)),100))</f>
        <v/>
      </c>
      <c r="M531" s="23" t="str">
        <f t="shared" si="17"/>
        <v/>
      </c>
      <c r="N531" s="5" t="str">
        <f t="shared" si="16"/>
        <v/>
      </c>
    </row>
    <row r="532" spans="12:14" x14ac:dyDescent="0.25">
      <c r="L532" s="23" t="str">
        <f>TRIM(RIGHT(SUBSTITUTE(Reference!CO532,"\",REPT(" ",100)),100))</f>
        <v/>
      </c>
      <c r="M532" s="23" t="str">
        <f t="shared" si="17"/>
        <v/>
      </c>
      <c r="N532" s="5" t="str">
        <f t="shared" si="16"/>
        <v/>
      </c>
    </row>
    <row r="533" spans="12:14" x14ac:dyDescent="0.25">
      <c r="L533" s="23" t="str">
        <f>TRIM(RIGHT(SUBSTITUTE(Reference!CO533,"\",REPT(" ",100)),100))</f>
        <v/>
      </c>
      <c r="M533" s="23" t="str">
        <f t="shared" si="17"/>
        <v/>
      </c>
      <c r="N533" s="5" t="str">
        <f t="shared" si="16"/>
        <v/>
      </c>
    </row>
    <row r="534" spans="12:14" x14ac:dyDescent="0.25">
      <c r="L534" s="23" t="str">
        <f>TRIM(RIGHT(SUBSTITUTE(Reference!CO534,"\",REPT(" ",100)),100))</f>
        <v/>
      </c>
      <c r="M534" s="23" t="str">
        <f t="shared" si="17"/>
        <v/>
      </c>
      <c r="N534" s="5" t="str">
        <f t="shared" si="16"/>
        <v/>
      </c>
    </row>
    <row r="535" spans="12:14" x14ac:dyDescent="0.25">
      <c r="L535" s="23" t="str">
        <f>TRIM(RIGHT(SUBSTITUTE(Reference!CO535,"\",REPT(" ",100)),100))</f>
        <v/>
      </c>
      <c r="M535" s="23" t="str">
        <f t="shared" si="17"/>
        <v/>
      </c>
      <c r="N535" s="5" t="str">
        <f t="shared" si="16"/>
        <v/>
      </c>
    </row>
    <row r="536" spans="12:14" x14ac:dyDescent="0.25">
      <c r="L536" s="23" t="str">
        <f>TRIM(RIGHT(SUBSTITUTE(Reference!CO536,"\",REPT(" ",100)),100))</f>
        <v/>
      </c>
      <c r="M536" s="23" t="str">
        <f t="shared" si="17"/>
        <v/>
      </c>
      <c r="N536" s="5" t="str">
        <f t="shared" si="16"/>
        <v/>
      </c>
    </row>
    <row r="537" spans="12:14" x14ac:dyDescent="0.25">
      <c r="L537" s="23" t="str">
        <f>TRIM(RIGHT(SUBSTITUTE(Reference!CO537,"\",REPT(" ",100)),100))</f>
        <v/>
      </c>
      <c r="M537" s="23" t="str">
        <f t="shared" si="17"/>
        <v/>
      </c>
      <c r="N537" s="5" t="str">
        <f t="shared" si="16"/>
        <v/>
      </c>
    </row>
    <row r="538" spans="12:14" x14ac:dyDescent="0.25">
      <c r="L538" s="23" t="str">
        <f>TRIM(RIGHT(SUBSTITUTE(Reference!CO538,"\",REPT(" ",100)),100))</f>
        <v/>
      </c>
      <c r="M538" s="23" t="str">
        <f t="shared" si="17"/>
        <v/>
      </c>
      <c r="N538" s="5" t="str">
        <f t="shared" si="16"/>
        <v/>
      </c>
    </row>
    <row r="539" spans="12:14" x14ac:dyDescent="0.25">
      <c r="L539" s="23" t="str">
        <f>TRIM(RIGHT(SUBSTITUTE(Reference!CO539,"\",REPT(" ",100)),100))</f>
        <v/>
      </c>
      <c r="M539" s="23" t="str">
        <f t="shared" si="17"/>
        <v/>
      </c>
      <c r="N539" s="5" t="str">
        <f t="shared" si="16"/>
        <v/>
      </c>
    </row>
    <row r="540" spans="12:14" x14ac:dyDescent="0.25">
      <c r="L540" s="23" t="str">
        <f>TRIM(RIGHT(SUBSTITUTE(Reference!CO540,"\",REPT(" ",100)),100))</f>
        <v/>
      </c>
      <c r="M540" s="23" t="str">
        <f t="shared" si="17"/>
        <v/>
      </c>
      <c r="N540" s="5" t="str">
        <f t="shared" si="16"/>
        <v/>
      </c>
    </row>
    <row r="541" spans="12:14" x14ac:dyDescent="0.25">
      <c r="L541" s="23" t="str">
        <f>TRIM(RIGHT(SUBSTITUTE(Reference!CO541,"\",REPT(" ",100)),100))</f>
        <v/>
      </c>
      <c r="M541" s="23" t="str">
        <f t="shared" si="17"/>
        <v/>
      </c>
      <c r="N541" s="5" t="str">
        <f t="shared" si="16"/>
        <v/>
      </c>
    </row>
    <row r="542" spans="12:14" x14ac:dyDescent="0.25">
      <c r="L542" s="23" t="str">
        <f>TRIM(RIGHT(SUBSTITUTE(Reference!CO542,"\",REPT(" ",100)),100))</f>
        <v/>
      </c>
      <c r="M542" s="23" t="str">
        <f t="shared" si="17"/>
        <v/>
      </c>
      <c r="N542" s="5" t="str">
        <f t="shared" si="16"/>
        <v/>
      </c>
    </row>
    <row r="543" spans="12:14" x14ac:dyDescent="0.25">
      <c r="L543" s="23" t="str">
        <f>TRIM(RIGHT(SUBSTITUTE(Reference!CO543,"\",REPT(" ",100)),100))</f>
        <v/>
      </c>
      <c r="M543" s="23" t="str">
        <f t="shared" si="17"/>
        <v/>
      </c>
      <c r="N543" s="5" t="str">
        <f t="shared" si="16"/>
        <v/>
      </c>
    </row>
    <row r="544" spans="12:14" x14ac:dyDescent="0.25">
      <c r="L544" s="23" t="str">
        <f>TRIM(RIGHT(SUBSTITUTE(Reference!CO544,"\",REPT(" ",100)),100))</f>
        <v/>
      </c>
      <c r="M544" s="23" t="str">
        <f t="shared" si="17"/>
        <v/>
      </c>
      <c r="N544" s="5" t="str">
        <f t="shared" si="16"/>
        <v/>
      </c>
    </row>
    <row r="545" spans="12:14" x14ac:dyDescent="0.25">
      <c r="L545" s="23" t="str">
        <f>TRIM(RIGHT(SUBSTITUTE(Reference!CO545,"\",REPT(" ",100)),100))</f>
        <v/>
      </c>
      <c r="M545" s="23" t="str">
        <f t="shared" si="17"/>
        <v/>
      </c>
      <c r="N545" s="5" t="str">
        <f t="shared" si="16"/>
        <v/>
      </c>
    </row>
    <row r="546" spans="12:14" x14ac:dyDescent="0.25">
      <c r="L546" s="23" t="str">
        <f>TRIM(RIGHT(SUBSTITUTE(Reference!CO546,"\",REPT(" ",100)),100))</f>
        <v/>
      </c>
      <c r="M546" s="23" t="str">
        <f t="shared" si="17"/>
        <v/>
      </c>
      <c r="N546" s="5" t="str">
        <f t="shared" si="16"/>
        <v/>
      </c>
    </row>
    <row r="547" spans="12:14" x14ac:dyDescent="0.25">
      <c r="L547" s="23" t="str">
        <f>TRIM(RIGHT(SUBSTITUTE(Reference!CO547,"\",REPT(" ",100)),100))</f>
        <v/>
      </c>
      <c r="M547" s="23" t="str">
        <f t="shared" si="17"/>
        <v/>
      </c>
      <c r="N547" s="5" t="str">
        <f t="shared" si="16"/>
        <v/>
      </c>
    </row>
    <row r="548" spans="12:14" x14ac:dyDescent="0.25">
      <c r="L548" s="23" t="str">
        <f>TRIM(RIGHT(SUBSTITUTE(Reference!CO548,"\",REPT(" ",100)),100))</f>
        <v/>
      </c>
      <c r="M548" s="23" t="str">
        <f t="shared" si="17"/>
        <v/>
      </c>
      <c r="N548" s="5" t="str">
        <f t="shared" si="16"/>
        <v/>
      </c>
    </row>
    <row r="549" spans="12:14" x14ac:dyDescent="0.25">
      <c r="L549" s="23" t="str">
        <f>TRIM(RIGHT(SUBSTITUTE(Reference!CO549,"\",REPT(" ",100)),100))</f>
        <v/>
      </c>
      <c r="M549" s="23" t="str">
        <f t="shared" si="17"/>
        <v/>
      </c>
      <c r="N549" s="5" t="str">
        <f t="shared" si="16"/>
        <v/>
      </c>
    </row>
    <row r="550" spans="12:14" x14ac:dyDescent="0.25">
      <c r="L550" s="23" t="str">
        <f>TRIM(RIGHT(SUBSTITUTE(Reference!CO550,"\",REPT(" ",100)),100))</f>
        <v/>
      </c>
      <c r="M550" s="23" t="str">
        <f t="shared" si="17"/>
        <v/>
      </c>
      <c r="N550" s="5" t="str">
        <f t="shared" si="16"/>
        <v/>
      </c>
    </row>
    <row r="551" spans="12:14" x14ac:dyDescent="0.25">
      <c r="L551" s="23" t="str">
        <f>TRIM(RIGHT(SUBSTITUTE(Reference!CO551,"\",REPT(" ",100)),100))</f>
        <v/>
      </c>
      <c r="M551" s="23" t="str">
        <f t="shared" si="17"/>
        <v/>
      </c>
      <c r="N551" s="5" t="str">
        <f t="shared" si="16"/>
        <v/>
      </c>
    </row>
    <row r="552" spans="12:14" x14ac:dyDescent="0.25">
      <c r="L552" s="23" t="str">
        <f>TRIM(RIGHT(SUBSTITUTE(Reference!CO552,"\",REPT(" ",100)),100))</f>
        <v/>
      </c>
      <c r="M552" s="23" t="str">
        <f t="shared" si="17"/>
        <v/>
      </c>
      <c r="N552" s="5" t="str">
        <f t="shared" si="16"/>
        <v/>
      </c>
    </row>
    <row r="553" spans="12:14" x14ac:dyDescent="0.25">
      <c r="L553" s="23" t="str">
        <f>TRIM(RIGHT(SUBSTITUTE(Reference!CO553,"\",REPT(" ",100)),100))</f>
        <v/>
      </c>
      <c r="M553" s="23" t="str">
        <f t="shared" si="17"/>
        <v/>
      </c>
      <c r="N553" s="5" t="str">
        <f t="shared" si="16"/>
        <v/>
      </c>
    </row>
    <row r="554" spans="12:14" x14ac:dyDescent="0.25">
      <c r="L554" s="23" t="str">
        <f>TRIM(RIGHT(SUBSTITUTE(Reference!CO554,"\",REPT(" ",100)),100))</f>
        <v/>
      </c>
      <c r="M554" s="23" t="str">
        <f t="shared" si="17"/>
        <v/>
      </c>
      <c r="N554" s="5" t="str">
        <f t="shared" si="16"/>
        <v/>
      </c>
    </row>
    <row r="555" spans="12:14" x14ac:dyDescent="0.25">
      <c r="L555" s="23" t="str">
        <f>TRIM(RIGHT(SUBSTITUTE(Reference!CO555,"\",REPT(" ",100)),100))</f>
        <v/>
      </c>
      <c r="M555" s="23" t="str">
        <f t="shared" si="17"/>
        <v/>
      </c>
      <c r="N555" s="5" t="str">
        <f t="shared" si="16"/>
        <v/>
      </c>
    </row>
    <row r="556" spans="12:14" x14ac:dyDescent="0.25">
      <c r="L556" s="23" t="str">
        <f>TRIM(RIGHT(SUBSTITUTE(Reference!CO556,"\",REPT(" ",100)),100))</f>
        <v/>
      </c>
      <c r="M556" s="23" t="str">
        <f t="shared" si="17"/>
        <v/>
      </c>
      <c r="N556" s="5" t="str">
        <f t="shared" si="16"/>
        <v/>
      </c>
    </row>
    <row r="557" spans="12:14" x14ac:dyDescent="0.25">
      <c r="L557" s="23" t="str">
        <f>TRIM(RIGHT(SUBSTITUTE(Reference!CO557,"\",REPT(" ",100)),100))</f>
        <v/>
      </c>
      <c r="M557" s="23" t="str">
        <f t="shared" si="17"/>
        <v/>
      </c>
      <c r="N557" s="5" t="str">
        <f t="shared" si="16"/>
        <v/>
      </c>
    </row>
    <row r="558" spans="12:14" x14ac:dyDescent="0.25">
      <c r="L558" s="23" t="str">
        <f>TRIM(RIGHT(SUBSTITUTE(Reference!CO558,"\",REPT(" ",100)),100))</f>
        <v/>
      </c>
      <c r="M558" s="23" t="str">
        <f t="shared" si="17"/>
        <v/>
      </c>
      <c r="N558" s="5" t="str">
        <f t="shared" si="16"/>
        <v/>
      </c>
    </row>
    <row r="559" spans="12:14" x14ac:dyDescent="0.25">
      <c r="L559" s="23" t="str">
        <f>TRIM(RIGHT(SUBSTITUTE(Reference!CO559,"\",REPT(" ",100)),100))</f>
        <v/>
      </c>
      <c r="M559" s="23" t="str">
        <f t="shared" si="17"/>
        <v/>
      </c>
      <c r="N559" s="5" t="str">
        <f t="shared" si="16"/>
        <v/>
      </c>
    </row>
    <row r="560" spans="12:14" x14ac:dyDescent="0.25">
      <c r="L560" s="23" t="str">
        <f>TRIM(RIGHT(SUBSTITUTE(Reference!CO560,"\",REPT(" ",100)),100))</f>
        <v/>
      </c>
      <c r="M560" s="23" t="str">
        <f t="shared" si="17"/>
        <v/>
      </c>
      <c r="N560" s="5" t="str">
        <f t="shared" si="16"/>
        <v/>
      </c>
    </row>
    <row r="561" spans="12:14" x14ac:dyDescent="0.25">
      <c r="L561" s="23" t="str">
        <f>TRIM(RIGHT(SUBSTITUTE(Reference!CO561,"\",REPT(" ",100)),100))</f>
        <v/>
      </c>
      <c r="M561" s="23" t="str">
        <f t="shared" si="17"/>
        <v/>
      </c>
      <c r="N561" s="5" t="str">
        <f t="shared" si="16"/>
        <v/>
      </c>
    </row>
    <row r="562" spans="12:14" x14ac:dyDescent="0.25">
      <c r="L562" s="23" t="str">
        <f>TRIM(RIGHT(SUBSTITUTE(Reference!CO562,"\",REPT(" ",100)),100))</f>
        <v/>
      </c>
      <c r="M562" s="23" t="str">
        <f t="shared" si="17"/>
        <v/>
      </c>
      <c r="N562" s="5" t="str">
        <f t="shared" si="16"/>
        <v/>
      </c>
    </row>
    <row r="563" spans="12:14" x14ac:dyDescent="0.25">
      <c r="L563" s="23" t="str">
        <f>TRIM(RIGHT(SUBSTITUTE(Reference!CO563,"\",REPT(" ",100)),100))</f>
        <v/>
      </c>
      <c r="M563" s="23" t="str">
        <f t="shared" si="17"/>
        <v/>
      </c>
      <c r="N563" s="5" t="str">
        <f t="shared" si="16"/>
        <v/>
      </c>
    </row>
    <row r="564" spans="12:14" x14ac:dyDescent="0.25">
      <c r="L564" s="23" t="str">
        <f>TRIM(RIGHT(SUBSTITUTE(Reference!CO564,"\",REPT(" ",100)),100))</f>
        <v/>
      </c>
      <c r="M564" s="23" t="str">
        <f t="shared" si="17"/>
        <v/>
      </c>
      <c r="N564" s="5" t="str">
        <f t="shared" si="16"/>
        <v/>
      </c>
    </row>
    <row r="565" spans="12:14" x14ac:dyDescent="0.25">
      <c r="L565" s="23" t="str">
        <f>TRIM(RIGHT(SUBSTITUTE(Reference!CO565,"\",REPT(" ",100)),100))</f>
        <v/>
      </c>
      <c r="M565" s="23" t="str">
        <f t="shared" si="17"/>
        <v/>
      </c>
      <c r="N565" s="5" t="str">
        <f t="shared" si="16"/>
        <v/>
      </c>
    </row>
    <row r="566" spans="12:14" x14ac:dyDescent="0.25">
      <c r="L566" s="23" t="str">
        <f>TRIM(RIGHT(SUBSTITUTE(Reference!CO566,"\",REPT(" ",100)),100))</f>
        <v/>
      </c>
      <c r="M566" s="23" t="str">
        <f t="shared" si="17"/>
        <v/>
      </c>
      <c r="N566" s="5" t="str">
        <f t="shared" si="16"/>
        <v/>
      </c>
    </row>
    <row r="567" spans="12:14" x14ac:dyDescent="0.25">
      <c r="L567" s="23" t="str">
        <f>TRIM(RIGHT(SUBSTITUTE(Reference!CO567,"\",REPT(" ",100)),100))</f>
        <v/>
      </c>
      <c r="M567" s="23" t="str">
        <f t="shared" si="17"/>
        <v/>
      </c>
      <c r="N567" s="5" t="str">
        <f t="shared" si="16"/>
        <v/>
      </c>
    </row>
    <row r="568" spans="12:14" x14ac:dyDescent="0.25">
      <c r="L568" s="23" t="str">
        <f>TRIM(RIGHT(SUBSTITUTE(Reference!CO568,"\",REPT(" ",100)),100))</f>
        <v/>
      </c>
      <c r="M568" s="23" t="str">
        <f t="shared" si="17"/>
        <v/>
      </c>
      <c r="N568" s="5" t="str">
        <f t="shared" si="16"/>
        <v/>
      </c>
    </row>
    <row r="569" spans="12:14" x14ac:dyDescent="0.25">
      <c r="L569" s="23" t="str">
        <f>TRIM(RIGHT(SUBSTITUTE(Reference!CO569,"\",REPT(" ",100)),100))</f>
        <v/>
      </c>
      <c r="M569" s="23" t="str">
        <f t="shared" si="17"/>
        <v/>
      </c>
      <c r="N569" s="5" t="str">
        <f t="shared" si="16"/>
        <v/>
      </c>
    </row>
    <row r="570" spans="12:14" x14ac:dyDescent="0.25">
      <c r="L570" s="23" t="str">
        <f>TRIM(RIGHT(SUBSTITUTE(Reference!CO570,"\",REPT(" ",100)),100))</f>
        <v/>
      </c>
      <c r="M570" s="23" t="str">
        <f t="shared" si="17"/>
        <v/>
      </c>
      <c r="N570" s="5" t="str">
        <f t="shared" si="16"/>
        <v/>
      </c>
    </row>
    <row r="571" spans="12:14" x14ac:dyDescent="0.25">
      <c r="L571" s="23" t="str">
        <f>TRIM(RIGHT(SUBSTITUTE(Reference!CO571,"\",REPT(" ",100)),100))</f>
        <v/>
      </c>
      <c r="M571" s="23" t="str">
        <f t="shared" si="17"/>
        <v/>
      </c>
      <c r="N571" s="5" t="str">
        <f t="shared" si="16"/>
        <v/>
      </c>
    </row>
    <row r="572" spans="12:14" x14ac:dyDescent="0.25">
      <c r="L572" s="23" t="str">
        <f>TRIM(RIGHT(SUBSTITUTE(Reference!CO572,"\",REPT(" ",100)),100))</f>
        <v/>
      </c>
      <c r="M572" s="23" t="str">
        <f t="shared" si="17"/>
        <v/>
      </c>
      <c r="N572" s="5" t="str">
        <f t="shared" si="16"/>
        <v/>
      </c>
    </row>
    <row r="573" spans="12:14" x14ac:dyDescent="0.25">
      <c r="L573" s="23" t="str">
        <f>TRIM(RIGHT(SUBSTITUTE(Reference!CO573,"\",REPT(" ",100)),100))</f>
        <v/>
      </c>
      <c r="M573" s="23" t="str">
        <f t="shared" si="17"/>
        <v/>
      </c>
      <c r="N573" s="5" t="str">
        <f t="shared" si="16"/>
        <v/>
      </c>
    </row>
    <row r="574" spans="12:14" x14ac:dyDescent="0.25">
      <c r="L574" s="23" t="str">
        <f>TRIM(RIGHT(SUBSTITUTE(Reference!CO574,"\",REPT(" ",100)),100))</f>
        <v/>
      </c>
      <c r="M574" s="23" t="str">
        <f t="shared" si="17"/>
        <v/>
      </c>
      <c r="N574" s="5" t="str">
        <f t="shared" si="16"/>
        <v/>
      </c>
    </row>
    <row r="575" spans="12:14" x14ac:dyDescent="0.25">
      <c r="L575" s="23" t="str">
        <f>TRIM(RIGHT(SUBSTITUTE(Reference!CO575,"\",REPT(" ",100)),100))</f>
        <v/>
      </c>
      <c r="M575" s="23" t="str">
        <f t="shared" si="17"/>
        <v/>
      </c>
      <c r="N575" s="5" t="str">
        <f t="shared" si="16"/>
        <v/>
      </c>
    </row>
    <row r="576" spans="12:14" x14ac:dyDescent="0.25">
      <c r="L576" s="23" t="str">
        <f>TRIM(RIGHT(SUBSTITUTE(Reference!CO576,"\",REPT(" ",100)),100))</f>
        <v/>
      </c>
      <c r="M576" s="23" t="str">
        <f t="shared" si="17"/>
        <v/>
      </c>
      <c r="N576" s="5" t="str">
        <f t="shared" si="16"/>
        <v/>
      </c>
    </row>
    <row r="577" spans="12:14" x14ac:dyDescent="0.25">
      <c r="L577" s="23" t="str">
        <f>TRIM(RIGHT(SUBSTITUTE(Reference!CO577,"\",REPT(" ",100)),100))</f>
        <v/>
      </c>
      <c r="M577" s="23" t="str">
        <f t="shared" si="17"/>
        <v/>
      </c>
      <c r="N577" s="5" t="str">
        <f t="shared" si="16"/>
        <v/>
      </c>
    </row>
    <row r="578" spans="12:14" x14ac:dyDescent="0.25">
      <c r="L578" s="23" t="str">
        <f>TRIM(RIGHT(SUBSTITUTE(Reference!CO578,"\",REPT(" ",100)),100))</f>
        <v/>
      </c>
      <c r="M578" s="23" t="str">
        <f t="shared" si="17"/>
        <v/>
      </c>
      <c r="N578" s="5" t="str">
        <f t="shared" si="16"/>
        <v/>
      </c>
    </row>
    <row r="579" spans="12:14" x14ac:dyDescent="0.25">
      <c r="L579" s="23" t="str">
        <f>TRIM(RIGHT(SUBSTITUTE(Reference!CO579,"\",REPT(" ",100)),100))</f>
        <v/>
      </c>
      <c r="M579" s="23" t="str">
        <f t="shared" si="17"/>
        <v/>
      </c>
      <c r="N579" s="5" t="str">
        <f t="shared" si="16"/>
        <v/>
      </c>
    </row>
    <row r="580" spans="12:14" x14ac:dyDescent="0.25">
      <c r="L580" s="23" t="str">
        <f>TRIM(RIGHT(SUBSTITUTE(Reference!CO580,"\",REPT(" ",100)),100))</f>
        <v/>
      </c>
      <c r="M580" s="23" t="str">
        <f t="shared" si="17"/>
        <v/>
      </c>
      <c r="N580" s="5" t="str">
        <f t="shared" ref="N580:N643" si="18">IF(LEFT(RIGHT(M580,2),1)&lt;&gt;"/",RIGHT(M580,6),INDEX(CandidateFileArray,MATCH(RIGHT(M580,8),CandidateFileList,0),2))</f>
        <v/>
      </c>
    </row>
    <row r="581" spans="12:14" x14ac:dyDescent="0.25">
      <c r="L581" s="23" t="str">
        <f>TRIM(RIGHT(SUBSTITUTE(Reference!CO581,"\",REPT(" ",100)),100))</f>
        <v/>
      </c>
      <c r="M581" s="23" t="str">
        <f t="shared" ref="M581:M644" si="19">TRIM(LEFT(SUBSTITUTE(L581,".",REPT(" ",100)),100))</f>
        <v/>
      </c>
      <c r="N581" s="5" t="str">
        <f t="shared" si="18"/>
        <v/>
      </c>
    </row>
    <row r="582" spans="12:14" x14ac:dyDescent="0.25">
      <c r="L582" s="23" t="str">
        <f>TRIM(RIGHT(SUBSTITUTE(Reference!CO582,"\",REPT(" ",100)),100))</f>
        <v/>
      </c>
      <c r="M582" s="23" t="str">
        <f t="shared" si="19"/>
        <v/>
      </c>
      <c r="N582" s="5" t="str">
        <f t="shared" si="18"/>
        <v/>
      </c>
    </row>
    <row r="583" spans="12:14" x14ac:dyDescent="0.25">
      <c r="L583" s="23" t="str">
        <f>TRIM(RIGHT(SUBSTITUTE(Reference!CO583,"\",REPT(" ",100)),100))</f>
        <v/>
      </c>
      <c r="M583" s="23" t="str">
        <f t="shared" si="19"/>
        <v/>
      </c>
      <c r="N583" s="5" t="str">
        <f t="shared" si="18"/>
        <v/>
      </c>
    </row>
    <row r="584" spans="12:14" x14ac:dyDescent="0.25">
      <c r="L584" s="23" t="str">
        <f>TRIM(RIGHT(SUBSTITUTE(Reference!CO584,"\",REPT(" ",100)),100))</f>
        <v/>
      </c>
      <c r="M584" s="23" t="str">
        <f t="shared" si="19"/>
        <v/>
      </c>
      <c r="N584" s="5" t="str">
        <f t="shared" si="18"/>
        <v/>
      </c>
    </row>
    <row r="585" spans="12:14" x14ac:dyDescent="0.25">
      <c r="L585" s="23" t="str">
        <f>TRIM(RIGHT(SUBSTITUTE(Reference!CO585,"\",REPT(" ",100)),100))</f>
        <v/>
      </c>
      <c r="M585" s="23" t="str">
        <f t="shared" si="19"/>
        <v/>
      </c>
      <c r="N585" s="5" t="str">
        <f t="shared" si="18"/>
        <v/>
      </c>
    </row>
    <row r="586" spans="12:14" x14ac:dyDescent="0.25">
      <c r="L586" s="23" t="str">
        <f>TRIM(RIGHT(SUBSTITUTE(Reference!CO586,"\",REPT(" ",100)),100))</f>
        <v/>
      </c>
      <c r="M586" s="23" t="str">
        <f t="shared" si="19"/>
        <v/>
      </c>
      <c r="N586" s="5" t="str">
        <f t="shared" si="18"/>
        <v/>
      </c>
    </row>
    <row r="587" spans="12:14" x14ac:dyDescent="0.25">
      <c r="L587" s="23" t="str">
        <f>TRIM(RIGHT(SUBSTITUTE(Reference!CO587,"\",REPT(" ",100)),100))</f>
        <v/>
      </c>
      <c r="M587" s="23" t="str">
        <f t="shared" si="19"/>
        <v/>
      </c>
      <c r="N587" s="5" t="str">
        <f t="shared" si="18"/>
        <v/>
      </c>
    </row>
    <row r="588" spans="12:14" x14ac:dyDescent="0.25">
      <c r="L588" s="23" t="str">
        <f>TRIM(RIGHT(SUBSTITUTE(Reference!CO588,"\",REPT(" ",100)),100))</f>
        <v/>
      </c>
      <c r="M588" s="23" t="str">
        <f t="shared" si="19"/>
        <v/>
      </c>
      <c r="N588" s="5" t="str">
        <f t="shared" si="18"/>
        <v/>
      </c>
    </row>
    <row r="589" spans="12:14" x14ac:dyDescent="0.25">
      <c r="L589" s="23" t="str">
        <f>TRIM(RIGHT(SUBSTITUTE(Reference!CO589,"\",REPT(" ",100)),100))</f>
        <v/>
      </c>
      <c r="M589" s="23" t="str">
        <f t="shared" si="19"/>
        <v/>
      </c>
      <c r="N589" s="5" t="str">
        <f t="shared" si="18"/>
        <v/>
      </c>
    </row>
    <row r="590" spans="12:14" x14ac:dyDescent="0.25">
      <c r="L590" s="23" t="str">
        <f>TRIM(RIGHT(SUBSTITUTE(Reference!CO590,"\",REPT(" ",100)),100))</f>
        <v/>
      </c>
      <c r="M590" s="23" t="str">
        <f t="shared" si="19"/>
        <v/>
      </c>
      <c r="N590" s="5" t="str">
        <f t="shared" si="18"/>
        <v/>
      </c>
    </row>
    <row r="591" spans="12:14" x14ac:dyDescent="0.25">
      <c r="L591" s="23" t="str">
        <f>TRIM(RIGHT(SUBSTITUTE(Reference!CO591,"\",REPT(" ",100)),100))</f>
        <v/>
      </c>
      <c r="M591" s="23" t="str">
        <f t="shared" si="19"/>
        <v/>
      </c>
      <c r="N591" s="5" t="str">
        <f t="shared" si="18"/>
        <v/>
      </c>
    </row>
    <row r="592" spans="12:14" x14ac:dyDescent="0.25">
      <c r="L592" s="23" t="str">
        <f>TRIM(RIGHT(SUBSTITUTE(Reference!CO592,"\",REPT(" ",100)),100))</f>
        <v/>
      </c>
      <c r="M592" s="23" t="str">
        <f t="shared" si="19"/>
        <v/>
      </c>
      <c r="N592" s="5" t="str">
        <f t="shared" si="18"/>
        <v/>
      </c>
    </row>
    <row r="593" spans="12:14" x14ac:dyDescent="0.25">
      <c r="L593" s="23" t="str">
        <f>TRIM(RIGHT(SUBSTITUTE(Reference!CO593,"\",REPT(" ",100)),100))</f>
        <v/>
      </c>
      <c r="M593" s="23" t="str">
        <f t="shared" si="19"/>
        <v/>
      </c>
      <c r="N593" s="5" t="str">
        <f t="shared" si="18"/>
        <v/>
      </c>
    </row>
    <row r="594" spans="12:14" x14ac:dyDescent="0.25">
      <c r="L594" s="23" t="str">
        <f>TRIM(RIGHT(SUBSTITUTE(Reference!CO594,"\",REPT(" ",100)),100))</f>
        <v/>
      </c>
      <c r="M594" s="23" t="str">
        <f t="shared" si="19"/>
        <v/>
      </c>
      <c r="N594" s="5" t="str">
        <f t="shared" si="18"/>
        <v/>
      </c>
    </row>
    <row r="595" spans="12:14" x14ac:dyDescent="0.25">
      <c r="L595" s="23" t="str">
        <f>TRIM(RIGHT(SUBSTITUTE(Reference!CO595,"\",REPT(" ",100)),100))</f>
        <v/>
      </c>
      <c r="M595" s="23" t="str">
        <f t="shared" si="19"/>
        <v/>
      </c>
      <c r="N595" s="5" t="str">
        <f t="shared" si="18"/>
        <v/>
      </c>
    </row>
    <row r="596" spans="12:14" x14ac:dyDescent="0.25">
      <c r="L596" s="23" t="str">
        <f>TRIM(RIGHT(SUBSTITUTE(Reference!CO596,"\",REPT(" ",100)),100))</f>
        <v/>
      </c>
      <c r="M596" s="23" t="str">
        <f t="shared" si="19"/>
        <v/>
      </c>
      <c r="N596" s="5" t="str">
        <f t="shared" si="18"/>
        <v/>
      </c>
    </row>
    <row r="597" spans="12:14" x14ac:dyDescent="0.25">
      <c r="L597" s="23" t="str">
        <f>TRIM(RIGHT(SUBSTITUTE(Reference!CO597,"\",REPT(" ",100)),100))</f>
        <v/>
      </c>
      <c r="M597" s="23" t="str">
        <f t="shared" si="19"/>
        <v/>
      </c>
      <c r="N597" s="5" t="str">
        <f t="shared" si="18"/>
        <v/>
      </c>
    </row>
    <row r="598" spans="12:14" x14ac:dyDescent="0.25">
      <c r="L598" s="23" t="str">
        <f>TRIM(RIGHT(SUBSTITUTE(Reference!CO598,"\",REPT(" ",100)),100))</f>
        <v/>
      </c>
      <c r="M598" s="23" t="str">
        <f t="shared" si="19"/>
        <v/>
      </c>
      <c r="N598" s="5" t="str">
        <f t="shared" si="18"/>
        <v/>
      </c>
    </row>
    <row r="599" spans="12:14" x14ac:dyDescent="0.25">
      <c r="L599" s="23" t="str">
        <f>TRIM(RIGHT(SUBSTITUTE(Reference!CO599,"\",REPT(" ",100)),100))</f>
        <v/>
      </c>
      <c r="M599" s="23" t="str">
        <f t="shared" si="19"/>
        <v/>
      </c>
      <c r="N599" s="5" t="str">
        <f t="shared" si="18"/>
        <v/>
      </c>
    </row>
    <row r="600" spans="12:14" x14ac:dyDescent="0.25">
      <c r="L600" s="23" t="str">
        <f>TRIM(RIGHT(SUBSTITUTE(Reference!CO600,"\",REPT(" ",100)),100))</f>
        <v/>
      </c>
      <c r="M600" s="23" t="str">
        <f t="shared" si="19"/>
        <v/>
      </c>
      <c r="N600" s="5" t="str">
        <f t="shared" si="18"/>
        <v/>
      </c>
    </row>
    <row r="601" spans="12:14" x14ac:dyDescent="0.25">
      <c r="L601" s="23" t="str">
        <f>TRIM(RIGHT(SUBSTITUTE(Reference!CO601,"\",REPT(" ",100)),100))</f>
        <v/>
      </c>
      <c r="M601" s="23" t="str">
        <f t="shared" si="19"/>
        <v/>
      </c>
      <c r="N601" s="5" t="str">
        <f t="shared" si="18"/>
        <v/>
      </c>
    </row>
    <row r="602" spans="12:14" x14ac:dyDescent="0.25">
      <c r="L602" s="23" t="str">
        <f>TRIM(RIGHT(SUBSTITUTE(Reference!CO602,"\",REPT(" ",100)),100))</f>
        <v/>
      </c>
      <c r="M602" s="23" t="str">
        <f t="shared" si="19"/>
        <v/>
      </c>
      <c r="N602" s="5" t="str">
        <f t="shared" si="18"/>
        <v/>
      </c>
    </row>
    <row r="603" spans="12:14" x14ac:dyDescent="0.25">
      <c r="L603" s="23" t="str">
        <f>TRIM(RIGHT(SUBSTITUTE(Reference!CO603,"\",REPT(" ",100)),100))</f>
        <v/>
      </c>
      <c r="M603" s="23" t="str">
        <f t="shared" si="19"/>
        <v/>
      </c>
      <c r="N603" s="5" t="str">
        <f t="shared" si="18"/>
        <v/>
      </c>
    </row>
    <row r="604" spans="12:14" x14ac:dyDescent="0.25">
      <c r="L604" s="23" t="str">
        <f>TRIM(RIGHT(SUBSTITUTE(Reference!CO604,"\",REPT(" ",100)),100))</f>
        <v/>
      </c>
      <c r="M604" s="23" t="str">
        <f t="shared" si="19"/>
        <v/>
      </c>
      <c r="N604" s="5" t="str">
        <f t="shared" si="18"/>
        <v/>
      </c>
    </row>
    <row r="605" spans="12:14" x14ac:dyDescent="0.25">
      <c r="L605" s="23" t="str">
        <f>TRIM(RIGHT(SUBSTITUTE(Reference!CO605,"\",REPT(" ",100)),100))</f>
        <v/>
      </c>
      <c r="M605" s="23" t="str">
        <f t="shared" si="19"/>
        <v/>
      </c>
      <c r="N605" s="5" t="str">
        <f t="shared" si="18"/>
        <v/>
      </c>
    </row>
    <row r="606" spans="12:14" x14ac:dyDescent="0.25">
      <c r="L606" s="23" t="str">
        <f>TRIM(RIGHT(SUBSTITUTE(Reference!CO606,"\",REPT(" ",100)),100))</f>
        <v/>
      </c>
      <c r="M606" s="23" t="str">
        <f t="shared" si="19"/>
        <v/>
      </c>
      <c r="N606" s="5" t="str">
        <f t="shared" si="18"/>
        <v/>
      </c>
    </row>
    <row r="607" spans="12:14" x14ac:dyDescent="0.25">
      <c r="L607" s="23" t="str">
        <f>TRIM(RIGHT(SUBSTITUTE(Reference!CO607,"\",REPT(" ",100)),100))</f>
        <v/>
      </c>
      <c r="M607" s="23" t="str">
        <f t="shared" si="19"/>
        <v/>
      </c>
      <c r="N607" s="5" t="str">
        <f t="shared" si="18"/>
        <v/>
      </c>
    </row>
    <row r="608" spans="12:14" x14ac:dyDescent="0.25">
      <c r="L608" s="23" t="str">
        <f>TRIM(RIGHT(SUBSTITUTE(Reference!CO608,"\",REPT(" ",100)),100))</f>
        <v/>
      </c>
      <c r="M608" s="23" t="str">
        <f t="shared" si="19"/>
        <v/>
      </c>
      <c r="N608" s="5" t="str">
        <f t="shared" si="18"/>
        <v/>
      </c>
    </row>
    <row r="609" spans="12:14" x14ac:dyDescent="0.25">
      <c r="L609" s="23" t="str">
        <f>TRIM(RIGHT(SUBSTITUTE(Reference!CO609,"\",REPT(" ",100)),100))</f>
        <v/>
      </c>
      <c r="M609" s="23" t="str">
        <f t="shared" si="19"/>
        <v/>
      </c>
      <c r="N609" s="5" t="str">
        <f t="shared" si="18"/>
        <v/>
      </c>
    </row>
    <row r="610" spans="12:14" x14ac:dyDescent="0.25">
      <c r="L610" s="23" t="str">
        <f>TRIM(RIGHT(SUBSTITUTE(Reference!CO610,"\",REPT(" ",100)),100))</f>
        <v/>
      </c>
      <c r="M610" s="23" t="str">
        <f t="shared" si="19"/>
        <v/>
      </c>
      <c r="N610" s="5" t="str">
        <f t="shared" si="18"/>
        <v/>
      </c>
    </row>
    <row r="611" spans="12:14" x14ac:dyDescent="0.25">
      <c r="L611" s="23" t="str">
        <f>TRIM(RIGHT(SUBSTITUTE(Reference!CO611,"\",REPT(" ",100)),100))</f>
        <v/>
      </c>
      <c r="M611" s="23" t="str">
        <f t="shared" si="19"/>
        <v/>
      </c>
      <c r="N611" s="5" t="str">
        <f t="shared" si="18"/>
        <v/>
      </c>
    </row>
    <row r="612" spans="12:14" x14ac:dyDescent="0.25">
      <c r="L612" s="23" t="str">
        <f>TRIM(RIGHT(SUBSTITUTE(Reference!CO612,"\",REPT(" ",100)),100))</f>
        <v/>
      </c>
      <c r="M612" s="23" t="str">
        <f t="shared" si="19"/>
        <v/>
      </c>
      <c r="N612" s="5" t="str">
        <f t="shared" si="18"/>
        <v/>
      </c>
    </row>
    <row r="613" spans="12:14" x14ac:dyDescent="0.25">
      <c r="L613" s="23" t="str">
        <f>TRIM(RIGHT(SUBSTITUTE(Reference!CO613,"\",REPT(" ",100)),100))</f>
        <v/>
      </c>
      <c r="M613" s="23" t="str">
        <f t="shared" si="19"/>
        <v/>
      </c>
      <c r="N613" s="5" t="str">
        <f t="shared" si="18"/>
        <v/>
      </c>
    </row>
    <row r="614" spans="12:14" x14ac:dyDescent="0.25">
      <c r="L614" s="23" t="str">
        <f>TRIM(RIGHT(SUBSTITUTE(Reference!CO614,"\",REPT(" ",100)),100))</f>
        <v/>
      </c>
      <c r="M614" s="23" t="str">
        <f t="shared" si="19"/>
        <v/>
      </c>
      <c r="N614" s="5" t="str">
        <f t="shared" si="18"/>
        <v/>
      </c>
    </row>
    <row r="615" spans="12:14" x14ac:dyDescent="0.25">
      <c r="L615" s="23" t="str">
        <f>TRIM(RIGHT(SUBSTITUTE(Reference!CO615,"\",REPT(" ",100)),100))</f>
        <v/>
      </c>
      <c r="M615" s="23" t="str">
        <f t="shared" si="19"/>
        <v/>
      </c>
      <c r="N615" s="5" t="str">
        <f t="shared" si="18"/>
        <v/>
      </c>
    </row>
    <row r="616" spans="12:14" x14ac:dyDescent="0.25">
      <c r="L616" s="23" t="str">
        <f>TRIM(RIGHT(SUBSTITUTE(Reference!CO616,"\",REPT(" ",100)),100))</f>
        <v/>
      </c>
      <c r="M616" s="23" t="str">
        <f t="shared" si="19"/>
        <v/>
      </c>
      <c r="N616" s="5" t="str">
        <f t="shared" si="18"/>
        <v/>
      </c>
    </row>
    <row r="617" spans="12:14" x14ac:dyDescent="0.25">
      <c r="L617" s="23" t="str">
        <f>TRIM(RIGHT(SUBSTITUTE(Reference!CO617,"\",REPT(" ",100)),100))</f>
        <v/>
      </c>
      <c r="M617" s="23" t="str">
        <f t="shared" si="19"/>
        <v/>
      </c>
      <c r="N617" s="5" t="str">
        <f t="shared" si="18"/>
        <v/>
      </c>
    </row>
    <row r="618" spans="12:14" x14ac:dyDescent="0.25">
      <c r="L618" s="23" t="str">
        <f>TRIM(RIGHT(SUBSTITUTE(Reference!CO618,"\",REPT(" ",100)),100))</f>
        <v/>
      </c>
      <c r="M618" s="23" t="str">
        <f t="shared" si="19"/>
        <v/>
      </c>
      <c r="N618" s="5" t="str">
        <f t="shared" si="18"/>
        <v/>
      </c>
    </row>
    <row r="619" spans="12:14" x14ac:dyDescent="0.25">
      <c r="L619" s="23" t="str">
        <f>TRIM(RIGHT(SUBSTITUTE(Reference!CO619,"\",REPT(" ",100)),100))</f>
        <v/>
      </c>
      <c r="M619" s="23" t="str">
        <f t="shared" si="19"/>
        <v/>
      </c>
      <c r="N619" s="5" t="str">
        <f t="shared" si="18"/>
        <v/>
      </c>
    </row>
    <row r="620" spans="12:14" x14ac:dyDescent="0.25">
      <c r="L620" s="23" t="str">
        <f>TRIM(RIGHT(SUBSTITUTE(Reference!CO620,"\",REPT(" ",100)),100))</f>
        <v/>
      </c>
      <c r="M620" s="23" t="str">
        <f t="shared" si="19"/>
        <v/>
      </c>
      <c r="N620" s="5" t="str">
        <f t="shared" si="18"/>
        <v/>
      </c>
    </row>
    <row r="621" spans="12:14" x14ac:dyDescent="0.25">
      <c r="L621" s="23" t="str">
        <f>TRIM(RIGHT(SUBSTITUTE(Reference!CO621,"\",REPT(" ",100)),100))</f>
        <v/>
      </c>
      <c r="M621" s="23" t="str">
        <f t="shared" si="19"/>
        <v/>
      </c>
      <c r="N621" s="5" t="str">
        <f t="shared" si="18"/>
        <v/>
      </c>
    </row>
    <row r="622" spans="12:14" x14ac:dyDescent="0.25">
      <c r="L622" s="23" t="str">
        <f>TRIM(RIGHT(SUBSTITUTE(Reference!CO622,"\",REPT(" ",100)),100))</f>
        <v/>
      </c>
      <c r="M622" s="23" t="str">
        <f t="shared" si="19"/>
        <v/>
      </c>
      <c r="N622" s="5" t="str">
        <f t="shared" si="18"/>
        <v/>
      </c>
    </row>
    <row r="623" spans="12:14" x14ac:dyDescent="0.25">
      <c r="L623" s="23" t="str">
        <f>TRIM(RIGHT(SUBSTITUTE(Reference!CO623,"\",REPT(" ",100)),100))</f>
        <v/>
      </c>
      <c r="M623" s="23" t="str">
        <f t="shared" si="19"/>
        <v/>
      </c>
      <c r="N623" s="5" t="str">
        <f t="shared" si="18"/>
        <v/>
      </c>
    </row>
    <row r="624" spans="12:14" x14ac:dyDescent="0.25">
      <c r="L624" s="23" t="str">
        <f>TRIM(RIGHT(SUBSTITUTE(Reference!CO624,"\",REPT(" ",100)),100))</f>
        <v/>
      </c>
      <c r="M624" s="23" t="str">
        <f t="shared" si="19"/>
        <v/>
      </c>
      <c r="N624" s="5" t="str">
        <f t="shared" si="18"/>
        <v/>
      </c>
    </row>
    <row r="625" spans="12:14" x14ac:dyDescent="0.25">
      <c r="L625" s="23" t="str">
        <f>TRIM(RIGHT(SUBSTITUTE(Reference!CO625,"\",REPT(" ",100)),100))</f>
        <v/>
      </c>
      <c r="M625" s="23" t="str">
        <f t="shared" si="19"/>
        <v/>
      </c>
      <c r="N625" s="5" t="str">
        <f t="shared" si="18"/>
        <v/>
      </c>
    </row>
    <row r="626" spans="12:14" x14ac:dyDescent="0.25">
      <c r="L626" s="23" t="str">
        <f>TRIM(RIGHT(SUBSTITUTE(Reference!CO626,"\",REPT(" ",100)),100))</f>
        <v/>
      </c>
      <c r="M626" s="23" t="str">
        <f t="shared" si="19"/>
        <v/>
      </c>
      <c r="N626" s="5" t="str">
        <f t="shared" si="18"/>
        <v/>
      </c>
    </row>
    <row r="627" spans="12:14" x14ac:dyDescent="0.25">
      <c r="L627" s="23" t="str">
        <f>TRIM(RIGHT(SUBSTITUTE(Reference!CO627,"\",REPT(" ",100)),100))</f>
        <v/>
      </c>
      <c r="M627" s="23" t="str">
        <f t="shared" si="19"/>
        <v/>
      </c>
      <c r="N627" s="5" t="str">
        <f t="shared" si="18"/>
        <v/>
      </c>
    </row>
    <row r="628" spans="12:14" x14ac:dyDescent="0.25">
      <c r="L628" s="23" t="str">
        <f>TRIM(RIGHT(SUBSTITUTE(Reference!CO628,"\",REPT(" ",100)),100))</f>
        <v/>
      </c>
      <c r="M628" s="23" t="str">
        <f t="shared" si="19"/>
        <v/>
      </c>
      <c r="N628" s="5" t="str">
        <f t="shared" si="18"/>
        <v/>
      </c>
    </row>
    <row r="629" spans="12:14" x14ac:dyDescent="0.25">
      <c r="L629" s="23" t="str">
        <f>TRIM(RIGHT(SUBSTITUTE(Reference!CO629,"\",REPT(" ",100)),100))</f>
        <v/>
      </c>
      <c r="M629" s="23" t="str">
        <f t="shared" si="19"/>
        <v/>
      </c>
      <c r="N629" s="5" t="str">
        <f t="shared" si="18"/>
        <v/>
      </c>
    </row>
    <row r="630" spans="12:14" x14ac:dyDescent="0.25">
      <c r="L630" s="23" t="str">
        <f>TRIM(RIGHT(SUBSTITUTE(Reference!CO630,"\",REPT(" ",100)),100))</f>
        <v/>
      </c>
      <c r="M630" s="23" t="str">
        <f t="shared" si="19"/>
        <v/>
      </c>
      <c r="N630" s="5" t="str">
        <f t="shared" si="18"/>
        <v/>
      </c>
    </row>
    <row r="631" spans="12:14" x14ac:dyDescent="0.25">
      <c r="L631" s="23" t="str">
        <f>TRIM(RIGHT(SUBSTITUTE(Reference!CO631,"\",REPT(" ",100)),100))</f>
        <v/>
      </c>
      <c r="M631" s="23" t="str">
        <f t="shared" si="19"/>
        <v/>
      </c>
      <c r="N631" s="5" t="str">
        <f t="shared" si="18"/>
        <v/>
      </c>
    </row>
    <row r="632" spans="12:14" x14ac:dyDescent="0.25">
      <c r="L632" s="23" t="str">
        <f>TRIM(RIGHT(SUBSTITUTE(Reference!CO632,"\",REPT(" ",100)),100))</f>
        <v/>
      </c>
      <c r="M632" s="23" t="str">
        <f t="shared" si="19"/>
        <v/>
      </c>
      <c r="N632" s="5" t="str">
        <f t="shared" si="18"/>
        <v/>
      </c>
    </row>
    <row r="633" spans="12:14" x14ac:dyDescent="0.25">
      <c r="L633" s="23" t="str">
        <f>TRIM(RIGHT(SUBSTITUTE(Reference!CO633,"\",REPT(" ",100)),100))</f>
        <v/>
      </c>
      <c r="M633" s="23" t="str">
        <f t="shared" si="19"/>
        <v/>
      </c>
      <c r="N633" s="5" t="str">
        <f t="shared" si="18"/>
        <v/>
      </c>
    </row>
    <row r="634" spans="12:14" x14ac:dyDescent="0.25">
      <c r="L634" s="23" t="str">
        <f>TRIM(RIGHT(SUBSTITUTE(Reference!CO634,"\",REPT(" ",100)),100))</f>
        <v/>
      </c>
      <c r="M634" s="23" t="str">
        <f t="shared" si="19"/>
        <v/>
      </c>
      <c r="N634" s="5" t="str">
        <f t="shared" si="18"/>
        <v/>
      </c>
    </row>
    <row r="635" spans="12:14" x14ac:dyDescent="0.25">
      <c r="L635" s="23" t="str">
        <f>TRIM(RIGHT(SUBSTITUTE(Reference!CO635,"\",REPT(" ",100)),100))</f>
        <v/>
      </c>
      <c r="M635" s="23" t="str">
        <f t="shared" si="19"/>
        <v/>
      </c>
      <c r="N635" s="5" t="str">
        <f t="shared" si="18"/>
        <v/>
      </c>
    </row>
    <row r="636" spans="12:14" x14ac:dyDescent="0.25">
      <c r="L636" s="23" t="str">
        <f>TRIM(RIGHT(SUBSTITUTE(Reference!CO636,"\",REPT(" ",100)),100))</f>
        <v/>
      </c>
      <c r="M636" s="23" t="str">
        <f t="shared" si="19"/>
        <v/>
      </c>
      <c r="N636" s="5" t="str">
        <f t="shared" si="18"/>
        <v/>
      </c>
    </row>
    <row r="637" spans="12:14" x14ac:dyDescent="0.25">
      <c r="L637" s="23" t="str">
        <f>TRIM(RIGHT(SUBSTITUTE(Reference!CO637,"\",REPT(" ",100)),100))</f>
        <v/>
      </c>
      <c r="M637" s="23" t="str">
        <f t="shared" si="19"/>
        <v/>
      </c>
      <c r="N637" s="5" t="str">
        <f t="shared" si="18"/>
        <v/>
      </c>
    </row>
    <row r="638" spans="12:14" x14ac:dyDescent="0.25">
      <c r="L638" s="23" t="str">
        <f>TRIM(RIGHT(SUBSTITUTE(Reference!CO638,"\",REPT(" ",100)),100))</f>
        <v/>
      </c>
      <c r="M638" s="23" t="str">
        <f t="shared" si="19"/>
        <v/>
      </c>
      <c r="N638" s="5" t="str">
        <f t="shared" si="18"/>
        <v/>
      </c>
    </row>
    <row r="639" spans="12:14" x14ac:dyDescent="0.25">
      <c r="L639" s="23" t="str">
        <f>TRIM(RIGHT(SUBSTITUTE(Reference!CO639,"\",REPT(" ",100)),100))</f>
        <v/>
      </c>
      <c r="M639" s="23" t="str">
        <f t="shared" si="19"/>
        <v/>
      </c>
      <c r="N639" s="5" t="str">
        <f t="shared" si="18"/>
        <v/>
      </c>
    </row>
    <row r="640" spans="12:14" x14ac:dyDescent="0.25">
      <c r="L640" s="23" t="str">
        <f>TRIM(RIGHT(SUBSTITUTE(Reference!CO640,"\",REPT(" ",100)),100))</f>
        <v/>
      </c>
      <c r="M640" s="23" t="str">
        <f t="shared" si="19"/>
        <v/>
      </c>
      <c r="N640" s="5" t="str">
        <f t="shared" si="18"/>
        <v/>
      </c>
    </row>
    <row r="641" spans="12:14" x14ac:dyDescent="0.25">
      <c r="L641" s="23" t="str">
        <f>TRIM(RIGHT(SUBSTITUTE(Reference!CO641,"\",REPT(" ",100)),100))</f>
        <v/>
      </c>
      <c r="M641" s="23" t="str">
        <f t="shared" si="19"/>
        <v/>
      </c>
      <c r="N641" s="5" t="str">
        <f t="shared" si="18"/>
        <v/>
      </c>
    </row>
    <row r="642" spans="12:14" x14ac:dyDescent="0.25">
      <c r="L642" s="23" t="str">
        <f>TRIM(RIGHT(SUBSTITUTE(Reference!CO642,"\",REPT(" ",100)),100))</f>
        <v/>
      </c>
      <c r="M642" s="23" t="str">
        <f t="shared" si="19"/>
        <v/>
      </c>
      <c r="N642" s="5" t="str">
        <f t="shared" si="18"/>
        <v/>
      </c>
    </row>
    <row r="643" spans="12:14" x14ac:dyDescent="0.25">
      <c r="L643" s="23" t="str">
        <f>TRIM(RIGHT(SUBSTITUTE(Reference!CO643,"\",REPT(" ",100)),100))</f>
        <v/>
      </c>
      <c r="M643" s="23" t="str">
        <f t="shared" si="19"/>
        <v/>
      </c>
      <c r="N643" s="5" t="str">
        <f t="shared" si="18"/>
        <v/>
      </c>
    </row>
    <row r="644" spans="12:14" x14ac:dyDescent="0.25">
      <c r="L644" s="23" t="str">
        <f>TRIM(RIGHT(SUBSTITUTE(Reference!CO644,"\",REPT(" ",100)),100))</f>
        <v/>
      </c>
      <c r="M644" s="23" t="str">
        <f t="shared" si="19"/>
        <v/>
      </c>
      <c r="N644" s="5" t="str">
        <f t="shared" ref="N644:N707" si="20">IF(LEFT(RIGHT(M644,2),1)&lt;&gt;"/",RIGHT(M644,6),INDEX(CandidateFileArray,MATCH(RIGHT(M644,8),CandidateFileList,0),2))</f>
        <v/>
      </c>
    </row>
    <row r="645" spans="12:14" x14ac:dyDescent="0.25">
      <c r="L645" s="23" t="str">
        <f>TRIM(RIGHT(SUBSTITUTE(Reference!CO645,"\",REPT(" ",100)),100))</f>
        <v/>
      </c>
      <c r="M645" s="23" t="str">
        <f t="shared" ref="M645:M708" si="21">TRIM(LEFT(SUBSTITUTE(L645,".",REPT(" ",100)),100))</f>
        <v/>
      </c>
      <c r="N645" s="5" t="str">
        <f t="shared" si="20"/>
        <v/>
      </c>
    </row>
    <row r="646" spans="12:14" x14ac:dyDescent="0.25">
      <c r="L646" s="23" t="str">
        <f>TRIM(RIGHT(SUBSTITUTE(Reference!CO646,"\",REPT(" ",100)),100))</f>
        <v/>
      </c>
      <c r="M646" s="23" t="str">
        <f t="shared" si="21"/>
        <v/>
      </c>
      <c r="N646" s="5" t="str">
        <f t="shared" si="20"/>
        <v/>
      </c>
    </row>
    <row r="647" spans="12:14" x14ac:dyDescent="0.25">
      <c r="L647" s="23" t="str">
        <f>TRIM(RIGHT(SUBSTITUTE(Reference!CO647,"\",REPT(" ",100)),100))</f>
        <v/>
      </c>
      <c r="M647" s="23" t="str">
        <f t="shared" si="21"/>
        <v/>
      </c>
      <c r="N647" s="5" t="str">
        <f t="shared" si="20"/>
        <v/>
      </c>
    </row>
    <row r="648" spans="12:14" x14ac:dyDescent="0.25">
      <c r="L648" s="23" t="str">
        <f>TRIM(RIGHT(SUBSTITUTE(Reference!CO648,"\",REPT(" ",100)),100))</f>
        <v/>
      </c>
      <c r="M648" s="23" t="str">
        <f t="shared" si="21"/>
        <v/>
      </c>
      <c r="N648" s="5" t="str">
        <f t="shared" si="20"/>
        <v/>
      </c>
    </row>
    <row r="649" spans="12:14" x14ac:dyDescent="0.25">
      <c r="L649" s="23" t="str">
        <f>TRIM(RIGHT(SUBSTITUTE(Reference!CO649,"\",REPT(" ",100)),100))</f>
        <v/>
      </c>
      <c r="M649" s="23" t="str">
        <f t="shared" si="21"/>
        <v/>
      </c>
      <c r="N649" s="5" t="str">
        <f t="shared" si="20"/>
        <v/>
      </c>
    </row>
    <row r="650" spans="12:14" x14ac:dyDescent="0.25">
      <c r="L650" s="23" t="str">
        <f>TRIM(RIGHT(SUBSTITUTE(Reference!CO650,"\",REPT(" ",100)),100))</f>
        <v/>
      </c>
      <c r="M650" s="23" t="str">
        <f t="shared" si="21"/>
        <v/>
      </c>
      <c r="N650" s="5" t="str">
        <f t="shared" si="20"/>
        <v/>
      </c>
    </row>
    <row r="651" spans="12:14" x14ac:dyDescent="0.25">
      <c r="L651" s="23" t="str">
        <f>TRIM(RIGHT(SUBSTITUTE(Reference!CO651,"\",REPT(" ",100)),100))</f>
        <v/>
      </c>
      <c r="M651" s="23" t="str">
        <f t="shared" si="21"/>
        <v/>
      </c>
      <c r="N651" s="5" t="str">
        <f t="shared" si="20"/>
        <v/>
      </c>
    </row>
    <row r="652" spans="12:14" x14ac:dyDescent="0.25">
      <c r="L652" s="23" t="str">
        <f>TRIM(RIGHT(SUBSTITUTE(Reference!CO652,"\",REPT(" ",100)),100))</f>
        <v/>
      </c>
      <c r="M652" s="23" t="str">
        <f t="shared" si="21"/>
        <v/>
      </c>
      <c r="N652" s="5" t="str">
        <f t="shared" si="20"/>
        <v/>
      </c>
    </row>
    <row r="653" spans="12:14" x14ac:dyDescent="0.25">
      <c r="L653" s="23" t="str">
        <f>TRIM(RIGHT(SUBSTITUTE(Reference!CO653,"\",REPT(" ",100)),100))</f>
        <v/>
      </c>
      <c r="M653" s="23" t="str">
        <f t="shared" si="21"/>
        <v/>
      </c>
      <c r="N653" s="5" t="str">
        <f t="shared" si="20"/>
        <v/>
      </c>
    </row>
    <row r="654" spans="12:14" x14ac:dyDescent="0.25">
      <c r="L654" s="23" t="str">
        <f>TRIM(RIGHT(SUBSTITUTE(Reference!CO654,"\",REPT(" ",100)),100))</f>
        <v/>
      </c>
      <c r="M654" s="23" t="str">
        <f t="shared" si="21"/>
        <v/>
      </c>
      <c r="N654" s="5" t="str">
        <f t="shared" si="20"/>
        <v/>
      </c>
    </row>
    <row r="655" spans="12:14" x14ac:dyDescent="0.25">
      <c r="L655" s="23" t="str">
        <f>TRIM(RIGHT(SUBSTITUTE(Reference!CO655,"\",REPT(" ",100)),100))</f>
        <v/>
      </c>
      <c r="M655" s="23" t="str">
        <f t="shared" si="21"/>
        <v/>
      </c>
      <c r="N655" s="5" t="str">
        <f t="shared" si="20"/>
        <v/>
      </c>
    </row>
    <row r="656" spans="12:14" x14ac:dyDescent="0.25">
      <c r="L656" s="23" t="str">
        <f>TRIM(RIGHT(SUBSTITUTE(Reference!CO656,"\",REPT(" ",100)),100))</f>
        <v/>
      </c>
      <c r="M656" s="23" t="str">
        <f t="shared" si="21"/>
        <v/>
      </c>
      <c r="N656" s="5" t="str">
        <f t="shared" si="20"/>
        <v/>
      </c>
    </row>
    <row r="657" spans="12:14" x14ac:dyDescent="0.25">
      <c r="L657" s="23" t="str">
        <f>TRIM(RIGHT(SUBSTITUTE(Reference!CO657,"\",REPT(" ",100)),100))</f>
        <v/>
      </c>
      <c r="M657" s="23" t="str">
        <f t="shared" si="21"/>
        <v/>
      </c>
      <c r="N657" s="5" t="str">
        <f t="shared" si="20"/>
        <v/>
      </c>
    </row>
    <row r="658" spans="12:14" x14ac:dyDescent="0.25">
      <c r="L658" s="23" t="str">
        <f>TRIM(RIGHT(SUBSTITUTE(Reference!CO658,"\",REPT(" ",100)),100))</f>
        <v/>
      </c>
      <c r="M658" s="23" t="str">
        <f t="shared" si="21"/>
        <v/>
      </c>
      <c r="N658" s="5" t="str">
        <f t="shared" si="20"/>
        <v/>
      </c>
    </row>
    <row r="659" spans="12:14" x14ac:dyDescent="0.25">
      <c r="L659" s="23" t="str">
        <f>TRIM(RIGHT(SUBSTITUTE(Reference!CO659,"\",REPT(" ",100)),100))</f>
        <v/>
      </c>
      <c r="M659" s="23" t="str">
        <f t="shared" si="21"/>
        <v/>
      </c>
      <c r="N659" s="5" t="str">
        <f t="shared" si="20"/>
        <v/>
      </c>
    </row>
    <row r="660" spans="12:14" x14ac:dyDescent="0.25">
      <c r="L660" s="23" t="str">
        <f>TRIM(RIGHT(SUBSTITUTE(Reference!CO660,"\",REPT(" ",100)),100))</f>
        <v/>
      </c>
      <c r="M660" s="23" t="str">
        <f t="shared" si="21"/>
        <v/>
      </c>
      <c r="N660" s="5" t="str">
        <f t="shared" si="20"/>
        <v/>
      </c>
    </row>
    <row r="661" spans="12:14" x14ac:dyDescent="0.25">
      <c r="L661" s="23" t="str">
        <f>TRIM(RIGHT(SUBSTITUTE(Reference!CO661,"\",REPT(" ",100)),100))</f>
        <v/>
      </c>
      <c r="M661" s="23" t="str">
        <f t="shared" si="21"/>
        <v/>
      </c>
      <c r="N661" s="5" t="str">
        <f t="shared" si="20"/>
        <v/>
      </c>
    </row>
    <row r="662" spans="12:14" x14ac:dyDescent="0.25">
      <c r="L662" s="23" t="str">
        <f>TRIM(RIGHT(SUBSTITUTE(Reference!CO662,"\",REPT(" ",100)),100))</f>
        <v/>
      </c>
      <c r="M662" s="23" t="str">
        <f t="shared" si="21"/>
        <v/>
      </c>
      <c r="N662" s="5" t="str">
        <f t="shared" si="20"/>
        <v/>
      </c>
    </row>
    <row r="663" spans="12:14" x14ac:dyDescent="0.25">
      <c r="L663" s="23" t="str">
        <f>TRIM(RIGHT(SUBSTITUTE(Reference!CO663,"\",REPT(" ",100)),100))</f>
        <v/>
      </c>
      <c r="M663" s="23" t="str">
        <f t="shared" si="21"/>
        <v/>
      </c>
      <c r="N663" s="5" t="str">
        <f t="shared" si="20"/>
        <v/>
      </c>
    </row>
    <row r="664" spans="12:14" x14ac:dyDescent="0.25">
      <c r="L664" s="23" t="str">
        <f>TRIM(RIGHT(SUBSTITUTE(Reference!CO664,"\",REPT(" ",100)),100))</f>
        <v/>
      </c>
      <c r="M664" s="23" t="str">
        <f t="shared" si="21"/>
        <v/>
      </c>
      <c r="N664" s="5" t="str">
        <f t="shared" si="20"/>
        <v/>
      </c>
    </row>
    <row r="665" spans="12:14" x14ac:dyDescent="0.25">
      <c r="L665" s="23" t="str">
        <f>TRIM(RIGHT(SUBSTITUTE(Reference!CO665,"\",REPT(" ",100)),100))</f>
        <v/>
      </c>
      <c r="M665" s="23" t="str">
        <f t="shared" si="21"/>
        <v/>
      </c>
      <c r="N665" s="5" t="str">
        <f t="shared" si="20"/>
        <v/>
      </c>
    </row>
    <row r="666" spans="12:14" x14ac:dyDescent="0.25">
      <c r="L666" s="23" t="str">
        <f>TRIM(RIGHT(SUBSTITUTE(Reference!CO666,"\",REPT(" ",100)),100))</f>
        <v/>
      </c>
      <c r="M666" s="23" t="str">
        <f t="shared" si="21"/>
        <v/>
      </c>
      <c r="N666" s="5" t="str">
        <f t="shared" si="20"/>
        <v/>
      </c>
    </row>
    <row r="667" spans="12:14" x14ac:dyDescent="0.25">
      <c r="L667" s="23" t="str">
        <f>TRIM(RIGHT(SUBSTITUTE(Reference!CO667,"\",REPT(" ",100)),100))</f>
        <v/>
      </c>
      <c r="M667" s="23" t="str">
        <f t="shared" si="21"/>
        <v/>
      </c>
      <c r="N667" s="5" t="str">
        <f t="shared" si="20"/>
        <v/>
      </c>
    </row>
    <row r="668" spans="12:14" x14ac:dyDescent="0.25">
      <c r="L668" s="23" t="str">
        <f>TRIM(RIGHT(SUBSTITUTE(Reference!CO668,"\",REPT(" ",100)),100))</f>
        <v/>
      </c>
      <c r="M668" s="23" t="str">
        <f t="shared" si="21"/>
        <v/>
      </c>
      <c r="N668" s="5" t="str">
        <f t="shared" si="20"/>
        <v/>
      </c>
    </row>
    <row r="669" spans="12:14" x14ac:dyDescent="0.25">
      <c r="L669" s="23" t="str">
        <f>TRIM(RIGHT(SUBSTITUTE(Reference!CO669,"\",REPT(" ",100)),100))</f>
        <v/>
      </c>
      <c r="M669" s="23" t="str">
        <f t="shared" si="21"/>
        <v/>
      </c>
      <c r="N669" s="5" t="str">
        <f t="shared" si="20"/>
        <v/>
      </c>
    </row>
    <row r="670" spans="12:14" x14ac:dyDescent="0.25">
      <c r="L670" s="23" t="str">
        <f>TRIM(RIGHT(SUBSTITUTE(Reference!CO670,"\",REPT(" ",100)),100))</f>
        <v/>
      </c>
      <c r="M670" s="23" t="str">
        <f t="shared" si="21"/>
        <v/>
      </c>
      <c r="N670" s="5" t="str">
        <f t="shared" si="20"/>
        <v/>
      </c>
    </row>
    <row r="671" spans="12:14" x14ac:dyDescent="0.25">
      <c r="L671" s="23" t="str">
        <f>TRIM(RIGHT(SUBSTITUTE(Reference!CO671,"\",REPT(" ",100)),100))</f>
        <v/>
      </c>
      <c r="M671" s="23" t="str">
        <f t="shared" si="21"/>
        <v/>
      </c>
      <c r="N671" s="5" t="str">
        <f t="shared" si="20"/>
        <v/>
      </c>
    </row>
    <row r="672" spans="12:14" x14ac:dyDescent="0.25">
      <c r="L672" s="23" t="str">
        <f>TRIM(RIGHT(SUBSTITUTE(Reference!CO672,"\",REPT(" ",100)),100))</f>
        <v/>
      </c>
      <c r="M672" s="23" t="str">
        <f t="shared" si="21"/>
        <v/>
      </c>
      <c r="N672" s="5" t="str">
        <f t="shared" si="20"/>
        <v/>
      </c>
    </row>
    <row r="673" spans="12:14" x14ac:dyDescent="0.25">
      <c r="L673" s="23" t="str">
        <f>TRIM(RIGHT(SUBSTITUTE(Reference!CO673,"\",REPT(" ",100)),100))</f>
        <v/>
      </c>
      <c r="M673" s="23" t="str">
        <f t="shared" si="21"/>
        <v/>
      </c>
      <c r="N673" s="5" t="str">
        <f t="shared" si="20"/>
        <v/>
      </c>
    </row>
    <row r="674" spans="12:14" x14ac:dyDescent="0.25">
      <c r="L674" s="23" t="str">
        <f>TRIM(RIGHT(SUBSTITUTE(Reference!CO674,"\",REPT(" ",100)),100))</f>
        <v/>
      </c>
      <c r="M674" s="23" t="str">
        <f t="shared" si="21"/>
        <v/>
      </c>
      <c r="N674" s="5" t="str">
        <f t="shared" si="20"/>
        <v/>
      </c>
    </row>
    <row r="675" spans="12:14" x14ac:dyDescent="0.25">
      <c r="L675" s="23" t="str">
        <f>TRIM(RIGHT(SUBSTITUTE(Reference!CO675,"\",REPT(" ",100)),100))</f>
        <v/>
      </c>
      <c r="M675" s="23" t="str">
        <f t="shared" si="21"/>
        <v/>
      </c>
      <c r="N675" s="5" t="str">
        <f t="shared" si="20"/>
        <v/>
      </c>
    </row>
    <row r="676" spans="12:14" x14ac:dyDescent="0.25">
      <c r="L676" s="23" t="str">
        <f>TRIM(RIGHT(SUBSTITUTE(Reference!CO676,"\",REPT(" ",100)),100))</f>
        <v/>
      </c>
      <c r="M676" s="23" t="str">
        <f t="shared" si="21"/>
        <v/>
      </c>
      <c r="N676" s="5" t="str">
        <f t="shared" si="20"/>
        <v/>
      </c>
    </row>
    <row r="677" spans="12:14" x14ac:dyDescent="0.25">
      <c r="L677" s="23" t="str">
        <f>TRIM(RIGHT(SUBSTITUTE(Reference!CO677,"\",REPT(" ",100)),100))</f>
        <v/>
      </c>
      <c r="M677" s="23" t="str">
        <f t="shared" si="21"/>
        <v/>
      </c>
      <c r="N677" s="5" t="str">
        <f t="shared" si="20"/>
        <v/>
      </c>
    </row>
    <row r="678" spans="12:14" x14ac:dyDescent="0.25">
      <c r="L678" s="23" t="str">
        <f>TRIM(RIGHT(SUBSTITUTE(Reference!CO678,"\",REPT(" ",100)),100))</f>
        <v/>
      </c>
      <c r="M678" s="23" t="str">
        <f t="shared" si="21"/>
        <v/>
      </c>
      <c r="N678" s="5" t="str">
        <f t="shared" si="20"/>
        <v/>
      </c>
    </row>
    <row r="679" spans="12:14" x14ac:dyDescent="0.25">
      <c r="L679" s="23" t="str">
        <f>TRIM(RIGHT(SUBSTITUTE(Reference!CO679,"\",REPT(" ",100)),100))</f>
        <v/>
      </c>
      <c r="M679" s="23" t="str">
        <f t="shared" si="21"/>
        <v/>
      </c>
      <c r="N679" s="5" t="str">
        <f t="shared" si="20"/>
        <v/>
      </c>
    </row>
    <row r="680" spans="12:14" x14ac:dyDescent="0.25">
      <c r="L680" s="23" t="str">
        <f>TRIM(RIGHT(SUBSTITUTE(Reference!CO680,"\",REPT(" ",100)),100))</f>
        <v/>
      </c>
      <c r="M680" s="23" t="str">
        <f t="shared" si="21"/>
        <v/>
      </c>
      <c r="N680" s="5" t="str">
        <f t="shared" si="20"/>
        <v/>
      </c>
    </row>
    <row r="681" spans="12:14" x14ac:dyDescent="0.25">
      <c r="L681" s="23" t="str">
        <f>TRIM(RIGHT(SUBSTITUTE(Reference!CO681,"\",REPT(" ",100)),100))</f>
        <v/>
      </c>
      <c r="M681" s="23" t="str">
        <f t="shared" si="21"/>
        <v/>
      </c>
      <c r="N681" s="5" t="str">
        <f t="shared" si="20"/>
        <v/>
      </c>
    </row>
    <row r="682" spans="12:14" x14ac:dyDescent="0.25">
      <c r="L682" s="23" t="str">
        <f>TRIM(RIGHT(SUBSTITUTE(Reference!CO682,"\",REPT(" ",100)),100))</f>
        <v/>
      </c>
      <c r="M682" s="23" t="str">
        <f t="shared" si="21"/>
        <v/>
      </c>
      <c r="N682" s="5" t="str">
        <f t="shared" si="20"/>
        <v/>
      </c>
    </row>
    <row r="683" spans="12:14" x14ac:dyDescent="0.25">
      <c r="L683" s="23" t="str">
        <f>TRIM(RIGHT(SUBSTITUTE(Reference!CO683,"\",REPT(" ",100)),100))</f>
        <v/>
      </c>
      <c r="M683" s="23" t="str">
        <f t="shared" si="21"/>
        <v/>
      </c>
      <c r="N683" s="5" t="str">
        <f t="shared" si="20"/>
        <v/>
      </c>
    </row>
    <row r="684" spans="12:14" x14ac:dyDescent="0.25">
      <c r="L684" s="23" t="str">
        <f>TRIM(RIGHT(SUBSTITUTE(Reference!CO684,"\",REPT(" ",100)),100))</f>
        <v/>
      </c>
      <c r="M684" s="23" t="str">
        <f t="shared" si="21"/>
        <v/>
      </c>
      <c r="N684" s="5" t="str">
        <f t="shared" si="20"/>
        <v/>
      </c>
    </row>
    <row r="685" spans="12:14" x14ac:dyDescent="0.25">
      <c r="L685" s="23" t="str">
        <f>TRIM(RIGHT(SUBSTITUTE(Reference!CO685,"\",REPT(" ",100)),100))</f>
        <v/>
      </c>
      <c r="M685" s="23" t="str">
        <f t="shared" si="21"/>
        <v/>
      </c>
      <c r="N685" s="5" t="str">
        <f t="shared" si="20"/>
        <v/>
      </c>
    </row>
    <row r="686" spans="12:14" x14ac:dyDescent="0.25">
      <c r="L686" s="23" t="str">
        <f>TRIM(RIGHT(SUBSTITUTE(Reference!CO686,"\",REPT(" ",100)),100))</f>
        <v/>
      </c>
      <c r="M686" s="23" t="str">
        <f t="shared" si="21"/>
        <v/>
      </c>
      <c r="N686" s="5" t="str">
        <f t="shared" si="20"/>
        <v/>
      </c>
    </row>
    <row r="687" spans="12:14" x14ac:dyDescent="0.25">
      <c r="L687" s="23" t="str">
        <f>TRIM(RIGHT(SUBSTITUTE(Reference!CO687,"\",REPT(" ",100)),100))</f>
        <v/>
      </c>
      <c r="M687" s="23" t="str">
        <f t="shared" si="21"/>
        <v/>
      </c>
      <c r="N687" s="5" t="str">
        <f t="shared" si="20"/>
        <v/>
      </c>
    </row>
    <row r="688" spans="12:14" x14ac:dyDescent="0.25">
      <c r="L688" s="23" t="str">
        <f>TRIM(RIGHT(SUBSTITUTE(Reference!CO688,"\",REPT(" ",100)),100))</f>
        <v/>
      </c>
      <c r="M688" s="23" t="str">
        <f t="shared" si="21"/>
        <v/>
      </c>
      <c r="N688" s="5" t="str">
        <f t="shared" si="20"/>
        <v/>
      </c>
    </row>
    <row r="689" spans="12:14" x14ac:dyDescent="0.25">
      <c r="L689" s="23" t="str">
        <f>TRIM(RIGHT(SUBSTITUTE(Reference!CO689,"\",REPT(" ",100)),100))</f>
        <v/>
      </c>
      <c r="M689" s="23" t="str">
        <f t="shared" si="21"/>
        <v/>
      </c>
      <c r="N689" s="5" t="str">
        <f t="shared" si="20"/>
        <v/>
      </c>
    </row>
    <row r="690" spans="12:14" x14ac:dyDescent="0.25">
      <c r="L690" s="23" t="str">
        <f>TRIM(RIGHT(SUBSTITUTE(Reference!CO690,"\",REPT(" ",100)),100))</f>
        <v/>
      </c>
      <c r="M690" s="23" t="str">
        <f t="shared" si="21"/>
        <v/>
      </c>
      <c r="N690" s="5" t="str">
        <f t="shared" si="20"/>
        <v/>
      </c>
    </row>
    <row r="691" spans="12:14" x14ac:dyDescent="0.25">
      <c r="L691" s="23" t="str">
        <f>TRIM(RIGHT(SUBSTITUTE(Reference!CO691,"\",REPT(" ",100)),100))</f>
        <v/>
      </c>
      <c r="M691" s="23" t="str">
        <f t="shared" si="21"/>
        <v/>
      </c>
      <c r="N691" s="5" t="str">
        <f t="shared" si="20"/>
        <v/>
      </c>
    </row>
    <row r="692" spans="12:14" x14ac:dyDescent="0.25">
      <c r="L692" s="23" t="str">
        <f>TRIM(RIGHT(SUBSTITUTE(Reference!CO692,"\",REPT(" ",100)),100))</f>
        <v/>
      </c>
      <c r="M692" s="23" t="str">
        <f t="shared" si="21"/>
        <v/>
      </c>
      <c r="N692" s="5" t="str">
        <f t="shared" si="20"/>
        <v/>
      </c>
    </row>
    <row r="693" spans="12:14" x14ac:dyDescent="0.25">
      <c r="L693" s="23" t="str">
        <f>TRIM(RIGHT(SUBSTITUTE(Reference!CO693,"\",REPT(" ",100)),100))</f>
        <v/>
      </c>
      <c r="M693" s="23" t="str">
        <f t="shared" si="21"/>
        <v/>
      </c>
      <c r="N693" s="5" t="str">
        <f t="shared" si="20"/>
        <v/>
      </c>
    </row>
    <row r="694" spans="12:14" x14ac:dyDescent="0.25">
      <c r="L694" s="23" t="str">
        <f>TRIM(RIGHT(SUBSTITUTE(Reference!CO694,"\",REPT(" ",100)),100))</f>
        <v/>
      </c>
      <c r="M694" s="23" t="str">
        <f t="shared" si="21"/>
        <v/>
      </c>
      <c r="N694" s="5" t="str">
        <f t="shared" si="20"/>
        <v/>
      </c>
    </row>
    <row r="695" spans="12:14" x14ac:dyDescent="0.25">
      <c r="L695" s="23" t="str">
        <f>TRIM(RIGHT(SUBSTITUTE(Reference!CO695,"\",REPT(" ",100)),100))</f>
        <v/>
      </c>
      <c r="M695" s="23" t="str">
        <f t="shared" si="21"/>
        <v/>
      </c>
      <c r="N695" s="5" t="str">
        <f t="shared" si="20"/>
        <v/>
      </c>
    </row>
    <row r="696" spans="12:14" x14ac:dyDescent="0.25">
      <c r="L696" s="23" t="str">
        <f>TRIM(RIGHT(SUBSTITUTE(Reference!CO696,"\",REPT(" ",100)),100))</f>
        <v/>
      </c>
      <c r="M696" s="23" t="str">
        <f t="shared" si="21"/>
        <v/>
      </c>
      <c r="N696" s="5" t="str">
        <f t="shared" si="20"/>
        <v/>
      </c>
    </row>
    <row r="697" spans="12:14" x14ac:dyDescent="0.25">
      <c r="L697" s="23" t="str">
        <f>TRIM(RIGHT(SUBSTITUTE(Reference!CO697,"\",REPT(" ",100)),100))</f>
        <v/>
      </c>
      <c r="M697" s="23" t="str">
        <f t="shared" si="21"/>
        <v/>
      </c>
      <c r="N697" s="5" t="str">
        <f t="shared" si="20"/>
        <v/>
      </c>
    </row>
    <row r="698" spans="12:14" x14ac:dyDescent="0.25">
      <c r="L698" s="23" t="str">
        <f>TRIM(RIGHT(SUBSTITUTE(Reference!CO698,"\",REPT(" ",100)),100))</f>
        <v/>
      </c>
      <c r="M698" s="23" t="str">
        <f t="shared" si="21"/>
        <v/>
      </c>
      <c r="N698" s="5" t="str">
        <f t="shared" si="20"/>
        <v/>
      </c>
    </row>
    <row r="699" spans="12:14" x14ac:dyDescent="0.25">
      <c r="L699" s="23" t="str">
        <f>TRIM(RIGHT(SUBSTITUTE(Reference!CO699,"\",REPT(" ",100)),100))</f>
        <v/>
      </c>
      <c r="M699" s="23" t="str">
        <f t="shared" si="21"/>
        <v/>
      </c>
      <c r="N699" s="5" t="str">
        <f t="shared" si="20"/>
        <v/>
      </c>
    </row>
    <row r="700" spans="12:14" x14ac:dyDescent="0.25">
      <c r="L700" s="23" t="str">
        <f>TRIM(RIGHT(SUBSTITUTE(Reference!CO700,"\",REPT(" ",100)),100))</f>
        <v/>
      </c>
      <c r="M700" s="23" t="str">
        <f t="shared" si="21"/>
        <v/>
      </c>
      <c r="N700" s="5" t="str">
        <f t="shared" si="20"/>
        <v/>
      </c>
    </row>
    <row r="701" spans="12:14" x14ac:dyDescent="0.25">
      <c r="L701" s="23" t="str">
        <f>TRIM(RIGHT(SUBSTITUTE(Reference!CO701,"\",REPT(" ",100)),100))</f>
        <v/>
      </c>
      <c r="M701" s="23" t="str">
        <f t="shared" si="21"/>
        <v/>
      </c>
      <c r="N701" s="5" t="str">
        <f t="shared" si="20"/>
        <v/>
      </c>
    </row>
    <row r="702" spans="12:14" x14ac:dyDescent="0.25">
      <c r="L702" s="23" t="str">
        <f>TRIM(RIGHT(SUBSTITUTE(Reference!CO702,"\",REPT(" ",100)),100))</f>
        <v/>
      </c>
      <c r="M702" s="23" t="str">
        <f t="shared" si="21"/>
        <v/>
      </c>
      <c r="N702" s="5" t="str">
        <f t="shared" si="20"/>
        <v/>
      </c>
    </row>
    <row r="703" spans="12:14" x14ac:dyDescent="0.25">
      <c r="L703" s="23" t="str">
        <f>TRIM(RIGHT(SUBSTITUTE(Reference!CO703,"\",REPT(" ",100)),100))</f>
        <v/>
      </c>
      <c r="M703" s="23" t="str">
        <f t="shared" si="21"/>
        <v/>
      </c>
      <c r="N703" s="5" t="str">
        <f t="shared" si="20"/>
        <v/>
      </c>
    </row>
    <row r="704" spans="12:14" x14ac:dyDescent="0.25">
      <c r="L704" s="23" t="str">
        <f>TRIM(RIGHT(SUBSTITUTE(Reference!CO704,"\",REPT(" ",100)),100))</f>
        <v/>
      </c>
      <c r="M704" s="23" t="str">
        <f t="shared" si="21"/>
        <v/>
      </c>
      <c r="N704" s="5" t="str">
        <f t="shared" si="20"/>
        <v/>
      </c>
    </row>
    <row r="705" spans="12:14" x14ac:dyDescent="0.25">
      <c r="L705" s="23" t="str">
        <f>TRIM(RIGHT(SUBSTITUTE(Reference!CO705,"\",REPT(" ",100)),100))</f>
        <v/>
      </c>
      <c r="M705" s="23" t="str">
        <f t="shared" si="21"/>
        <v/>
      </c>
      <c r="N705" s="5" t="str">
        <f t="shared" si="20"/>
        <v/>
      </c>
    </row>
    <row r="706" spans="12:14" x14ac:dyDescent="0.25">
      <c r="L706" s="23" t="str">
        <f>TRIM(RIGHT(SUBSTITUTE(Reference!CO706,"\",REPT(" ",100)),100))</f>
        <v/>
      </c>
      <c r="M706" s="23" t="str">
        <f t="shared" si="21"/>
        <v/>
      </c>
      <c r="N706" s="5" t="str">
        <f t="shared" si="20"/>
        <v/>
      </c>
    </row>
    <row r="707" spans="12:14" x14ac:dyDescent="0.25">
      <c r="L707" s="23" t="str">
        <f>TRIM(RIGHT(SUBSTITUTE(Reference!CO707,"\",REPT(" ",100)),100))</f>
        <v/>
      </c>
      <c r="M707" s="23" t="str">
        <f t="shared" si="21"/>
        <v/>
      </c>
      <c r="N707" s="5" t="str">
        <f t="shared" si="20"/>
        <v/>
      </c>
    </row>
    <row r="708" spans="12:14" x14ac:dyDescent="0.25">
      <c r="L708" s="23" t="str">
        <f>TRIM(RIGHT(SUBSTITUTE(Reference!CO708,"\",REPT(" ",100)),100))</f>
        <v/>
      </c>
      <c r="M708" s="23" t="str">
        <f t="shared" si="21"/>
        <v/>
      </c>
      <c r="N708" s="5" t="str">
        <f t="shared" ref="N708:N771" si="22">IF(LEFT(RIGHT(M708,2),1)&lt;&gt;"/",RIGHT(M708,6),INDEX(CandidateFileArray,MATCH(RIGHT(M708,8),CandidateFileList,0),2))</f>
        <v/>
      </c>
    </row>
    <row r="709" spans="12:14" x14ac:dyDescent="0.25">
      <c r="L709" s="23" t="str">
        <f>TRIM(RIGHT(SUBSTITUTE(Reference!CO709,"\",REPT(" ",100)),100))</f>
        <v/>
      </c>
      <c r="M709" s="23" t="str">
        <f t="shared" ref="M709:M772" si="23">TRIM(LEFT(SUBSTITUTE(L709,".",REPT(" ",100)),100))</f>
        <v/>
      </c>
      <c r="N709" s="5" t="str">
        <f t="shared" si="22"/>
        <v/>
      </c>
    </row>
    <row r="710" spans="12:14" x14ac:dyDescent="0.25">
      <c r="L710" s="23" t="str">
        <f>TRIM(RIGHT(SUBSTITUTE(Reference!CO710,"\",REPT(" ",100)),100))</f>
        <v/>
      </c>
      <c r="M710" s="23" t="str">
        <f t="shared" si="23"/>
        <v/>
      </c>
      <c r="N710" s="5" t="str">
        <f t="shared" si="22"/>
        <v/>
      </c>
    </row>
    <row r="711" spans="12:14" x14ac:dyDescent="0.25">
      <c r="L711" s="23" t="str">
        <f>TRIM(RIGHT(SUBSTITUTE(Reference!CO711,"\",REPT(" ",100)),100))</f>
        <v/>
      </c>
      <c r="M711" s="23" t="str">
        <f t="shared" si="23"/>
        <v/>
      </c>
      <c r="N711" s="5" t="str">
        <f t="shared" si="22"/>
        <v/>
      </c>
    </row>
    <row r="712" spans="12:14" x14ac:dyDescent="0.25">
      <c r="L712" s="23" t="str">
        <f>TRIM(RIGHT(SUBSTITUTE(Reference!CO712,"\",REPT(" ",100)),100))</f>
        <v/>
      </c>
      <c r="M712" s="23" t="str">
        <f t="shared" si="23"/>
        <v/>
      </c>
      <c r="N712" s="5" t="str">
        <f t="shared" si="22"/>
        <v/>
      </c>
    </row>
    <row r="713" spans="12:14" x14ac:dyDescent="0.25">
      <c r="L713" s="23" t="str">
        <f>TRIM(RIGHT(SUBSTITUTE(Reference!CO713,"\",REPT(" ",100)),100))</f>
        <v/>
      </c>
      <c r="M713" s="23" t="str">
        <f t="shared" si="23"/>
        <v/>
      </c>
      <c r="N713" s="5" t="str">
        <f t="shared" si="22"/>
        <v/>
      </c>
    </row>
    <row r="714" spans="12:14" x14ac:dyDescent="0.25">
      <c r="L714" s="23" t="str">
        <f>TRIM(RIGHT(SUBSTITUTE(Reference!CO714,"\",REPT(" ",100)),100))</f>
        <v/>
      </c>
      <c r="M714" s="23" t="str">
        <f t="shared" si="23"/>
        <v/>
      </c>
      <c r="N714" s="5" t="str">
        <f t="shared" si="22"/>
        <v/>
      </c>
    </row>
    <row r="715" spans="12:14" x14ac:dyDescent="0.25">
      <c r="L715" s="23" t="str">
        <f>TRIM(RIGHT(SUBSTITUTE(Reference!CO715,"\",REPT(" ",100)),100))</f>
        <v/>
      </c>
      <c r="M715" s="23" t="str">
        <f t="shared" si="23"/>
        <v/>
      </c>
      <c r="N715" s="5" t="str">
        <f t="shared" si="22"/>
        <v/>
      </c>
    </row>
    <row r="716" spans="12:14" x14ac:dyDescent="0.25">
      <c r="L716" s="23" t="str">
        <f>TRIM(RIGHT(SUBSTITUTE(Reference!CO716,"\",REPT(" ",100)),100))</f>
        <v/>
      </c>
      <c r="M716" s="23" t="str">
        <f t="shared" si="23"/>
        <v/>
      </c>
      <c r="N716" s="5" t="str">
        <f t="shared" si="22"/>
        <v/>
      </c>
    </row>
    <row r="717" spans="12:14" x14ac:dyDescent="0.25">
      <c r="L717" s="23" t="str">
        <f>TRIM(RIGHT(SUBSTITUTE(Reference!CO717,"\",REPT(" ",100)),100))</f>
        <v/>
      </c>
      <c r="M717" s="23" t="str">
        <f t="shared" si="23"/>
        <v/>
      </c>
      <c r="N717" s="5" t="str">
        <f t="shared" si="22"/>
        <v/>
      </c>
    </row>
    <row r="718" spans="12:14" x14ac:dyDescent="0.25">
      <c r="L718" s="23" t="str">
        <f>TRIM(RIGHT(SUBSTITUTE(Reference!CO718,"\",REPT(" ",100)),100))</f>
        <v/>
      </c>
      <c r="M718" s="23" t="str">
        <f t="shared" si="23"/>
        <v/>
      </c>
      <c r="N718" s="5" t="str">
        <f t="shared" si="22"/>
        <v/>
      </c>
    </row>
    <row r="719" spans="12:14" x14ac:dyDescent="0.25">
      <c r="L719" s="23" t="str">
        <f>TRIM(RIGHT(SUBSTITUTE(Reference!CO719,"\",REPT(" ",100)),100))</f>
        <v/>
      </c>
      <c r="M719" s="23" t="str">
        <f t="shared" si="23"/>
        <v/>
      </c>
      <c r="N719" s="5" t="str">
        <f t="shared" si="22"/>
        <v/>
      </c>
    </row>
    <row r="720" spans="12:14" x14ac:dyDescent="0.25">
      <c r="L720" s="23" t="str">
        <f>TRIM(RIGHT(SUBSTITUTE(Reference!CO720,"\",REPT(" ",100)),100))</f>
        <v/>
      </c>
      <c r="M720" s="23" t="str">
        <f t="shared" si="23"/>
        <v/>
      </c>
      <c r="N720" s="5" t="str">
        <f t="shared" si="22"/>
        <v/>
      </c>
    </row>
    <row r="721" spans="12:14" x14ac:dyDescent="0.25">
      <c r="L721" s="23" t="str">
        <f>TRIM(RIGHT(SUBSTITUTE(Reference!CO721,"\",REPT(" ",100)),100))</f>
        <v/>
      </c>
      <c r="M721" s="23" t="str">
        <f t="shared" si="23"/>
        <v/>
      </c>
      <c r="N721" s="5" t="str">
        <f t="shared" si="22"/>
        <v/>
      </c>
    </row>
    <row r="722" spans="12:14" x14ac:dyDescent="0.25">
      <c r="L722" s="23" t="str">
        <f>TRIM(RIGHT(SUBSTITUTE(Reference!CO722,"\",REPT(" ",100)),100))</f>
        <v/>
      </c>
      <c r="M722" s="23" t="str">
        <f t="shared" si="23"/>
        <v/>
      </c>
      <c r="N722" s="5" t="str">
        <f t="shared" si="22"/>
        <v/>
      </c>
    </row>
    <row r="723" spans="12:14" x14ac:dyDescent="0.25">
      <c r="L723" s="23" t="str">
        <f>TRIM(RIGHT(SUBSTITUTE(Reference!CO723,"\",REPT(" ",100)),100))</f>
        <v/>
      </c>
      <c r="M723" s="23" t="str">
        <f t="shared" si="23"/>
        <v/>
      </c>
      <c r="N723" s="5" t="str">
        <f t="shared" si="22"/>
        <v/>
      </c>
    </row>
    <row r="724" spans="12:14" x14ac:dyDescent="0.25">
      <c r="L724" s="23" t="str">
        <f>TRIM(RIGHT(SUBSTITUTE(Reference!CO724,"\",REPT(" ",100)),100))</f>
        <v/>
      </c>
      <c r="M724" s="23" t="str">
        <f t="shared" si="23"/>
        <v/>
      </c>
      <c r="N724" s="5" t="str">
        <f t="shared" si="22"/>
        <v/>
      </c>
    </row>
    <row r="725" spans="12:14" x14ac:dyDescent="0.25">
      <c r="L725" s="23" t="str">
        <f>TRIM(RIGHT(SUBSTITUTE(Reference!CO725,"\",REPT(" ",100)),100))</f>
        <v/>
      </c>
      <c r="M725" s="23" t="str">
        <f t="shared" si="23"/>
        <v/>
      </c>
      <c r="N725" s="5" t="str">
        <f t="shared" si="22"/>
        <v/>
      </c>
    </row>
    <row r="726" spans="12:14" x14ac:dyDescent="0.25">
      <c r="L726" s="23" t="str">
        <f>TRIM(RIGHT(SUBSTITUTE(Reference!CO726,"\",REPT(" ",100)),100))</f>
        <v/>
      </c>
      <c r="M726" s="23" t="str">
        <f t="shared" si="23"/>
        <v/>
      </c>
      <c r="N726" s="5" t="str">
        <f t="shared" si="22"/>
        <v/>
      </c>
    </row>
    <row r="727" spans="12:14" x14ac:dyDescent="0.25">
      <c r="L727" s="23" t="str">
        <f>TRIM(RIGHT(SUBSTITUTE(Reference!CO727,"\",REPT(" ",100)),100))</f>
        <v/>
      </c>
      <c r="M727" s="23" t="str">
        <f t="shared" si="23"/>
        <v/>
      </c>
      <c r="N727" s="5" t="str">
        <f t="shared" si="22"/>
        <v/>
      </c>
    </row>
    <row r="728" spans="12:14" x14ac:dyDescent="0.25">
      <c r="L728" s="23" t="str">
        <f>TRIM(RIGHT(SUBSTITUTE(Reference!CO728,"\",REPT(" ",100)),100))</f>
        <v/>
      </c>
      <c r="M728" s="23" t="str">
        <f t="shared" si="23"/>
        <v/>
      </c>
      <c r="N728" s="5" t="str">
        <f t="shared" si="22"/>
        <v/>
      </c>
    </row>
    <row r="729" spans="12:14" x14ac:dyDescent="0.25">
      <c r="L729" s="23" t="str">
        <f>TRIM(RIGHT(SUBSTITUTE(Reference!CO729,"\",REPT(" ",100)),100))</f>
        <v/>
      </c>
      <c r="M729" s="23" t="str">
        <f t="shared" si="23"/>
        <v/>
      </c>
      <c r="N729" s="5" t="str">
        <f t="shared" si="22"/>
        <v/>
      </c>
    </row>
    <row r="730" spans="12:14" x14ac:dyDescent="0.25">
      <c r="L730" s="23" t="str">
        <f>TRIM(RIGHT(SUBSTITUTE(Reference!CO730,"\",REPT(" ",100)),100))</f>
        <v/>
      </c>
      <c r="M730" s="23" t="str">
        <f t="shared" si="23"/>
        <v/>
      </c>
      <c r="N730" s="5" t="str">
        <f t="shared" si="22"/>
        <v/>
      </c>
    </row>
    <row r="731" spans="12:14" x14ac:dyDescent="0.25">
      <c r="L731" s="23" t="str">
        <f>TRIM(RIGHT(SUBSTITUTE(Reference!CO731,"\",REPT(" ",100)),100))</f>
        <v/>
      </c>
      <c r="M731" s="23" t="str">
        <f t="shared" si="23"/>
        <v/>
      </c>
      <c r="N731" s="5" t="str">
        <f t="shared" si="22"/>
        <v/>
      </c>
    </row>
    <row r="732" spans="12:14" x14ac:dyDescent="0.25">
      <c r="L732" s="23" t="str">
        <f>TRIM(RIGHT(SUBSTITUTE(Reference!CO732,"\",REPT(" ",100)),100))</f>
        <v/>
      </c>
      <c r="M732" s="23" t="str">
        <f t="shared" si="23"/>
        <v/>
      </c>
      <c r="N732" s="5" t="str">
        <f t="shared" si="22"/>
        <v/>
      </c>
    </row>
    <row r="733" spans="12:14" x14ac:dyDescent="0.25">
      <c r="L733" s="23" t="str">
        <f>TRIM(RIGHT(SUBSTITUTE(Reference!CO733,"\",REPT(" ",100)),100))</f>
        <v/>
      </c>
      <c r="M733" s="23" t="str">
        <f t="shared" si="23"/>
        <v/>
      </c>
      <c r="N733" s="5" t="str">
        <f t="shared" si="22"/>
        <v/>
      </c>
    </row>
    <row r="734" spans="12:14" x14ac:dyDescent="0.25">
      <c r="L734" s="23" t="str">
        <f>TRIM(RIGHT(SUBSTITUTE(Reference!CO734,"\",REPT(" ",100)),100))</f>
        <v/>
      </c>
      <c r="M734" s="23" t="str">
        <f t="shared" si="23"/>
        <v/>
      </c>
      <c r="N734" s="5" t="str">
        <f t="shared" si="22"/>
        <v/>
      </c>
    </row>
    <row r="735" spans="12:14" x14ac:dyDescent="0.25">
      <c r="L735" s="23" t="str">
        <f>TRIM(RIGHT(SUBSTITUTE(Reference!CO735,"\",REPT(" ",100)),100))</f>
        <v/>
      </c>
      <c r="M735" s="23" t="str">
        <f t="shared" si="23"/>
        <v/>
      </c>
      <c r="N735" s="5" t="str">
        <f t="shared" si="22"/>
        <v/>
      </c>
    </row>
    <row r="736" spans="12:14" x14ac:dyDescent="0.25">
      <c r="L736" s="23" t="str">
        <f>TRIM(RIGHT(SUBSTITUTE(Reference!CO736,"\",REPT(" ",100)),100))</f>
        <v/>
      </c>
      <c r="M736" s="23" t="str">
        <f t="shared" si="23"/>
        <v/>
      </c>
      <c r="N736" s="5" t="str">
        <f t="shared" si="22"/>
        <v/>
      </c>
    </row>
    <row r="737" spans="12:14" x14ac:dyDescent="0.25">
      <c r="L737" s="23" t="str">
        <f>TRIM(RIGHT(SUBSTITUTE(Reference!CO737,"\",REPT(" ",100)),100))</f>
        <v/>
      </c>
      <c r="M737" s="23" t="str">
        <f t="shared" si="23"/>
        <v/>
      </c>
      <c r="N737" s="5" t="str">
        <f t="shared" si="22"/>
        <v/>
      </c>
    </row>
    <row r="738" spans="12:14" x14ac:dyDescent="0.25">
      <c r="L738" s="23" t="str">
        <f>TRIM(RIGHT(SUBSTITUTE(Reference!CO738,"\",REPT(" ",100)),100))</f>
        <v/>
      </c>
      <c r="M738" s="23" t="str">
        <f t="shared" si="23"/>
        <v/>
      </c>
      <c r="N738" s="5" t="str">
        <f t="shared" si="22"/>
        <v/>
      </c>
    </row>
    <row r="739" spans="12:14" x14ac:dyDescent="0.25">
      <c r="L739" s="23" t="str">
        <f>TRIM(RIGHT(SUBSTITUTE(Reference!CO739,"\",REPT(" ",100)),100))</f>
        <v/>
      </c>
      <c r="M739" s="23" t="str">
        <f t="shared" si="23"/>
        <v/>
      </c>
      <c r="N739" s="5" t="str">
        <f t="shared" si="22"/>
        <v/>
      </c>
    </row>
    <row r="740" spans="12:14" x14ac:dyDescent="0.25">
      <c r="L740" s="23" t="str">
        <f>TRIM(RIGHT(SUBSTITUTE(Reference!CO740,"\",REPT(" ",100)),100))</f>
        <v/>
      </c>
      <c r="M740" s="23" t="str">
        <f t="shared" si="23"/>
        <v/>
      </c>
      <c r="N740" s="5" t="str">
        <f t="shared" si="22"/>
        <v/>
      </c>
    </row>
    <row r="741" spans="12:14" x14ac:dyDescent="0.25">
      <c r="L741" s="23" t="str">
        <f>TRIM(RIGHT(SUBSTITUTE(Reference!CO741,"\",REPT(" ",100)),100))</f>
        <v/>
      </c>
      <c r="M741" s="23" t="str">
        <f t="shared" si="23"/>
        <v/>
      </c>
      <c r="N741" s="5" t="str">
        <f t="shared" si="22"/>
        <v/>
      </c>
    </row>
    <row r="742" spans="12:14" x14ac:dyDescent="0.25">
      <c r="L742" s="23" t="str">
        <f>TRIM(RIGHT(SUBSTITUTE(Reference!CO742,"\",REPT(" ",100)),100))</f>
        <v/>
      </c>
      <c r="M742" s="23" t="str">
        <f t="shared" si="23"/>
        <v/>
      </c>
      <c r="N742" s="5" t="str">
        <f t="shared" si="22"/>
        <v/>
      </c>
    </row>
    <row r="743" spans="12:14" x14ac:dyDescent="0.25">
      <c r="L743" s="23" t="str">
        <f>TRIM(RIGHT(SUBSTITUTE(Reference!CO743,"\",REPT(" ",100)),100))</f>
        <v/>
      </c>
      <c r="M743" s="23" t="str">
        <f t="shared" si="23"/>
        <v/>
      </c>
      <c r="N743" s="5" t="str">
        <f t="shared" si="22"/>
        <v/>
      </c>
    </row>
    <row r="744" spans="12:14" x14ac:dyDescent="0.25">
      <c r="L744" s="23" t="str">
        <f>TRIM(RIGHT(SUBSTITUTE(Reference!CO744,"\",REPT(" ",100)),100))</f>
        <v/>
      </c>
      <c r="M744" s="23" t="str">
        <f t="shared" si="23"/>
        <v/>
      </c>
      <c r="N744" s="5" t="str">
        <f t="shared" si="22"/>
        <v/>
      </c>
    </row>
    <row r="745" spans="12:14" x14ac:dyDescent="0.25">
      <c r="L745" s="23" t="str">
        <f>TRIM(RIGHT(SUBSTITUTE(Reference!CO745,"\",REPT(" ",100)),100))</f>
        <v/>
      </c>
      <c r="M745" s="23" t="str">
        <f t="shared" si="23"/>
        <v/>
      </c>
      <c r="N745" s="5" t="str">
        <f t="shared" si="22"/>
        <v/>
      </c>
    </row>
    <row r="746" spans="12:14" x14ac:dyDescent="0.25">
      <c r="L746" s="23" t="str">
        <f>TRIM(RIGHT(SUBSTITUTE(Reference!CO746,"\",REPT(" ",100)),100))</f>
        <v/>
      </c>
      <c r="M746" s="23" t="str">
        <f t="shared" si="23"/>
        <v/>
      </c>
      <c r="N746" s="5" t="str">
        <f t="shared" si="22"/>
        <v/>
      </c>
    </row>
    <row r="747" spans="12:14" x14ac:dyDescent="0.25">
      <c r="L747" s="23" t="str">
        <f>TRIM(RIGHT(SUBSTITUTE(Reference!CO747,"\",REPT(" ",100)),100))</f>
        <v/>
      </c>
      <c r="M747" s="23" t="str">
        <f t="shared" si="23"/>
        <v/>
      </c>
      <c r="N747" s="5" t="str">
        <f t="shared" si="22"/>
        <v/>
      </c>
    </row>
    <row r="748" spans="12:14" x14ac:dyDescent="0.25">
      <c r="L748" s="23" t="str">
        <f>TRIM(RIGHT(SUBSTITUTE(Reference!CO748,"\",REPT(" ",100)),100))</f>
        <v/>
      </c>
      <c r="M748" s="23" t="str">
        <f t="shared" si="23"/>
        <v/>
      </c>
      <c r="N748" s="5" t="str">
        <f t="shared" si="22"/>
        <v/>
      </c>
    </row>
    <row r="749" spans="12:14" x14ac:dyDescent="0.25">
      <c r="L749" s="23" t="str">
        <f>TRIM(RIGHT(SUBSTITUTE(Reference!CO749,"\",REPT(" ",100)),100))</f>
        <v/>
      </c>
      <c r="M749" s="23" t="str">
        <f t="shared" si="23"/>
        <v/>
      </c>
      <c r="N749" s="5" t="str">
        <f t="shared" si="22"/>
        <v/>
      </c>
    </row>
    <row r="750" spans="12:14" x14ac:dyDescent="0.25">
      <c r="L750" s="23" t="str">
        <f>TRIM(RIGHT(SUBSTITUTE(Reference!CO750,"\",REPT(" ",100)),100))</f>
        <v/>
      </c>
      <c r="M750" s="23" t="str">
        <f t="shared" si="23"/>
        <v/>
      </c>
      <c r="N750" s="5" t="str">
        <f t="shared" si="22"/>
        <v/>
      </c>
    </row>
    <row r="751" spans="12:14" x14ac:dyDescent="0.25">
      <c r="L751" s="23" t="str">
        <f>TRIM(RIGHT(SUBSTITUTE(Reference!CO751,"\",REPT(" ",100)),100))</f>
        <v/>
      </c>
      <c r="M751" s="23" t="str">
        <f t="shared" si="23"/>
        <v/>
      </c>
      <c r="N751" s="5" t="str">
        <f t="shared" si="22"/>
        <v/>
      </c>
    </row>
    <row r="752" spans="12:14" x14ac:dyDescent="0.25">
      <c r="L752" s="23" t="str">
        <f>TRIM(RIGHT(SUBSTITUTE(Reference!CO752,"\",REPT(" ",100)),100))</f>
        <v/>
      </c>
      <c r="M752" s="23" t="str">
        <f t="shared" si="23"/>
        <v/>
      </c>
      <c r="N752" s="5" t="str">
        <f t="shared" si="22"/>
        <v/>
      </c>
    </row>
    <row r="753" spans="12:14" x14ac:dyDescent="0.25">
      <c r="L753" s="23" t="str">
        <f>TRIM(RIGHT(SUBSTITUTE(Reference!CO753,"\",REPT(" ",100)),100))</f>
        <v/>
      </c>
      <c r="M753" s="23" t="str">
        <f t="shared" si="23"/>
        <v/>
      </c>
      <c r="N753" s="5" t="str">
        <f t="shared" si="22"/>
        <v/>
      </c>
    </row>
    <row r="754" spans="12:14" x14ac:dyDescent="0.25">
      <c r="L754" s="23" t="str">
        <f>TRIM(RIGHT(SUBSTITUTE(Reference!CO754,"\",REPT(" ",100)),100))</f>
        <v/>
      </c>
      <c r="M754" s="23" t="str">
        <f t="shared" si="23"/>
        <v/>
      </c>
      <c r="N754" s="5" t="str">
        <f t="shared" si="22"/>
        <v/>
      </c>
    </row>
    <row r="755" spans="12:14" x14ac:dyDescent="0.25">
      <c r="L755" s="23" t="str">
        <f>TRIM(RIGHT(SUBSTITUTE(Reference!CO755,"\",REPT(" ",100)),100))</f>
        <v/>
      </c>
      <c r="M755" s="23" t="str">
        <f t="shared" si="23"/>
        <v/>
      </c>
      <c r="N755" s="5" t="str">
        <f t="shared" si="22"/>
        <v/>
      </c>
    </row>
    <row r="756" spans="12:14" x14ac:dyDescent="0.25">
      <c r="L756" s="23" t="str">
        <f>TRIM(RIGHT(SUBSTITUTE(Reference!CO756,"\",REPT(" ",100)),100))</f>
        <v/>
      </c>
      <c r="M756" s="23" t="str">
        <f t="shared" si="23"/>
        <v/>
      </c>
      <c r="N756" s="5" t="str">
        <f t="shared" si="22"/>
        <v/>
      </c>
    </row>
    <row r="757" spans="12:14" x14ac:dyDescent="0.25">
      <c r="L757" s="23" t="str">
        <f>TRIM(RIGHT(SUBSTITUTE(Reference!CO757,"\",REPT(" ",100)),100))</f>
        <v/>
      </c>
      <c r="M757" s="23" t="str">
        <f t="shared" si="23"/>
        <v/>
      </c>
      <c r="N757" s="5" t="str">
        <f t="shared" si="22"/>
        <v/>
      </c>
    </row>
    <row r="758" spans="12:14" x14ac:dyDescent="0.25">
      <c r="L758" s="23" t="str">
        <f>TRIM(RIGHT(SUBSTITUTE(Reference!CO758,"\",REPT(" ",100)),100))</f>
        <v/>
      </c>
      <c r="M758" s="23" t="str">
        <f t="shared" si="23"/>
        <v/>
      </c>
      <c r="N758" s="5" t="str">
        <f t="shared" si="22"/>
        <v/>
      </c>
    </row>
    <row r="759" spans="12:14" x14ac:dyDescent="0.25">
      <c r="L759" s="23" t="str">
        <f>TRIM(RIGHT(SUBSTITUTE(Reference!CO759,"\",REPT(" ",100)),100))</f>
        <v/>
      </c>
      <c r="M759" s="23" t="str">
        <f t="shared" si="23"/>
        <v/>
      </c>
      <c r="N759" s="5" t="str">
        <f t="shared" si="22"/>
        <v/>
      </c>
    </row>
    <row r="760" spans="12:14" x14ac:dyDescent="0.25">
      <c r="L760" s="23" t="str">
        <f>TRIM(RIGHT(SUBSTITUTE(Reference!CO760,"\",REPT(" ",100)),100))</f>
        <v/>
      </c>
      <c r="M760" s="23" t="str">
        <f t="shared" si="23"/>
        <v/>
      </c>
      <c r="N760" s="5" t="str">
        <f t="shared" si="22"/>
        <v/>
      </c>
    </row>
    <row r="761" spans="12:14" x14ac:dyDescent="0.25">
      <c r="L761" s="23" t="str">
        <f>TRIM(RIGHT(SUBSTITUTE(Reference!CO761,"\",REPT(" ",100)),100))</f>
        <v/>
      </c>
      <c r="M761" s="23" t="str">
        <f t="shared" si="23"/>
        <v/>
      </c>
      <c r="N761" s="5" t="str">
        <f t="shared" si="22"/>
        <v/>
      </c>
    </row>
    <row r="762" spans="12:14" x14ac:dyDescent="0.25">
      <c r="L762" s="23" t="str">
        <f>TRIM(RIGHT(SUBSTITUTE(Reference!CO762,"\",REPT(" ",100)),100))</f>
        <v/>
      </c>
      <c r="M762" s="23" t="str">
        <f t="shared" si="23"/>
        <v/>
      </c>
      <c r="N762" s="5" t="str">
        <f t="shared" si="22"/>
        <v/>
      </c>
    </row>
    <row r="763" spans="12:14" x14ac:dyDescent="0.25">
      <c r="L763" s="23" t="str">
        <f>TRIM(RIGHT(SUBSTITUTE(Reference!CO763,"\",REPT(" ",100)),100))</f>
        <v/>
      </c>
      <c r="M763" s="23" t="str">
        <f t="shared" si="23"/>
        <v/>
      </c>
      <c r="N763" s="5" t="str">
        <f t="shared" si="22"/>
        <v/>
      </c>
    </row>
    <row r="764" spans="12:14" x14ac:dyDescent="0.25">
      <c r="L764" s="23" t="str">
        <f>TRIM(RIGHT(SUBSTITUTE(Reference!CO764,"\",REPT(" ",100)),100))</f>
        <v/>
      </c>
      <c r="M764" s="23" t="str">
        <f t="shared" si="23"/>
        <v/>
      </c>
      <c r="N764" s="5" t="str">
        <f t="shared" si="22"/>
        <v/>
      </c>
    </row>
    <row r="765" spans="12:14" x14ac:dyDescent="0.25">
      <c r="L765" s="23" t="str">
        <f>TRIM(RIGHT(SUBSTITUTE(Reference!CO765,"\",REPT(" ",100)),100))</f>
        <v/>
      </c>
      <c r="M765" s="23" t="str">
        <f t="shared" si="23"/>
        <v/>
      </c>
      <c r="N765" s="5" t="str">
        <f t="shared" si="22"/>
        <v/>
      </c>
    </row>
    <row r="766" spans="12:14" x14ac:dyDescent="0.25">
      <c r="L766" s="23" t="str">
        <f>TRIM(RIGHT(SUBSTITUTE(Reference!CO766,"\",REPT(" ",100)),100))</f>
        <v/>
      </c>
      <c r="M766" s="23" t="str">
        <f t="shared" si="23"/>
        <v/>
      </c>
      <c r="N766" s="5" t="str">
        <f t="shared" si="22"/>
        <v/>
      </c>
    </row>
    <row r="767" spans="12:14" x14ac:dyDescent="0.25">
      <c r="L767" s="23" t="str">
        <f>TRIM(RIGHT(SUBSTITUTE(Reference!CO767,"\",REPT(" ",100)),100))</f>
        <v/>
      </c>
      <c r="M767" s="23" t="str">
        <f t="shared" si="23"/>
        <v/>
      </c>
      <c r="N767" s="5" t="str">
        <f t="shared" si="22"/>
        <v/>
      </c>
    </row>
    <row r="768" spans="12:14" x14ac:dyDescent="0.25">
      <c r="L768" s="23" t="str">
        <f>TRIM(RIGHT(SUBSTITUTE(Reference!CO768,"\",REPT(" ",100)),100))</f>
        <v/>
      </c>
      <c r="M768" s="23" t="str">
        <f t="shared" si="23"/>
        <v/>
      </c>
      <c r="N768" s="5" t="str">
        <f t="shared" si="22"/>
        <v/>
      </c>
    </row>
    <row r="769" spans="12:14" x14ac:dyDescent="0.25">
      <c r="L769" s="23" t="str">
        <f>TRIM(RIGHT(SUBSTITUTE(Reference!CO769,"\",REPT(" ",100)),100))</f>
        <v/>
      </c>
      <c r="M769" s="23" t="str">
        <f t="shared" si="23"/>
        <v/>
      </c>
      <c r="N769" s="5" t="str">
        <f t="shared" si="22"/>
        <v/>
      </c>
    </row>
    <row r="770" spans="12:14" x14ac:dyDescent="0.25">
      <c r="L770" s="23" t="str">
        <f>TRIM(RIGHT(SUBSTITUTE(Reference!CO770,"\",REPT(" ",100)),100))</f>
        <v/>
      </c>
      <c r="M770" s="23" t="str">
        <f t="shared" si="23"/>
        <v/>
      </c>
      <c r="N770" s="5" t="str">
        <f t="shared" si="22"/>
        <v/>
      </c>
    </row>
    <row r="771" spans="12:14" x14ac:dyDescent="0.25">
      <c r="L771" s="23" t="str">
        <f>TRIM(RIGHT(SUBSTITUTE(Reference!CO771,"\",REPT(" ",100)),100))</f>
        <v/>
      </c>
      <c r="M771" s="23" t="str">
        <f t="shared" si="23"/>
        <v/>
      </c>
      <c r="N771" s="5" t="str">
        <f t="shared" si="22"/>
        <v/>
      </c>
    </row>
    <row r="772" spans="12:14" x14ac:dyDescent="0.25">
      <c r="L772" s="23" t="str">
        <f>TRIM(RIGHT(SUBSTITUTE(Reference!CO772,"\",REPT(" ",100)),100))</f>
        <v/>
      </c>
      <c r="M772" s="23" t="str">
        <f t="shared" si="23"/>
        <v/>
      </c>
      <c r="N772" s="5" t="str">
        <f t="shared" ref="N772:N835" si="24">IF(LEFT(RIGHT(M772,2),1)&lt;&gt;"/",RIGHT(M772,6),INDEX(CandidateFileArray,MATCH(RIGHT(M772,8),CandidateFileList,0),2))</f>
        <v/>
      </c>
    </row>
    <row r="773" spans="12:14" x14ac:dyDescent="0.25">
      <c r="L773" s="23" t="str">
        <f>TRIM(RIGHT(SUBSTITUTE(Reference!CO773,"\",REPT(" ",100)),100))</f>
        <v/>
      </c>
      <c r="M773" s="23" t="str">
        <f t="shared" ref="M773:M836" si="25">TRIM(LEFT(SUBSTITUTE(L773,".",REPT(" ",100)),100))</f>
        <v/>
      </c>
      <c r="N773" s="5" t="str">
        <f t="shared" si="24"/>
        <v/>
      </c>
    </row>
    <row r="774" spans="12:14" x14ac:dyDescent="0.25">
      <c r="L774" s="23" t="str">
        <f>TRIM(RIGHT(SUBSTITUTE(Reference!CO774,"\",REPT(" ",100)),100))</f>
        <v/>
      </c>
      <c r="M774" s="23" t="str">
        <f t="shared" si="25"/>
        <v/>
      </c>
      <c r="N774" s="5" t="str">
        <f t="shared" si="24"/>
        <v/>
      </c>
    </row>
    <row r="775" spans="12:14" x14ac:dyDescent="0.25">
      <c r="L775" s="23" t="str">
        <f>TRIM(RIGHT(SUBSTITUTE(Reference!CO775,"\",REPT(" ",100)),100))</f>
        <v/>
      </c>
      <c r="M775" s="23" t="str">
        <f t="shared" si="25"/>
        <v/>
      </c>
      <c r="N775" s="5" t="str">
        <f t="shared" si="24"/>
        <v/>
      </c>
    </row>
    <row r="776" spans="12:14" x14ac:dyDescent="0.25">
      <c r="L776" s="23" t="str">
        <f>TRIM(RIGHT(SUBSTITUTE(Reference!CO776,"\",REPT(" ",100)),100))</f>
        <v/>
      </c>
      <c r="M776" s="23" t="str">
        <f t="shared" si="25"/>
        <v/>
      </c>
      <c r="N776" s="5" t="str">
        <f t="shared" si="24"/>
        <v/>
      </c>
    </row>
    <row r="777" spans="12:14" x14ac:dyDescent="0.25">
      <c r="L777" s="23" t="str">
        <f>TRIM(RIGHT(SUBSTITUTE(Reference!CO777,"\",REPT(" ",100)),100))</f>
        <v/>
      </c>
      <c r="M777" s="23" t="str">
        <f t="shared" si="25"/>
        <v/>
      </c>
      <c r="N777" s="5" t="str">
        <f t="shared" si="24"/>
        <v/>
      </c>
    </row>
    <row r="778" spans="12:14" x14ac:dyDescent="0.25">
      <c r="L778" s="23" t="str">
        <f>TRIM(RIGHT(SUBSTITUTE(Reference!CO778,"\",REPT(" ",100)),100))</f>
        <v/>
      </c>
      <c r="M778" s="23" t="str">
        <f t="shared" si="25"/>
        <v/>
      </c>
      <c r="N778" s="5" t="str">
        <f t="shared" si="24"/>
        <v/>
      </c>
    </row>
    <row r="779" spans="12:14" x14ac:dyDescent="0.25">
      <c r="L779" s="23" t="str">
        <f>TRIM(RIGHT(SUBSTITUTE(Reference!CO779,"\",REPT(" ",100)),100))</f>
        <v/>
      </c>
      <c r="M779" s="23" t="str">
        <f t="shared" si="25"/>
        <v/>
      </c>
      <c r="N779" s="5" t="str">
        <f t="shared" si="24"/>
        <v/>
      </c>
    </row>
    <row r="780" spans="12:14" x14ac:dyDescent="0.25">
      <c r="L780" s="23" t="str">
        <f>TRIM(RIGHT(SUBSTITUTE(Reference!CO780,"\",REPT(" ",100)),100))</f>
        <v/>
      </c>
      <c r="M780" s="23" t="str">
        <f t="shared" si="25"/>
        <v/>
      </c>
      <c r="N780" s="5" t="str">
        <f t="shared" si="24"/>
        <v/>
      </c>
    </row>
    <row r="781" spans="12:14" x14ac:dyDescent="0.25">
      <c r="L781" s="23" t="str">
        <f>TRIM(RIGHT(SUBSTITUTE(Reference!CO781,"\",REPT(" ",100)),100))</f>
        <v/>
      </c>
      <c r="M781" s="23" t="str">
        <f t="shared" si="25"/>
        <v/>
      </c>
      <c r="N781" s="5" t="str">
        <f t="shared" si="24"/>
        <v/>
      </c>
    </row>
    <row r="782" spans="12:14" x14ac:dyDescent="0.25">
      <c r="L782" s="23" t="str">
        <f>TRIM(RIGHT(SUBSTITUTE(Reference!CO782,"\",REPT(" ",100)),100))</f>
        <v/>
      </c>
      <c r="M782" s="23" t="str">
        <f t="shared" si="25"/>
        <v/>
      </c>
      <c r="N782" s="5" t="str">
        <f t="shared" si="24"/>
        <v/>
      </c>
    </row>
    <row r="783" spans="12:14" x14ac:dyDescent="0.25">
      <c r="L783" s="23" t="str">
        <f>TRIM(RIGHT(SUBSTITUTE(Reference!CO783,"\",REPT(" ",100)),100))</f>
        <v/>
      </c>
      <c r="M783" s="23" t="str">
        <f t="shared" si="25"/>
        <v/>
      </c>
      <c r="N783" s="5" t="str">
        <f t="shared" si="24"/>
        <v/>
      </c>
    </row>
    <row r="784" spans="12:14" x14ac:dyDescent="0.25">
      <c r="L784" s="23" t="str">
        <f>TRIM(RIGHT(SUBSTITUTE(Reference!CO784,"\",REPT(" ",100)),100))</f>
        <v/>
      </c>
      <c r="M784" s="23" t="str">
        <f t="shared" si="25"/>
        <v/>
      </c>
      <c r="N784" s="5" t="str">
        <f t="shared" si="24"/>
        <v/>
      </c>
    </row>
    <row r="785" spans="12:14" x14ac:dyDescent="0.25">
      <c r="L785" s="23" t="str">
        <f>TRIM(RIGHT(SUBSTITUTE(Reference!CO785,"\",REPT(" ",100)),100))</f>
        <v/>
      </c>
      <c r="M785" s="23" t="str">
        <f t="shared" si="25"/>
        <v/>
      </c>
      <c r="N785" s="5" t="str">
        <f t="shared" si="24"/>
        <v/>
      </c>
    </row>
    <row r="786" spans="12:14" x14ac:dyDescent="0.25">
      <c r="L786" s="23" t="str">
        <f>TRIM(RIGHT(SUBSTITUTE(Reference!CO786,"\",REPT(" ",100)),100))</f>
        <v/>
      </c>
      <c r="M786" s="23" t="str">
        <f t="shared" si="25"/>
        <v/>
      </c>
      <c r="N786" s="5" t="str">
        <f t="shared" si="24"/>
        <v/>
      </c>
    </row>
    <row r="787" spans="12:14" x14ac:dyDescent="0.25">
      <c r="L787" s="23" t="str">
        <f>TRIM(RIGHT(SUBSTITUTE(Reference!CO787,"\",REPT(" ",100)),100))</f>
        <v/>
      </c>
      <c r="M787" s="23" t="str">
        <f t="shared" si="25"/>
        <v/>
      </c>
      <c r="N787" s="5" t="str">
        <f t="shared" si="24"/>
        <v/>
      </c>
    </row>
    <row r="788" spans="12:14" x14ac:dyDescent="0.25">
      <c r="L788" s="23" t="str">
        <f>TRIM(RIGHT(SUBSTITUTE(Reference!CO788,"\",REPT(" ",100)),100))</f>
        <v/>
      </c>
      <c r="M788" s="23" t="str">
        <f t="shared" si="25"/>
        <v/>
      </c>
      <c r="N788" s="5" t="str">
        <f t="shared" si="24"/>
        <v/>
      </c>
    </row>
    <row r="789" spans="12:14" x14ac:dyDescent="0.25">
      <c r="L789" s="23" t="str">
        <f>TRIM(RIGHT(SUBSTITUTE(Reference!CO789,"\",REPT(" ",100)),100))</f>
        <v/>
      </c>
      <c r="M789" s="23" t="str">
        <f t="shared" si="25"/>
        <v/>
      </c>
      <c r="N789" s="5" t="str">
        <f t="shared" si="24"/>
        <v/>
      </c>
    </row>
    <row r="790" spans="12:14" x14ac:dyDescent="0.25">
      <c r="L790" s="23" t="str">
        <f>TRIM(RIGHT(SUBSTITUTE(Reference!CO790,"\",REPT(" ",100)),100))</f>
        <v/>
      </c>
      <c r="M790" s="23" t="str">
        <f t="shared" si="25"/>
        <v/>
      </c>
      <c r="N790" s="5" t="str">
        <f t="shared" si="24"/>
        <v/>
      </c>
    </row>
    <row r="791" spans="12:14" x14ac:dyDescent="0.25">
      <c r="L791" s="23" t="str">
        <f>TRIM(RIGHT(SUBSTITUTE(Reference!CO791,"\",REPT(" ",100)),100))</f>
        <v/>
      </c>
      <c r="M791" s="23" t="str">
        <f t="shared" si="25"/>
        <v/>
      </c>
      <c r="N791" s="5" t="str">
        <f t="shared" si="24"/>
        <v/>
      </c>
    </row>
    <row r="792" spans="12:14" x14ac:dyDescent="0.25">
      <c r="L792" s="23" t="str">
        <f>TRIM(RIGHT(SUBSTITUTE(Reference!CO792,"\",REPT(" ",100)),100))</f>
        <v/>
      </c>
      <c r="M792" s="23" t="str">
        <f t="shared" si="25"/>
        <v/>
      </c>
      <c r="N792" s="5" t="str">
        <f t="shared" si="24"/>
        <v/>
      </c>
    </row>
    <row r="793" spans="12:14" x14ac:dyDescent="0.25">
      <c r="L793" s="23" t="str">
        <f>TRIM(RIGHT(SUBSTITUTE(Reference!CO793,"\",REPT(" ",100)),100))</f>
        <v/>
      </c>
      <c r="M793" s="23" t="str">
        <f t="shared" si="25"/>
        <v/>
      </c>
      <c r="N793" s="5" t="str">
        <f t="shared" si="24"/>
        <v/>
      </c>
    </row>
    <row r="794" spans="12:14" x14ac:dyDescent="0.25">
      <c r="L794" s="23" t="str">
        <f>TRIM(RIGHT(SUBSTITUTE(Reference!CO794,"\",REPT(" ",100)),100))</f>
        <v/>
      </c>
      <c r="M794" s="23" t="str">
        <f t="shared" si="25"/>
        <v/>
      </c>
      <c r="N794" s="5" t="str">
        <f t="shared" si="24"/>
        <v/>
      </c>
    </row>
    <row r="795" spans="12:14" x14ac:dyDescent="0.25">
      <c r="L795" s="23" t="str">
        <f>TRIM(RIGHT(SUBSTITUTE(Reference!CO795,"\",REPT(" ",100)),100))</f>
        <v/>
      </c>
      <c r="M795" s="23" t="str">
        <f t="shared" si="25"/>
        <v/>
      </c>
      <c r="N795" s="5" t="str">
        <f t="shared" si="24"/>
        <v/>
      </c>
    </row>
    <row r="796" spans="12:14" x14ac:dyDescent="0.25">
      <c r="L796" s="23" t="str">
        <f>TRIM(RIGHT(SUBSTITUTE(Reference!CO796,"\",REPT(" ",100)),100))</f>
        <v/>
      </c>
      <c r="M796" s="23" t="str">
        <f t="shared" si="25"/>
        <v/>
      </c>
      <c r="N796" s="5" t="str">
        <f t="shared" si="24"/>
        <v/>
      </c>
    </row>
    <row r="797" spans="12:14" x14ac:dyDescent="0.25">
      <c r="L797" s="23" t="str">
        <f>TRIM(RIGHT(SUBSTITUTE(Reference!CO797,"\",REPT(" ",100)),100))</f>
        <v/>
      </c>
      <c r="M797" s="23" t="str">
        <f t="shared" si="25"/>
        <v/>
      </c>
      <c r="N797" s="5" t="str">
        <f t="shared" si="24"/>
        <v/>
      </c>
    </row>
    <row r="798" spans="12:14" x14ac:dyDescent="0.25">
      <c r="L798" s="23" t="str">
        <f>TRIM(RIGHT(SUBSTITUTE(Reference!CO798,"\",REPT(" ",100)),100))</f>
        <v/>
      </c>
      <c r="M798" s="23" t="str">
        <f t="shared" si="25"/>
        <v/>
      </c>
      <c r="N798" s="5" t="str">
        <f t="shared" si="24"/>
        <v/>
      </c>
    </row>
    <row r="799" spans="12:14" x14ac:dyDescent="0.25">
      <c r="L799" s="23" t="str">
        <f>TRIM(RIGHT(SUBSTITUTE(Reference!CO799,"\",REPT(" ",100)),100))</f>
        <v/>
      </c>
      <c r="M799" s="23" t="str">
        <f t="shared" si="25"/>
        <v/>
      </c>
      <c r="N799" s="5" t="str">
        <f t="shared" si="24"/>
        <v/>
      </c>
    </row>
    <row r="800" spans="12:14" x14ac:dyDescent="0.25">
      <c r="L800" s="23" t="str">
        <f>TRIM(RIGHT(SUBSTITUTE(Reference!CO800,"\",REPT(" ",100)),100))</f>
        <v/>
      </c>
      <c r="M800" s="23" t="str">
        <f t="shared" si="25"/>
        <v/>
      </c>
      <c r="N800" s="5" t="str">
        <f t="shared" si="24"/>
        <v/>
      </c>
    </row>
    <row r="801" spans="12:14" x14ac:dyDescent="0.25">
      <c r="L801" s="23" t="str">
        <f>TRIM(RIGHT(SUBSTITUTE(Reference!CO801,"\",REPT(" ",100)),100))</f>
        <v/>
      </c>
      <c r="M801" s="23" t="str">
        <f t="shared" si="25"/>
        <v/>
      </c>
      <c r="N801" s="5" t="str">
        <f t="shared" si="24"/>
        <v/>
      </c>
    </row>
    <row r="802" spans="12:14" x14ac:dyDescent="0.25">
      <c r="L802" s="23" t="str">
        <f>TRIM(RIGHT(SUBSTITUTE(Reference!CO802,"\",REPT(" ",100)),100))</f>
        <v/>
      </c>
      <c r="M802" s="23" t="str">
        <f t="shared" si="25"/>
        <v/>
      </c>
      <c r="N802" s="5" t="str">
        <f t="shared" si="24"/>
        <v/>
      </c>
    </row>
    <row r="803" spans="12:14" x14ac:dyDescent="0.25">
      <c r="L803" s="23" t="str">
        <f>TRIM(RIGHT(SUBSTITUTE(Reference!CO803,"\",REPT(" ",100)),100))</f>
        <v/>
      </c>
      <c r="M803" s="23" t="str">
        <f t="shared" si="25"/>
        <v/>
      </c>
      <c r="N803" s="5" t="str">
        <f t="shared" si="24"/>
        <v/>
      </c>
    </row>
    <row r="804" spans="12:14" x14ac:dyDescent="0.25">
      <c r="L804" s="23" t="str">
        <f>TRIM(RIGHT(SUBSTITUTE(Reference!CO804,"\",REPT(" ",100)),100))</f>
        <v/>
      </c>
      <c r="M804" s="23" t="str">
        <f t="shared" si="25"/>
        <v/>
      </c>
      <c r="N804" s="5" t="str">
        <f t="shared" si="24"/>
        <v/>
      </c>
    </row>
    <row r="805" spans="12:14" x14ac:dyDescent="0.25">
      <c r="L805" s="23" t="str">
        <f>TRIM(RIGHT(SUBSTITUTE(Reference!CO805,"\",REPT(" ",100)),100))</f>
        <v/>
      </c>
      <c r="M805" s="23" t="str">
        <f t="shared" si="25"/>
        <v/>
      </c>
      <c r="N805" s="5" t="str">
        <f t="shared" si="24"/>
        <v/>
      </c>
    </row>
    <row r="806" spans="12:14" x14ac:dyDescent="0.25">
      <c r="L806" s="23" t="str">
        <f>TRIM(RIGHT(SUBSTITUTE(Reference!CO806,"\",REPT(" ",100)),100))</f>
        <v/>
      </c>
      <c r="M806" s="23" t="str">
        <f t="shared" si="25"/>
        <v/>
      </c>
      <c r="N806" s="5" t="str">
        <f t="shared" si="24"/>
        <v/>
      </c>
    </row>
    <row r="807" spans="12:14" x14ac:dyDescent="0.25">
      <c r="L807" s="23" t="str">
        <f>TRIM(RIGHT(SUBSTITUTE(Reference!CO807,"\",REPT(" ",100)),100))</f>
        <v/>
      </c>
      <c r="M807" s="23" t="str">
        <f t="shared" si="25"/>
        <v/>
      </c>
      <c r="N807" s="5" t="str">
        <f t="shared" si="24"/>
        <v/>
      </c>
    </row>
    <row r="808" spans="12:14" x14ac:dyDescent="0.25">
      <c r="L808" s="23" t="str">
        <f>TRIM(RIGHT(SUBSTITUTE(Reference!CO808,"\",REPT(" ",100)),100))</f>
        <v/>
      </c>
      <c r="M808" s="23" t="str">
        <f t="shared" si="25"/>
        <v/>
      </c>
      <c r="N808" s="5" t="str">
        <f t="shared" si="24"/>
        <v/>
      </c>
    </row>
    <row r="809" spans="12:14" x14ac:dyDescent="0.25">
      <c r="L809" s="23" t="str">
        <f>TRIM(RIGHT(SUBSTITUTE(Reference!CO809,"\",REPT(" ",100)),100))</f>
        <v/>
      </c>
      <c r="M809" s="23" t="str">
        <f t="shared" si="25"/>
        <v/>
      </c>
      <c r="N809" s="5" t="str">
        <f t="shared" si="24"/>
        <v/>
      </c>
    </row>
    <row r="810" spans="12:14" x14ac:dyDescent="0.25">
      <c r="L810" s="23" t="str">
        <f>TRIM(RIGHT(SUBSTITUTE(Reference!CO810,"\",REPT(" ",100)),100))</f>
        <v/>
      </c>
      <c r="M810" s="23" t="str">
        <f t="shared" si="25"/>
        <v/>
      </c>
      <c r="N810" s="5" t="str">
        <f t="shared" si="24"/>
        <v/>
      </c>
    </row>
    <row r="811" spans="12:14" x14ac:dyDescent="0.25">
      <c r="L811" s="23" t="str">
        <f>TRIM(RIGHT(SUBSTITUTE(Reference!CO811,"\",REPT(" ",100)),100))</f>
        <v/>
      </c>
      <c r="M811" s="23" t="str">
        <f t="shared" si="25"/>
        <v/>
      </c>
      <c r="N811" s="5" t="str">
        <f t="shared" si="24"/>
        <v/>
      </c>
    </row>
    <row r="812" spans="12:14" x14ac:dyDescent="0.25">
      <c r="L812" s="23" t="str">
        <f>TRIM(RIGHT(SUBSTITUTE(Reference!CO812,"\",REPT(" ",100)),100))</f>
        <v/>
      </c>
      <c r="M812" s="23" t="str">
        <f t="shared" si="25"/>
        <v/>
      </c>
      <c r="N812" s="5" t="str">
        <f t="shared" si="24"/>
        <v/>
      </c>
    </row>
    <row r="813" spans="12:14" x14ac:dyDescent="0.25">
      <c r="L813" s="23" t="str">
        <f>TRIM(RIGHT(SUBSTITUTE(Reference!CO813,"\",REPT(" ",100)),100))</f>
        <v/>
      </c>
      <c r="M813" s="23" t="str">
        <f t="shared" si="25"/>
        <v/>
      </c>
      <c r="N813" s="5" t="str">
        <f t="shared" si="24"/>
        <v/>
      </c>
    </row>
    <row r="814" spans="12:14" x14ac:dyDescent="0.25">
      <c r="L814" s="23" t="str">
        <f>TRIM(RIGHT(SUBSTITUTE(Reference!CO814,"\",REPT(" ",100)),100))</f>
        <v/>
      </c>
      <c r="M814" s="23" t="str">
        <f t="shared" si="25"/>
        <v/>
      </c>
      <c r="N814" s="5" t="str">
        <f t="shared" si="24"/>
        <v/>
      </c>
    </row>
    <row r="815" spans="12:14" x14ac:dyDescent="0.25">
      <c r="L815" s="23" t="str">
        <f>TRIM(RIGHT(SUBSTITUTE(Reference!CO815,"\",REPT(" ",100)),100))</f>
        <v/>
      </c>
      <c r="M815" s="23" t="str">
        <f t="shared" si="25"/>
        <v/>
      </c>
      <c r="N815" s="5" t="str">
        <f t="shared" si="24"/>
        <v/>
      </c>
    </row>
    <row r="816" spans="12:14" x14ac:dyDescent="0.25">
      <c r="L816" s="23" t="str">
        <f>TRIM(RIGHT(SUBSTITUTE(Reference!CO816,"\",REPT(" ",100)),100))</f>
        <v/>
      </c>
      <c r="M816" s="23" t="str">
        <f t="shared" si="25"/>
        <v/>
      </c>
      <c r="N816" s="5" t="str">
        <f t="shared" si="24"/>
        <v/>
      </c>
    </row>
    <row r="817" spans="12:14" x14ac:dyDescent="0.25">
      <c r="L817" s="23" t="str">
        <f>TRIM(RIGHT(SUBSTITUTE(Reference!CO817,"\",REPT(" ",100)),100))</f>
        <v/>
      </c>
      <c r="M817" s="23" t="str">
        <f t="shared" si="25"/>
        <v/>
      </c>
      <c r="N817" s="5" t="str">
        <f t="shared" si="24"/>
        <v/>
      </c>
    </row>
    <row r="818" spans="12:14" x14ac:dyDescent="0.25">
      <c r="L818" s="23" t="str">
        <f>TRIM(RIGHT(SUBSTITUTE(Reference!CO818,"\",REPT(" ",100)),100))</f>
        <v/>
      </c>
      <c r="M818" s="23" t="str">
        <f t="shared" si="25"/>
        <v/>
      </c>
      <c r="N818" s="5" t="str">
        <f t="shared" si="24"/>
        <v/>
      </c>
    </row>
    <row r="819" spans="12:14" x14ac:dyDescent="0.25">
      <c r="L819" s="23" t="str">
        <f>TRIM(RIGHT(SUBSTITUTE(Reference!CO819,"\",REPT(" ",100)),100))</f>
        <v/>
      </c>
      <c r="M819" s="23" t="str">
        <f t="shared" si="25"/>
        <v/>
      </c>
      <c r="N819" s="5" t="str">
        <f t="shared" si="24"/>
        <v/>
      </c>
    </row>
    <row r="820" spans="12:14" x14ac:dyDescent="0.25">
      <c r="L820" s="23" t="str">
        <f>TRIM(RIGHT(SUBSTITUTE(Reference!CO820,"\",REPT(" ",100)),100))</f>
        <v/>
      </c>
      <c r="M820" s="23" t="str">
        <f t="shared" si="25"/>
        <v/>
      </c>
      <c r="N820" s="5" t="str">
        <f t="shared" si="24"/>
        <v/>
      </c>
    </row>
    <row r="821" spans="12:14" x14ac:dyDescent="0.25">
      <c r="L821" s="23" t="str">
        <f>TRIM(RIGHT(SUBSTITUTE(Reference!CO821,"\",REPT(" ",100)),100))</f>
        <v/>
      </c>
      <c r="M821" s="23" t="str">
        <f t="shared" si="25"/>
        <v/>
      </c>
      <c r="N821" s="5" t="str">
        <f t="shared" si="24"/>
        <v/>
      </c>
    </row>
    <row r="822" spans="12:14" x14ac:dyDescent="0.25">
      <c r="L822" s="23" t="str">
        <f>TRIM(RIGHT(SUBSTITUTE(Reference!CO822,"\",REPT(" ",100)),100))</f>
        <v/>
      </c>
      <c r="M822" s="23" t="str">
        <f t="shared" si="25"/>
        <v/>
      </c>
      <c r="N822" s="5" t="str">
        <f t="shared" si="24"/>
        <v/>
      </c>
    </row>
    <row r="823" spans="12:14" x14ac:dyDescent="0.25">
      <c r="L823" s="23" t="str">
        <f>TRIM(RIGHT(SUBSTITUTE(Reference!CO823,"\",REPT(" ",100)),100))</f>
        <v/>
      </c>
      <c r="M823" s="23" t="str">
        <f t="shared" si="25"/>
        <v/>
      </c>
      <c r="N823" s="5" t="str">
        <f t="shared" si="24"/>
        <v/>
      </c>
    </row>
    <row r="824" spans="12:14" x14ac:dyDescent="0.25">
      <c r="L824" s="23" t="str">
        <f>TRIM(RIGHT(SUBSTITUTE(Reference!CO824,"\",REPT(" ",100)),100))</f>
        <v/>
      </c>
      <c r="M824" s="23" t="str">
        <f t="shared" si="25"/>
        <v/>
      </c>
      <c r="N824" s="5" t="str">
        <f t="shared" si="24"/>
        <v/>
      </c>
    </row>
    <row r="825" spans="12:14" x14ac:dyDescent="0.25">
      <c r="L825" s="23" t="str">
        <f>TRIM(RIGHT(SUBSTITUTE(Reference!CO825,"\",REPT(" ",100)),100))</f>
        <v/>
      </c>
      <c r="M825" s="23" t="str">
        <f t="shared" si="25"/>
        <v/>
      </c>
      <c r="N825" s="5" t="str">
        <f t="shared" si="24"/>
        <v/>
      </c>
    </row>
    <row r="826" spans="12:14" x14ac:dyDescent="0.25">
      <c r="L826" s="23" t="str">
        <f>TRIM(RIGHT(SUBSTITUTE(Reference!CO826,"\",REPT(" ",100)),100))</f>
        <v/>
      </c>
      <c r="M826" s="23" t="str">
        <f t="shared" si="25"/>
        <v/>
      </c>
      <c r="N826" s="5" t="str">
        <f t="shared" si="24"/>
        <v/>
      </c>
    </row>
    <row r="827" spans="12:14" x14ac:dyDescent="0.25">
      <c r="L827" s="23" t="str">
        <f>TRIM(RIGHT(SUBSTITUTE(Reference!CO827,"\",REPT(" ",100)),100))</f>
        <v/>
      </c>
      <c r="M827" s="23" t="str">
        <f t="shared" si="25"/>
        <v/>
      </c>
      <c r="N827" s="5" t="str">
        <f t="shared" si="24"/>
        <v/>
      </c>
    </row>
    <row r="828" spans="12:14" x14ac:dyDescent="0.25">
      <c r="L828" s="23" t="str">
        <f>TRIM(RIGHT(SUBSTITUTE(Reference!CO828,"\",REPT(" ",100)),100))</f>
        <v/>
      </c>
      <c r="M828" s="23" t="str">
        <f t="shared" si="25"/>
        <v/>
      </c>
      <c r="N828" s="5" t="str">
        <f t="shared" si="24"/>
        <v/>
      </c>
    </row>
    <row r="829" spans="12:14" x14ac:dyDescent="0.25">
      <c r="L829" s="23" t="str">
        <f>TRIM(RIGHT(SUBSTITUTE(Reference!CO829,"\",REPT(" ",100)),100))</f>
        <v/>
      </c>
      <c r="M829" s="23" t="str">
        <f t="shared" si="25"/>
        <v/>
      </c>
      <c r="N829" s="5" t="str">
        <f t="shared" si="24"/>
        <v/>
      </c>
    </row>
    <row r="830" spans="12:14" x14ac:dyDescent="0.25">
      <c r="L830" s="23" t="str">
        <f>TRIM(RIGHT(SUBSTITUTE(Reference!CO830,"\",REPT(" ",100)),100))</f>
        <v/>
      </c>
      <c r="M830" s="23" t="str">
        <f t="shared" si="25"/>
        <v/>
      </c>
      <c r="N830" s="5" t="str">
        <f t="shared" si="24"/>
        <v/>
      </c>
    </row>
    <row r="831" spans="12:14" x14ac:dyDescent="0.25">
      <c r="L831" s="23" t="str">
        <f>TRIM(RIGHT(SUBSTITUTE(Reference!CO831,"\",REPT(" ",100)),100))</f>
        <v/>
      </c>
      <c r="M831" s="23" t="str">
        <f t="shared" si="25"/>
        <v/>
      </c>
      <c r="N831" s="5" t="str">
        <f t="shared" si="24"/>
        <v/>
      </c>
    </row>
    <row r="832" spans="12:14" x14ac:dyDescent="0.25">
      <c r="L832" s="23" t="str">
        <f>TRIM(RIGHT(SUBSTITUTE(Reference!CO832,"\",REPT(" ",100)),100))</f>
        <v/>
      </c>
      <c r="M832" s="23" t="str">
        <f t="shared" si="25"/>
        <v/>
      </c>
      <c r="N832" s="5" t="str">
        <f t="shared" si="24"/>
        <v/>
      </c>
    </row>
    <row r="833" spans="12:14" x14ac:dyDescent="0.25">
      <c r="L833" s="23" t="str">
        <f>TRIM(RIGHT(SUBSTITUTE(Reference!CO833,"\",REPT(" ",100)),100))</f>
        <v/>
      </c>
      <c r="M833" s="23" t="str">
        <f t="shared" si="25"/>
        <v/>
      </c>
      <c r="N833" s="5" t="str">
        <f t="shared" si="24"/>
        <v/>
      </c>
    </row>
    <row r="834" spans="12:14" x14ac:dyDescent="0.25">
      <c r="L834" s="23" t="str">
        <f>TRIM(RIGHT(SUBSTITUTE(Reference!CO834,"\",REPT(" ",100)),100))</f>
        <v/>
      </c>
      <c r="M834" s="23" t="str">
        <f t="shared" si="25"/>
        <v/>
      </c>
      <c r="N834" s="5" t="str">
        <f t="shared" si="24"/>
        <v/>
      </c>
    </row>
    <row r="835" spans="12:14" x14ac:dyDescent="0.25">
      <c r="L835" s="23" t="str">
        <f>TRIM(RIGHT(SUBSTITUTE(Reference!CO835,"\",REPT(" ",100)),100))</f>
        <v/>
      </c>
      <c r="M835" s="23" t="str">
        <f t="shared" si="25"/>
        <v/>
      </c>
      <c r="N835" s="5" t="str">
        <f t="shared" si="24"/>
        <v/>
      </c>
    </row>
    <row r="836" spans="12:14" x14ac:dyDescent="0.25">
      <c r="L836" s="23" t="str">
        <f>TRIM(RIGHT(SUBSTITUTE(Reference!CO836,"\",REPT(" ",100)),100))</f>
        <v/>
      </c>
      <c r="M836" s="23" t="str">
        <f t="shared" si="25"/>
        <v/>
      </c>
      <c r="N836" s="5" t="str">
        <f t="shared" ref="N836:N899" si="26">IF(LEFT(RIGHT(M836,2),1)&lt;&gt;"/",RIGHT(M836,6),INDEX(CandidateFileArray,MATCH(RIGHT(M836,8),CandidateFileList,0),2))</f>
        <v/>
      </c>
    </row>
    <row r="837" spans="12:14" x14ac:dyDescent="0.25">
      <c r="L837" s="23" t="str">
        <f>TRIM(RIGHT(SUBSTITUTE(Reference!CO837,"\",REPT(" ",100)),100))</f>
        <v/>
      </c>
      <c r="M837" s="23" t="str">
        <f t="shared" ref="M837:M900" si="27">TRIM(LEFT(SUBSTITUTE(L837,".",REPT(" ",100)),100))</f>
        <v/>
      </c>
      <c r="N837" s="5" t="str">
        <f t="shared" si="26"/>
        <v/>
      </c>
    </row>
    <row r="838" spans="12:14" x14ac:dyDescent="0.25">
      <c r="L838" s="23" t="str">
        <f>TRIM(RIGHT(SUBSTITUTE(Reference!CO838,"\",REPT(" ",100)),100))</f>
        <v/>
      </c>
      <c r="M838" s="23" t="str">
        <f t="shared" si="27"/>
        <v/>
      </c>
      <c r="N838" s="5" t="str">
        <f t="shared" si="26"/>
        <v/>
      </c>
    </row>
    <row r="839" spans="12:14" x14ac:dyDescent="0.25">
      <c r="L839" s="23" t="str">
        <f>TRIM(RIGHT(SUBSTITUTE(Reference!CO839,"\",REPT(" ",100)),100))</f>
        <v/>
      </c>
      <c r="M839" s="23" t="str">
        <f t="shared" si="27"/>
        <v/>
      </c>
      <c r="N839" s="5" t="str">
        <f t="shared" si="26"/>
        <v/>
      </c>
    </row>
    <row r="840" spans="12:14" x14ac:dyDescent="0.25">
      <c r="L840" s="23" t="str">
        <f>TRIM(RIGHT(SUBSTITUTE(Reference!CO840,"\",REPT(" ",100)),100))</f>
        <v/>
      </c>
      <c r="M840" s="23" t="str">
        <f t="shared" si="27"/>
        <v/>
      </c>
      <c r="N840" s="5" t="str">
        <f t="shared" si="26"/>
        <v/>
      </c>
    </row>
    <row r="841" spans="12:14" x14ac:dyDescent="0.25">
      <c r="L841" s="23" t="str">
        <f>TRIM(RIGHT(SUBSTITUTE(Reference!CO841,"\",REPT(" ",100)),100))</f>
        <v/>
      </c>
      <c r="M841" s="23" t="str">
        <f t="shared" si="27"/>
        <v/>
      </c>
      <c r="N841" s="5" t="str">
        <f t="shared" si="26"/>
        <v/>
      </c>
    </row>
    <row r="842" spans="12:14" x14ac:dyDescent="0.25">
      <c r="L842" s="23" t="str">
        <f>TRIM(RIGHT(SUBSTITUTE(Reference!CO842,"\",REPT(" ",100)),100))</f>
        <v/>
      </c>
      <c r="M842" s="23" t="str">
        <f t="shared" si="27"/>
        <v/>
      </c>
      <c r="N842" s="5" t="str">
        <f t="shared" si="26"/>
        <v/>
      </c>
    </row>
    <row r="843" spans="12:14" x14ac:dyDescent="0.25">
      <c r="L843" s="23" t="str">
        <f>TRIM(RIGHT(SUBSTITUTE(Reference!CO843,"\",REPT(" ",100)),100))</f>
        <v/>
      </c>
      <c r="M843" s="23" t="str">
        <f t="shared" si="27"/>
        <v/>
      </c>
      <c r="N843" s="5" t="str">
        <f t="shared" si="26"/>
        <v/>
      </c>
    </row>
    <row r="844" spans="12:14" x14ac:dyDescent="0.25">
      <c r="L844" s="23" t="str">
        <f>TRIM(RIGHT(SUBSTITUTE(Reference!CO844,"\",REPT(" ",100)),100))</f>
        <v/>
      </c>
      <c r="M844" s="23" t="str">
        <f t="shared" si="27"/>
        <v/>
      </c>
      <c r="N844" s="5" t="str">
        <f t="shared" si="26"/>
        <v/>
      </c>
    </row>
    <row r="845" spans="12:14" x14ac:dyDescent="0.25">
      <c r="L845" s="23" t="str">
        <f>TRIM(RIGHT(SUBSTITUTE(Reference!CO845,"\",REPT(" ",100)),100))</f>
        <v/>
      </c>
      <c r="M845" s="23" t="str">
        <f t="shared" si="27"/>
        <v/>
      </c>
      <c r="N845" s="5" t="str">
        <f t="shared" si="26"/>
        <v/>
      </c>
    </row>
    <row r="846" spans="12:14" x14ac:dyDescent="0.25">
      <c r="L846" s="23" t="str">
        <f>TRIM(RIGHT(SUBSTITUTE(Reference!CO846,"\",REPT(" ",100)),100))</f>
        <v/>
      </c>
      <c r="M846" s="23" t="str">
        <f t="shared" si="27"/>
        <v/>
      </c>
      <c r="N846" s="5" t="str">
        <f t="shared" si="26"/>
        <v/>
      </c>
    </row>
    <row r="847" spans="12:14" x14ac:dyDescent="0.25">
      <c r="L847" s="23" t="str">
        <f>TRIM(RIGHT(SUBSTITUTE(Reference!CO847,"\",REPT(" ",100)),100))</f>
        <v/>
      </c>
      <c r="M847" s="23" t="str">
        <f t="shared" si="27"/>
        <v/>
      </c>
      <c r="N847" s="5" t="str">
        <f t="shared" si="26"/>
        <v/>
      </c>
    </row>
    <row r="848" spans="12:14" x14ac:dyDescent="0.25">
      <c r="L848" s="23" t="str">
        <f>TRIM(RIGHT(SUBSTITUTE(Reference!CO848,"\",REPT(" ",100)),100))</f>
        <v/>
      </c>
      <c r="M848" s="23" t="str">
        <f t="shared" si="27"/>
        <v/>
      </c>
      <c r="N848" s="5" t="str">
        <f t="shared" si="26"/>
        <v/>
      </c>
    </row>
    <row r="849" spans="12:14" x14ac:dyDescent="0.25">
      <c r="L849" s="23" t="str">
        <f>TRIM(RIGHT(SUBSTITUTE(Reference!CO849,"\",REPT(" ",100)),100))</f>
        <v/>
      </c>
      <c r="M849" s="23" t="str">
        <f t="shared" si="27"/>
        <v/>
      </c>
      <c r="N849" s="5" t="str">
        <f t="shared" si="26"/>
        <v/>
      </c>
    </row>
    <row r="850" spans="12:14" x14ac:dyDescent="0.25">
      <c r="L850" s="23" t="str">
        <f>TRIM(RIGHT(SUBSTITUTE(Reference!CO850,"\",REPT(" ",100)),100))</f>
        <v/>
      </c>
      <c r="M850" s="23" t="str">
        <f t="shared" si="27"/>
        <v/>
      </c>
      <c r="N850" s="5" t="str">
        <f t="shared" si="26"/>
        <v/>
      </c>
    </row>
    <row r="851" spans="12:14" x14ac:dyDescent="0.25">
      <c r="L851" s="23" t="str">
        <f>TRIM(RIGHT(SUBSTITUTE(Reference!CO851,"\",REPT(" ",100)),100))</f>
        <v/>
      </c>
      <c r="M851" s="23" t="str">
        <f t="shared" si="27"/>
        <v/>
      </c>
      <c r="N851" s="5" t="str">
        <f t="shared" si="26"/>
        <v/>
      </c>
    </row>
    <row r="852" spans="12:14" x14ac:dyDescent="0.25">
      <c r="L852" s="23" t="str">
        <f>TRIM(RIGHT(SUBSTITUTE(Reference!CO852,"\",REPT(" ",100)),100))</f>
        <v/>
      </c>
      <c r="M852" s="23" t="str">
        <f t="shared" si="27"/>
        <v/>
      </c>
      <c r="N852" s="5" t="str">
        <f t="shared" si="26"/>
        <v/>
      </c>
    </row>
    <row r="853" spans="12:14" x14ac:dyDescent="0.25">
      <c r="L853" s="23" t="str">
        <f>TRIM(RIGHT(SUBSTITUTE(Reference!CO853,"\",REPT(" ",100)),100))</f>
        <v/>
      </c>
      <c r="M853" s="23" t="str">
        <f t="shared" si="27"/>
        <v/>
      </c>
      <c r="N853" s="5" t="str">
        <f t="shared" si="26"/>
        <v/>
      </c>
    </row>
    <row r="854" spans="12:14" x14ac:dyDescent="0.25">
      <c r="L854" s="23" t="str">
        <f>TRIM(RIGHT(SUBSTITUTE(Reference!CO854,"\",REPT(" ",100)),100))</f>
        <v/>
      </c>
      <c r="M854" s="23" t="str">
        <f t="shared" si="27"/>
        <v/>
      </c>
      <c r="N854" s="5" t="str">
        <f t="shared" si="26"/>
        <v/>
      </c>
    </row>
    <row r="855" spans="12:14" x14ac:dyDescent="0.25">
      <c r="L855" s="23" t="str">
        <f>TRIM(RIGHT(SUBSTITUTE(Reference!CO855,"\",REPT(" ",100)),100))</f>
        <v/>
      </c>
      <c r="M855" s="23" t="str">
        <f t="shared" si="27"/>
        <v/>
      </c>
      <c r="N855" s="5" t="str">
        <f t="shared" si="26"/>
        <v/>
      </c>
    </row>
    <row r="856" spans="12:14" x14ac:dyDescent="0.25">
      <c r="L856" s="23" t="str">
        <f>TRIM(RIGHT(SUBSTITUTE(Reference!CO856,"\",REPT(" ",100)),100))</f>
        <v/>
      </c>
      <c r="M856" s="23" t="str">
        <f t="shared" si="27"/>
        <v/>
      </c>
      <c r="N856" s="5" t="str">
        <f t="shared" si="26"/>
        <v/>
      </c>
    </row>
    <row r="857" spans="12:14" x14ac:dyDescent="0.25">
      <c r="L857" s="23" t="str">
        <f>TRIM(RIGHT(SUBSTITUTE(Reference!CO857,"\",REPT(" ",100)),100))</f>
        <v/>
      </c>
      <c r="M857" s="23" t="str">
        <f t="shared" si="27"/>
        <v/>
      </c>
      <c r="N857" s="5" t="str">
        <f t="shared" si="26"/>
        <v/>
      </c>
    </row>
    <row r="858" spans="12:14" x14ac:dyDescent="0.25">
      <c r="L858" s="23" t="str">
        <f>TRIM(RIGHT(SUBSTITUTE(Reference!CO858,"\",REPT(" ",100)),100))</f>
        <v/>
      </c>
      <c r="M858" s="23" t="str">
        <f t="shared" si="27"/>
        <v/>
      </c>
      <c r="N858" s="5" t="str">
        <f t="shared" si="26"/>
        <v/>
      </c>
    </row>
    <row r="859" spans="12:14" x14ac:dyDescent="0.25">
      <c r="L859" s="23" t="str">
        <f>TRIM(RIGHT(SUBSTITUTE(Reference!CO859,"\",REPT(" ",100)),100))</f>
        <v/>
      </c>
      <c r="M859" s="23" t="str">
        <f t="shared" si="27"/>
        <v/>
      </c>
      <c r="N859" s="5" t="str">
        <f t="shared" si="26"/>
        <v/>
      </c>
    </row>
    <row r="860" spans="12:14" x14ac:dyDescent="0.25">
      <c r="L860" s="23" t="str">
        <f>TRIM(RIGHT(SUBSTITUTE(Reference!CO860,"\",REPT(" ",100)),100))</f>
        <v/>
      </c>
      <c r="M860" s="23" t="str">
        <f t="shared" si="27"/>
        <v/>
      </c>
      <c r="N860" s="5" t="str">
        <f t="shared" si="26"/>
        <v/>
      </c>
    </row>
    <row r="861" spans="12:14" x14ac:dyDescent="0.25">
      <c r="L861" s="23" t="str">
        <f>TRIM(RIGHT(SUBSTITUTE(Reference!CO861,"\",REPT(" ",100)),100))</f>
        <v/>
      </c>
      <c r="M861" s="23" t="str">
        <f t="shared" si="27"/>
        <v/>
      </c>
      <c r="N861" s="5" t="str">
        <f t="shared" si="26"/>
        <v/>
      </c>
    </row>
    <row r="862" spans="12:14" x14ac:dyDescent="0.25">
      <c r="L862" s="23" t="str">
        <f>TRIM(RIGHT(SUBSTITUTE(Reference!CO862,"\",REPT(" ",100)),100))</f>
        <v/>
      </c>
      <c r="M862" s="23" t="str">
        <f t="shared" si="27"/>
        <v/>
      </c>
      <c r="N862" s="5" t="str">
        <f t="shared" si="26"/>
        <v/>
      </c>
    </row>
    <row r="863" spans="12:14" x14ac:dyDescent="0.25">
      <c r="L863" s="23" t="str">
        <f>TRIM(RIGHT(SUBSTITUTE(Reference!CO863,"\",REPT(" ",100)),100))</f>
        <v/>
      </c>
      <c r="M863" s="23" t="str">
        <f t="shared" si="27"/>
        <v/>
      </c>
      <c r="N863" s="5" t="str">
        <f t="shared" si="26"/>
        <v/>
      </c>
    </row>
    <row r="864" spans="12:14" x14ac:dyDescent="0.25">
      <c r="L864" s="23" t="str">
        <f>TRIM(RIGHT(SUBSTITUTE(Reference!CO864,"\",REPT(" ",100)),100))</f>
        <v/>
      </c>
      <c r="M864" s="23" t="str">
        <f t="shared" si="27"/>
        <v/>
      </c>
      <c r="N864" s="5" t="str">
        <f t="shared" si="26"/>
        <v/>
      </c>
    </row>
    <row r="865" spans="12:14" x14ac:dyDescent="0.25">
      <c r="L865" s="23" t="str">
        <f>TRIM(RIGHT(SUBSTITUTE(Reference!CO865,"\",REPT(" ",100)),100))</f>
        <v/>
      </c>
      <c r="M865" s="23" t="str">
        <f t="shared" si="27"/>
        <v/>
      </c>
      <c r="N865" s="5" t="str">
        <f t="shared" si="26"/>
        <v/>
      </c>
    </row>
    <row r="866" spans="12:14" x14ac:dyDescent="0.25">
      <c r="L866" s="23" t="str">
        <f>TRIM(RIGHT(SUBSTITUTE(Reference!CO866,"\",REPT(" ",100)),100))</f>
        <v/>
      </c>
      <c r="M866" s="23" t="str">
        <f t="shared" si="27"/>
        <v/>
      </c>
      <c r="N866" s="5" t="str">
        <f t="shared" si="26"/>
        <v/>
      </c>
    </row>
    <row r="867" spans="12:14" x14ac:dyDescent="0.25">
      <c r="L867" s="23" t="str">
        <f>TRIM(RIGHT(SUBSTITUTE(Reference!CO867,"\",REPT(" ",100)),100))</f>
        <v/>
      </c>
      <c r="M867" s="23" t="str">
        <f t="shared" si="27"/>
        <v/>
      </c>
      <c r="N867" s="5" t="str">
        <f t="shared" si="26"/>
        <v/>
      </c>
    </row>
    <row r="868" spans="12:14" x14ac:dyDescent="0.25">
      <c r="L868" s="23" t="str">
        <f>TRIM(RIGHT(SUBSTITUTE(Reference!CO868,"\",REPT(" ",100)),100))</f>
        <v/>
      </c>
      <c r="M868" s="23" t="str">
        <f t="shared" si="27"/>
        <v/>
      </c>
      <c r="N868" s="5" t="str">
        <f t="shared" si="26"/>
        <v/>
      </c>
    </row>
    <row r="869" spans="12:14" x14ac:dyDescent="0.25">
      <c r="L869" s="23" t="str">
        <f>TRIM(RIGHT(SUBSTITUTE(Reference!CO869,"\",REPT(" ",100)),100))</f>
        <v/>
      </c>
      <c r="M869" s="23" t="str">
        <f t="shared" si="27"/>
        <v/>
      </c>
      <c r="N869" s="5" t="str">
        <f t="shared" si="26"/>
        <v/>
      </c>
    </row>
    <row r="870" spans="12:14" x14ac:dyDescent="0.25">
      <c r="L870" s="23" t="str">
        <f>TRIM(RIGHT(SUBSTITUTE(Reference!CO870,"\",REPT(" ",100)),100))</f>
        <v/>
      </c>
      <c r="M870" s="23" t="str">
        <f t="shared" si="27"/>
        <v/>
      </c>
      <c r="N870" s="5" t="str">
        <f t="shared" si="26"/>
        <v/>
      </c>
    </row>
    <row r="871" spans="12:14" x14ac:dyDescent="0.25">
      <c r="L871" s="23" t="str">
        <f>TRIM(RIGHT(SUBSTITUTE(Reference!CO871,"\",REPT(" ",100)),100))</f>
        <v/>
      </c>
      <c r="M871" s="23" t="str">
        <f t="shared" si="27"/>
        <v/>
      </c>
      <c r="N871" s="5" t="str">
        <f t="shared" si="26"/>
        <v/>
      </c>
    </row>
    <row r="872" spans="12:14" x14ac:dyDescent="0.25">
      <c r="L872" s="23" t="str">
        <f>TRIM(RIGHT(SUBSTITUTE(Reference!CO872,"\",REPT(" ",100)),100))</f>
        <v/>
      </c>
      <c r="M872" s="23" t="str">
        <f t="shared" si="27"/>
        <v/>
      </c>
      <c r="N872" s="5" t="str">
        <f t="shared" si="26"/>
        <v/>
      </c>
    </row>
    <row r="873" spans="12:14" x14ac:dyDescent="0.25">
      <c r="L873" s="23" t="str">
        <f>TRIM(RIGHT(SUBSTITUTE(Reference!CO873,"\",REPT(" ",100)),100))</f>
        <v/>
      </c>
      <c r="M873" s="23" t="str">
        <f t="shared" si="27"/>
        <v/>
      </c>
      <c r="N873" s="5" t="str">
        <f t="shared" si="26"/>
        <v/>
      </c>
    </row>
    <row r="874" spans="12:14" x14ac:dyDescent="0.25">
      <c r="L874" s="23" t="str">
        <f>TRIM(RIGHT(SUBSTITUTE(Reference!CO874,"\",REPT(" ",100)),100))</f>
        <v/>
      </c>
      <c r="M874" s="23" t="str">
        <f t="shared" si="27"/>
        <v/>
      </c>
      <c r="N874" s="5" t="str">
        <f t="shared" si="26"/>
        <v/>
      </c>
    </row>
    <row r="875" spans="12:14" x14ac:dyDescent="0.25">
      <c r="L875" s="23" t="str">
        <f>TRIM(RIGHT(SUBSTITUTE(Reference!CO875,"\",REPT(" ",100)),100))</f>
        <v/>
      </c>
      <c r="M875" s="23" t="str">
        <f t="shared" si="27"/>
        <v/>
      </c>
      <c r="N875" s="5" t="str">
        <f t="shared" si="26"/>
        <v/>
      </c>
    </row>
    <row r="876" spans="12:14" x14ac:dyDescent="0.25">
      <c r="L876" s="23" t="str">
        <f>TRIM(RIGHT(SUBSTITUTE(Reference!CO876,"\",REPT(" ",100)),100))</f>
        <v/>
      </c>
      <c r="M876" s="23" t="str">
        <f t="shared" si="27"/>
        <v/>
      </c>
      <c r="N876" s="5" t="str">
        <f t="shared" si="26"/>
        <v/>
      </c>
    </row>
    <row r="877" spans="12:14" x14ac:dyDescent="0.25">
      <c r="L877" s="23" t="str">
        <f>TRIM(RIGHT(SUBSTITUTE(Reference!CO877,"\",REPT(" ",100)),100))</f>
        <v/>
      </c>
      <c r="M877" s="23" t="str">
        <f t="shared" si="27"/>
        <v/>
      </c>
      <c r="N877" s="5" t="str">
        <f t="shared" si="26"/>
        <v/>
      </c>
    </row>
    <row r="878" spans="12:14" x14ac:dyDescent="0.25">
      <c r="L878" s="23" t="str">
        <f>TRIM(RIGHT(SUBSTITUTE(Reference!CO878,"\",REPT(" ",100)),100))</f>
        <v/>
      </c>
      <c r="M878" s="23" t="str">
        <f t="shared" si="27"/>
        <v/>
      </c>
      <c r="N878" s="5" t="str">
        <f t="shared" si="26"/>
        <v/>
      </c>
    </row>
    <row r="879" spans="12:14" x14ac:dyDescent="0.25">
      <c r="L879" s="23" t="str">
        <f>TRIM(RIGHT(SUBSTITUTE(Reference!CO879,"\",REPT(" ",100)),100))</f>
        <v/>
      </c>
      <c r="M879" s="23" t="str">
        <f t="shared" si="27"/>
        <v/>
      </c>
      <c r="N879" s="5" t="str">
        <f t="shared" si="26"/>
        <v/>
      </c>
    </row>
    <row r="880" spans="12:14" x14ac:dyDescent="0.25">
      <c r="L880" s="23" t="str">
        <f>TRIM(RIGHT(SUBSTITUTE(Reference!CO880,"\",REPT(" ",100)),100))</f>
        <v/>
      </c>
      <c r="M880" s="23" t="str">
        <f t="shared" si="27"/>
        <v/>
      </c>
      <c r="N880" s="5" t="str">
        <f t="shared" si="26"/>
        <v/>
      </c>
    </row>
    <row r="881" spans="12:14" x14ac:dyDescent="0.25">
      <c r="L881" s="23" t="str">
        <f>TRIM(RIGHT(SUBSTITUTE(Reference!CO881,"\",REPT(" ",100)),100))</f>
        <v/>
      </c>
      <c r="M881" s="23" t="str">
        <f t="shared" si="27"/>
        <v/>
      </c>
      <c r="N881" s="5" t="str">
        <f t="shared" si="26"/>
        <v/>
      </c>
    </row>
    <row r="882" spans="12:14" x14ac:dyDescent="0.25">
      <c r="L882" s="23" t="str">
        <f>TRIM(RIGHT(SUBSTITUTE(Reference!CO882,"\",REPT(" ",100)),100))</f>
        <v/>
      </c>
      <c r="M882" s="23" t="str">
        <f t="shared" si="27"/>
        <v/>
      </c>
      <c r="N882" s="5" t="str">
        <f t="shared" si="26"/>
        <v/>
      </c>
    </row>
    <row r="883" spans="12:14" x14ac:dyDescent="0.25">
      <c r="L883" s="23" t="str">
        <f>TRIM(RIGHT(SUBSTITUTE(Reference!CO883,"\",REPT(" ",100)),100))</f>
        <v/>
      </c>
      <c r="M883" s="23" t="str">
        <f t="shared" si="27"/>
        <v/>
      </c>
      <c r="N883" s="5" t="str">
        <f t="shared" si="26"/>
        <v/>
      </c>
    </row>
    <row r="884" spans="12:14" x14ac:dyDescent="0.25">
      <c r="L884" s="23" t="str">
        <f>TRIM(RIGHT(SUBSTITUTE(Reference!CO884,"\",REPT(" ",100)),100))</f>
        <v/>
      </c>
      <c r="M884" s="23" t="str">
        <f t="shared" si="27"/>
        <v/>
      </c>
      <c r="N884" s="5" t="str">
        <f t="shared" si="26"/>
        <v/>
      </c>
    </row>
    <row r="885" spans="12:14" x14ac:dyDescent="0.25">
      <c r="L885" s="23" t="str">
        <f>TRIM(RIGHT(SUBSTITUTE(Reference!CO885,"\",REPT(" ",100)),100))</f>
        <v/>
      </c>
      <c r="M885" s="23" t="str">
        <f t="shared" si="27"/>
        <v/>
      </c>
      <c r="N885" s="5" t="str">
        <f t="shared" si="26"/>
        <v/>
      </c>
    </row>
    <row r="886" spans="12:14" x14ac:dyDescent="0.25">
      <c r="L886" s="23" t="str">
        <f>TRIM(RIGHT(SUBSTITUTE(Reference!CO886,"\",REPT(" ",100)),100))</f>
        <v/>
      </c>
      <c r="M886" s="23" t="str">
        <f t="shared" si="27"/>
        <v/>
      </c>
      <c r="N886" s="5" t="str">
        <f t="shared" si="26"/>
        <v/>
      </c>
    </row>
    <row r="887" spans="12:14" x14ac:dyDescent="0.25">
      <c r="L887" s="23" t="str">
        <f>TRIM(RIGHT(SUBSTITUTE(Reference!CO887,"\",REPT(" ",100)),100))</f>
        <v/>
      </c>
      <c r="M887" s="23" t="str">
        <f t="shared" si="27"/>
        <v/>
      </c>
      <c r="N887" s="5" t="str">
        <f t="shared" si="26"/>
        <v/>
      </c>
    </row>
    <row r="888" spans="12:14" x14ac:dyDescent="0.25">
      <c r="L888" s="23" t="str">
        <f>TRIM(RIGHT(SUBSTITUTE(Reference!CO888,"\",REPT(" ",100)),100))</f>
        <v/>
      </c>
      <c r="M888" s="23" t="str">
        <f t="shared" si="27"/>
        <v/>
      </c>
      <c r="N888" s="5" t="str">
        <f t="shared" si="26"/>
        <v/>
      </c>
    </row>
    <row r="889" spans="12:14" x14ac:dyDescent="0.25">
      <c r="L889" s="23" t="str">
        <f>TRIM(RIGHT(SUBSTITUTE(Reference!CO889,"\",REPT(" ",100)),100))</f>
        <v/>
      </c>
      <c r="M889" s="23" t="str">
        <f t="shared" si="27"/>
        <v/>
      </c>
      <c r="N889" s="5" t="str">
        <f t="shared" si="26"/>
        <v/>
      </c>
    </row>
    <row r="890" spans="12:14" x14ac:dyDescent="0.25">
      <c r="L890" s="23" t="str">
        <f>TRIM(RIGHT(SUBSTITUTE(Reference!CO890,"\",REPT(" ",100)),100))</f>
        <v/>
      </c>
      <c r="M890" s="23" t="str">
        <f t="shared" si="27"/>
        <v/>
      </c>
      <c r="N890" s="5" t="str">
        <f t="shared" si="26"/>
        <v/>
      </c>
    </row>
    <row r="891" spans="12:14" x14ac:dyDescent="0.25">
      <c r="L891" s="23" t="str">
        <f>TRIM(RIGHT(SUBSTITUTE(Reference!CO891,"\",REPT(" ",100)),100))</f>
        <v/>
      </c>
      <c r="M891" s="23" t="str">
        <f t="shared" si="27"/>
        <v/>
      </c>
      <c r="N891" s="5" t="str">
        <f t="shared" si="26"/>
        <v/>
      </c>
    </row>
    <row r="892" spans="12:14" x14ac:dyDescent="0.25">
      <c r="L892" s="23" t="str">
        <f>TRIM(RIGHT(SUBSTITUTE(Reference!CO892,"\",REPT(" ",100)),100))</f>
        <v/>
      </c>
      <c r="M892" s="23" t="str">
        <f t="shared" si="27"/>
        <v/>
      </c>
      <c r="N892" s="5" t="str">
        <f t="shared" si="26"/>
        <v/>
      </c>
    </row>
    <row r="893" spans="12:14" x14ac:dyDescent="0.25">
      <c r="L893" s="23" t="str">
        <f>TRIM(RIGHT(SUBSTITUTE(Reference!CO893,"\",REPT(" ",100)),100))</f>
        <v/>
      </c>
      <c r="M893" s="23" t="str">
        <f t="shared" si="27"/>
        <v/>
      </c>
      <c r="N893" s="5" t="str">
        <f t="shared" si="26"/>
        <v/>
      </c>
    </row>
    <row r="894" spans="12:14" x14ac:dyDescent="0.25">
      <c r="L894" s="23" t="str">
        <f>TRIM(RIGHT(SUBSTITUTE(Reference!CO894,"\",REPT(" ",100)),100))</f>
        <v/>
      </c>
      <c r="M894" s="23" t="str">
        <f t="shared" si="27"/>
        <v/>
      </c>
      <c r="N894" s="5" t="str">
        <f t="shared" si="26"/>
        <v/>
      </c>
    </row>
    <row r="895" spans="12:14" x14ac:dyDescent="0.25">
      <c r="L895" s="23" t="str">
        <f>TRIM(RIGHT(SUBSTITUTE(Reference!CO895,"\",REPT(" ",100)),100))</f>
        <v/>
      </c>
      <c r="M895" s="23" t="str">
        <f t="shared" si="27"/>
        <v/>
      </c>
      <c r="N895" s="5" t="str">
        <f t="shared" si="26"/>
        <v/>
      </c>
    </row>
    <row r="896" spans="12:14" x14ac:dyDescent="0.25">
      <c r="L896" s="23" t="str">
        <f>TRIM(RIGHT(SUBSTITUTE(Reference!CO896,"\",REPT(" ",100)),100))</f>
        <v/>
      </c>
      <c r="M896" s="23" t="str">
        <f t="shared" si="27"/>
        <v/>
      </c>
      <c r="N896" s="5" t="str">
        <f t="shared" si="26"/>
        <v/>
      </c>
    </row>
    <row r="897" spans="12:14" x14ac:dyDescent="0.25">
      <c r="L897" s="23" t="str">
        <f>TRIM(RIGHT(SUBSTITUTE(Reference!CO897,"\",REPT(" ",100)),100))</f>
        <v/>
      </c>
      <c r="M897" s="23" t="str">
        <f t="shared" si="27"/>
        <v/>
      </c>
      <c r="N897" s="5" t="str">
        <f t="shared" si="26"/>
        <v/>
      </c>
    </row>
    <row r="898" spans="12:14" x14ac:dyDescent="0.25">
      <c r="L898" s="23" t="str">
        <f>TRIM(RIGHT(SUBSTITUTE(Reference!CO898,"\",REPT(" ",100)),100))</f>
        <v/>
      </c>
      <c r="M898" s="23" t="str">
        <f t="shared" si="27"/>
        <v/>
      </c>
      <c r="N898" s="5" t="str">
        <f t="shared" si="26"/>
        <v/>
      </c>
    </row>
    <row r="899" spans="12:14" x14ac:dyDescent="0.25">
      <c r="L899" s="23" t="str">
        <f>TRIM(RIGHT(SUBSTITUTE(Reference!CO899,"\",REPT(" ",100)),100))</f>
        <v/>
      </c>
      <c r="M899" s="23" t="str">
        <f t="shared" si="27"/>
        <v/>
      </c>
      <c r="N899" s="5" t="str">
        <f t="shared" si="26"/>
        <v/>
      </c>
    </row>
    <row r="900" spans="12:14" x14ac:dyDescent="0.25">
      <c r="L900" s="23" t="str">
        <f>TRIM(RIGHT(SUBSTITUTE(Reference!CO900,"\",REPT(" ",100)),100))</f>
        <v/>
      </c>
      <c r="M900" s="23" t="str">
        <f t="shared" si="27"/>
        <v/>
      </c>
      <c r="N900" s="5" t="str">
        <f t="shared" ref="N900:N963" si="28">IF(LEFT(RIGHT(M900,2),1)&lt;&gt;"/",RIGHT(M900,6),INDEX(CandidateFileArray,MATCH(RIGHT(M900,8),CandidateFileList,0),2))</f>
        <v/>
      </c>
    </row>
    <row r="901" spans="12:14" x14ac:dyDescent="0.25">
      <c r="L901" s="23" t="str">
        <f>TRIM(RIGHT(SUBSTITUTE(Reference!CO901,"\",REPT(" ",100)),100))</f>
        <v/>
      </c>
      <c r="M901" s="23" t="str">
        <f t="shared" ref="M901:M964" si="29">TRIM(LEFT(SUBSTITUTE(L901,".",REPT(" ",100)),100))</f>
        <v/>
      </c>
      <c r="N901" s="5" t="str">
        <f t="shared" si="28"/>
        <v/>
      </c>
    </row>
    <row r="902" spans="12:14" x14ac:dyDescent="0.25">
      <c r="L902" s="23" t="str">
        <f>TRIM(RIGHT(SUBSTITUTE(Reference!CO902,"\",REPT(" ",100)),100))</f>
        <v/>
      </c>
      <c r="M902" s="23" t="str">
        <f t="shared" si="29"/>
        <v/>
      </c>
      <c r="N902" s="5" t="str">
        <f t="shared" si="28"/>
        <v/>
      </c>
    </row>
    <row r="903" spans="12:14" x14ac:dyDescent="0.25">
      <c r="L903" s="23" t="str">
        <f>TRIM(RIGHT(SUBSTITUTE(Reference!CO903,"\",REPT(" ",100)),100))</f>
        <v/>
      </c>
      <c r="M903" s="23" t="str">
        <f t="shared" si="29"/>
        <v/>
      </c>
      <c r="N903" s="5" t="str">
        <f t="shared" si="28"/>
        <v/>
      </c>
    </row>
    <row r="904" spans="12:14" x14ac:dyDescent="0.25">
      <c r="L904" s="23" t="str">
        <f>TRIM(RIGHT(SUBSTITUTE(Reference!CO904,"\",REPT(" ",100)),100))</f>
        <v/>
      </c>
      <c r="M904" s="23" t="str">
        <f t="shared" si="29"/>
        <v/>
      </c>
      <c r="N904" s="5" t="str">
        <f t="shared" si="28"/>
        <v/>
      </c>
    </row>
    <row r="905" spans="12:14" x14ac:dyDescent="0.25">
      <c r="L905" s="23" t="str">
        <f>TRIM(RIGHT(SUBSTITUTE(Reference!CO905,"\",REPT(" ",100)),100))</f>
        <v/>
      </c>
      <c r="M905" s="23" t="str">
        <f t="shared" si="29"/>
        <v/>
      </c>
      <c r="N905" s="5" t="str">
        <f t="shared" si="28"/>
        <v/>
      </c>
    </row>
    <row r="906" spans="12:14" x14ac:dyDescent="0.25">
      <c r="L906" s="23" t="str">
        <f>TRIM(RIGHT(SUBSTITUTE(Reference!CO906,"\",REPT(" ",100)),100))</f>
        <v/>
      </c>
      <c r="M906" s="23" t="str">
        <f t="shared" si="29"/>
        <v/>
      </c>
      <c r="N906" s="5" t="str">
        <f t="shared" si="28"/>
        <v/>
      </c>
    </row>
    <row r="907" spans="12:14" x14ac:dyDescent="0.25">
      <c r="L907" s="23" t="str">
        <f>TRIM(RIGHT(SUBSTITUTE(Reference!CO907,"\",REPT(" ",100)),100))</f>
        <v/>
      </c>
      <c r="M907" s="23" t="str">
        <f t="shared" si="29"/>
        <v/>
      </c>
      <c r="N907" s="5" t="str">
        <f t="shared" si="28"/>
        <v/>
      </c>
    </row>
    <row r="908" spans="12:14" x14ac:dyDescent="0.25">
      <c r="L908" s="23" t="str">
        <f>TRIM(RIGHT(SUBSTITUTE(Reference!CO908,"\",REPT(" ",100)),100))</f>
        <v/>
      </c>
      <c r="M908" s="23" t="str">
        <f t="shared" si="29"/>
        <v/>
      </c>
      <c r="N908" s="5" t="str">
        <f t="shared" si="28"/>
        <v/>
      </c>
    </row>
    <row r="909" spans="12:14" x14ac:dyDescent="0.25">
      <c r="L909" s="23" t="str">
        <f>TRIM(RIGHT(SUBSTITUTE(Reference!CO909,"\",REPT(" ",100)),100))</f>
        <v/>
      </c>
      <c r="M909" s="23" t="str">
        <f t="shared" si="29"/>
        <v/>
      </c>
      <c r="N909" s="5" t="str">
        <f t="shared" si="28"/>
        <v/>
      </c>
    </row>
    <row r="910" spans="12:14" x14ac:dyDescent="0.25">
      <c r="L910" s="23" t="str">
        <f>TRIM(RIGHT(SUBSTITUTE(Reference!CO910,"\",REPT(" ",100)),100))</f>
        <v/>
      </c>
      <c r="M910" s="23" t="str">
        <f t="shared" si="29"/>
        <v/>
      </c>
      <c r="N910" s="5" t="str">
        <f t="shared" si="28"/>
        <v/>
      </c>
    </row>
    <row r="911" spans="12:14" x14ac:dyDescent="0.25">
      <c r="L911" s="23" t="str">
        <f>TRIM(RIGHT(SUBSTITUTE(Reference!CO911,"\",REPT(" ",100)),100))</f>
        <v/>
      </c>
      <c r="M911" s="23" t="str">
        <f t="shared" si="29"/>
        <v/>
      </c>
      <c r="N911" s="5" t="str">
        <f t="shared" si="28"/>
        <v/>
      </c>
    </row>
    <row r="912" spans="12:14" x14ac:dyDescent="0.25">
      <c r="L912" s="23" t="str">
        <f>TRIM(RIGHT(SUBSTITUTE(Reference!CO912,"\",REPT(" ",100)),100))</f>
        <v/>
      </c>
      <c r="M912" s="23" t="str">
        <f t="shared" si="29"/>
        <v/>
      </c>
      <c r="N912" s="5" t="str">
        <f t="shared" si="28"/>
        <v/>
      </c>
    </row>
    <row r="913" spans="12:14" x14ac:dyDescent="0.25">
      <c r="L913" s="23" t="str">
        <f>TRIM(RIGHT(SUBSTITUTE(Reference!CO913,"\",REPT(" ",100)),100))</f>
        <v/>
      </c>
      <c r="M913" s="23" t="str">
        <f t="shared" si="29"/>
        <v/>
      </c>
      <c r="N913" s="5" t="str">
        <f t="shared" si="28"/>
        <v/>
      </c>
    </row>
    <row r="914" spans="12:14" x14ac:dyDescent="0.25">
      <c r="L914" s="23" t="str">
        <f>TRIM(RIGHT(SUBSTITUTE(Reference!CO914,"\",REPT(" ",100)),100))</f>
        <v/>
      </c>
      <c r="M914" s="23" t="str">
        <f t="shared" si="29"/>
        <v/>
      </c>
      <c r="N914" s="5" t="str">
        <f t="shared" si="28"/>
        <v/>
      </c>
    </row>
    <row r="915" spans="12:14" x14ac:dyDescent="0.25">
      <c r="L915" s="23" t="str">
        <f>TRIM(RIGHT(SUBSTITUTE(Reference!CO915,"\",REPT(" ",100)),100))</f>
        <v/>
      </c>
      <c r="M915" s="23" t="str">
        <f t="shared" si="29"/>
        <v/>
      </c>
      <c r="N915" s="5" t="str">
        <f t="shared" si="28"/>
        <v/>
      </c>
    </row>
    <row r="916" spans="12:14" x14ac:dyDescent="0.25">
      <c r="L916" s="23" t="str">
        <f>TRIM(RIGHT(SUBSTITUTE(Reference!CO916,"\",REPT(" ",100)),100))</f>
        <v/>
      </c>
      <c r="M916" s="23" t="str">
        <f t="shared" si="29"/>
        <v/>
      </c>
      <c r="N916" s="5" t="str">
        <f t="shared" si="28"/>
        <v/>
      </c>
    </row>
    <row r="917" spans="12:14" x14ac:dyDescent="0.25">
      <c r="L917" s="23" t="str">
        <f>TRIM(RIGHT(SUBSTITUTE(Reference!CO917,"\",REPT(" ",100)),100))</f>
        <v/>
      </c>
      <c r="M917" s="23" t="str">
        <f t="shared" si="29"/>
        <v/>
      </c>
      <c r="N917" s="5" t="str">
        <f t="shared" si="28"/>
        <v/>
      </c>
    </row>
    <row r="918" spans="12:14" x14ac:dyDescent="0.25">
      <c r="L918" s="23" t="str">
        <f>TRIM(RIGHT(SUBSTITUTE(Reference!CO918,"\",REPT(" ",100)),100))</f>
        <v/>
      </c>
      <c r="M918" s="23" t="str">
        <f t="shared" si="29"/>
        <v/>
      </c>
      <c r="N918" s="5" t="str">
        <f t="shared" si="28"/>
        <v/>
      </c>
    </row>
    <row r="919" spans="12:14" x14ac:dyDescent="0.25">
      <c r="L919" s="23" t="str">
        <f>TRIM(RIGHT(SUBSTITUTE(Reference!CO919,"\",REPT(" ",100)),100))</f>
        <v/>
      </c>
      <c r="M919" s="23" t="str">
        <f t="shared" si="29"/>
        <v/>
      </c>
      <c r="N919" s="5" t="str">
        <f t="shared" si="28"/>
        <v/>
      </c>
    </row>
    <row r="920" spans="12:14" x14ac:dyDescent="0.25">
      <c r="L920" s="23" t="str">
        <f>TRIM(RIGHT(SUBSTITUTE(Reference!CO920,"\",REPT(" ",100)),100))</f>
        <v/>
      </c>
      <c r="M920" s="23" t="str">
        <f t="shared" si="29"/>
        <v/>
      </c>
      <c r="N920" s="5" t="str">
        <f t="shared" si="28"/>
        <v/>
      </c>
    </row>
    <row r="921" spans="12:14" x14ac:dyDescent="0.25">
      <c r="L921" s="23" t="str">
        <f>TRIM(RIGHT(SUBSTITUTE(Reference!CO921,"\",REPT(" ",100)),100))</f>
        <v/>
      </c>
      <c r="M921" s="23" t="str">
        <f t="shared" si="29"/>
        <v/>
      </c>
      <c r="N921" s="5" t="str">
        <f t="shared" si="28"/>
        <v/>
      </c>
    </row>
    <row r="922" spans="12:14" x14ac:dyDescent="0.25">
      <c r="L922" s="23" t="str">
        <f>TRIM(RIGHT(SUBSTITUTE(Reference!CO922,"\",REPT(" ",100)),100))</f>
        <v/>
      </c>
      <c r="M922" s="23" t="str">
        <f t="shared" si="29"/>
        <v/>
      </c>
      <c r="N922" s="5" t="str">
        <f t="shared" si="28"/>
        <v/>
      </c>
    </row>
    <row r="923" spans="12:14" x14ac:dyDescent="0.25">
      <c r="L923" s="23" t="str">
        <f>TRIM(RIGHT(SUBSTITUTE(Reference!CO923,"\",REPT(" ",100)),100))</f>
        <v/>
      </c>
      <c r="M923" s="23" t="str">
        <f t="shared" si="29"/>
        <v/>
      </c>
      <c r="N923" s="5" t="str">
        <f t="shared" si="28"/>
        <v/>
      </c>
    </row>
    <row r="924" spans="12:14" x14ac:dyDescent="0.25">
      <c r="L924" s="23" t="str">
        <f>TRIM(RIGHT(SUBSTITUTE(Reference!CO924,"\",REPT(" ",100)),100))</f>
        <v/>
      </c>
      <c r="M924" s="23" t="str">
        <f t="shared" si="29"/>
        <v/>
      </c>
      <c r="N924" s="5" t="str">
        <f t="shared" si="28"/>
        <v/>
      </c>
    </row>
    <row r="925" spans="12:14" x14ac:dyDescent="0.25">
      <c r="L925" s="23" t="str">
        <f>TRIM(RIGHT(SUBSTITUTE(Reference!CO925,"\",REPT(" ",100)),100))</f>
        <v/>
      </c>
      <c r="M925" s="23" t="str">
        <f t="shared" si="29"/>
        <v/>
      </c>
      <c r="N925" s="5" t="str">
        <f t="shared" si="28"/>
        <v/>
      </c>
    </row>
    <row r="926" spans="12:14" x14ac:dyDescent="0.25">
      <c r="L926" s="23" t="str">
        <f>TRIM(RIGHT(SUBSTITUTE(Reference!CO926,"\",REPT(" ",100)),100))</f>
        <v/>
      </c>
      <c r="M926" s="23" t="str">
        <f t="shared" si="29"/>
        <v/>
      </c>
      <c r="N926" s="5" t="str">
        <f t="shared" si="28"/>
        <v/>
      </c>
    </row>
    <row r="927" spans="12:14" x14ac:dyDescent="0.25">
      <c r="L927" s="23" t="str">
        <f>TRIM(RIGHT(SUBSTITUTE(Reference!CO927,"\",REPT(" ",100)),100))</f>
        <v/>
      </c>
      <c r="M927" s="23" t="str">
        <f t="shared" si="29"/>
        <v/>
      </c>
      <c r="N927" s="5" t="str">
        <f t="shared" si="28"/>
        <v/>
      </c>
    </row>
    <row r="928" spans="12:14" x14ac:dyDescent="0.25">
      <c r="L928" s="23" t="str">
        <f>TRIM(RIGHT(SUBSTITUTE(Reference!CO928,"\",REPT(" ",100)),100))</f>
        <v/>
      </c>
      <c r="M928" s="23" t="str">
        <f t="shared" si="29"/>
        <v/>
      </c>
      <c r="N928" s="5" t="str">
        <f t="shared" si="28"/>
        <v/>
      </c>
    </row>
    <row r="929" spans="12:14" x14ac:dyDescent="0.25">
      <c r="L929" s="23" t="str">
        <f>TRIM(RIGHT(SUBSTITUTE(Reference!CO929,"\",REPT(" ",100)),100))</f>
        <v/>
      </c>
      <c r="M929" s="23" t="str">
        <f t="shared" si="29"/>
        <v/>
      </c>
      <c r="N929" s="5" t="str">
        <f t="shared" si="28"/>
        <v/>
      </c>
    </row>
    <row r="930" spans="12:14" x14ac:dyDescent="0.25">
      <c r="L930" s="23" t="str">
        <f>TRIM(RIGHT(SUBSTITUTE(Reference!CO930,"\",REPT(" ",100)),100))</f>
        <v/>
      </c>
      <c r="M930" s="23" t="str">
        <f t="shared" si="29"/>
        <v/>
      </c>
      <c r="N930" s="5" t="str">
        <f t="shared" si="28"/>
        <v/>
      </c>
    </row>
    <row r="931" spans="12:14" x14ac:dyDescent="0.25">
      <c r="L931" s="23" t="str">
        <f>TRIM(RIGHT(SUBSTITUTE(Reference!CO931,"\",REPT(" ",100)),100))</f>
        <v/>
      </c>
      <c r="M931" s="23" t="str">
        <f t="shared" si="29"/>
        <v/>
      </c>
      <c r="N931" s="5" t="str">
        <f t="shared" si="28"/>
        <v/>
      </c>
    </row>
    <row r="932" spans="12:14" x14ac:dyDescent="0.25">
      <c r="L932" s="23" t="str">
        <f>TRIM(RIGHT(SUBSTITUTE(Reference!CO932,"\",REPT(" ",100)),100))</f>
        <v/>
      </c>
      <c r="M932" s="23" t="str">
        <f t="shared" si="29"/>
        <v/>
      </c>
      <c r="N932" s="5" t="str">
        <f t="shared" si="28"/>
        <v/>
      </c>
    </row>
    <row r="933" spans="12:14" x14ac:dyDescent="0.25">
      <c r="L933" s="23" t="str">
        <f>TRIM(RIGHT(SUBSTITUTE(Reference!CO933,"\",REPT(" ",100)),100))</f>
        <v/>
      </c>
      <c r="M933" s="23" t="str">
        <f t="shared" si="29"/>
        <v/>
      </c>
      <c r="N933" s="5" t="str">
        <f t="shared" si="28"/>
        <v/>
      </c>
    </row>
    <row r="934" spans="12:14" x14ac:dyDescent="0.25">
      <c r="L934" s="23" t="str">
        <f>TRIM(RIGHT(SUBSTITUTE(Reference!CO934,"\",REPT(" ",100)),100))</f>
        <v/>
      </c>
      <c r="M934" s="23" t="str">
        <f t="shared" si="29"/>
        <v/>
      </c>
      <c r="N934" s="5" t="str">
        <f t="shared" si="28"/>
        <v/>
      </c>
    </row>
    <row r="935" spans="12:14" x14ac:dyDescent="0.25">
      <c r="L935" s="23" t="str">
        <f>TRIM(RIGHT(SUBSTITUTE(Reference!CO935,"\",REPT(" ",100)),100))</f>
        <v/>
      </c>
      <c r="M935" s="23" t="str">
        <f t="shared" si="29"/>
        <v/>
      </c>
      <c r="N935" s="5" t="str">
        <f t="shared" si="28"/>
        <v/>
      </c>
    </row>
    <row r="936" spans="12:14" x14ac:dyDescent="0.25">
      <c r="L936" s="23" t="str">
        <f>TRIM(RIGHT(SUBSTITUTE(Reference!CO936,"\",REPT(" ",100)),100))</f>
        <v/>
      </c>
      <c r="M936" s="23" t="str">
        <f t="shared" si="29"/>
        <v/>
      </c>
      <c r="N936" s="5" t="str">
        <f t="shared" si="28"/>
        <v/>
      </c>
    </row>
    <row r="937" spans="12:14" x14ac:dyDescent="0.25">
      <c r="L937" s="23" t="str">
        <f>TRIM(RIGHT(SUBSTITUTE(Reference!CO937,"\",REPT(" ",100)),100))</f>
        <v/>
      </c>
      <c r="M937" s="23" t="str">
        <f t="shared" si="29"/>
        <v/>
      </c>
      <c r="N937" s="5" t="str">
        <f t="shared" si="28"/>
        <v/>
      </c>
    </row>
    <row r="938" spans="12:14" x14ac:dyDescent="0.25">
      <c r="L938" s="23" t="str">
        <f>TRIM(RIGHT(SUBSTITUTE(Reference!CO938,"\",REPT(" ",100)),100))</f>
        <v/>
      </c>
      <c r="M938" s="23" t="str">
        <f t="shared" si="29"/>
        <v/>
      </c>
      <c r="N938" s="5" t="str">
        <f t="shared" si="28"/>
        <v/>
      </c>
    </row>
    <row r="939" spans="12:14" x14ac:dyDescent="0.25">
      <c r="L939" s="23" t="str">
        <f>TRIM(RIGHT(SUBSTITUTE(Reference!CO939,"\",REPT(" ",100)),100))</f>
        <v/>
      </c>
      <c r="M939" s="23" t="str">
        <f t="shared" si="29"/>
        <v/>
      </c>
      <c r="N939" s="5" t="str">
        <f t="shared" si="28"/>
        <v/>
      </c>
    </row>
    <row r="940" spans="12:14" x14ac:dyDescent="0.25">
      <c r="L940" s="23" t="str">
        <f>TRIM(RIGHT(SUBSTITUTE(Reference!CO940,"\",REPT(" ",100)),100))</f>
        <v/>
      </c>
      <c r="M940" s="23" t="str">
        <f t="shared" si="29"/>
        <v/>
      </c>
      <c r="N940" s="5" t="str">
        <f t="shared" si="28"/>
        <v/>
      </c>
    </row>
    <row r="941" spans="12:14" x14ac:dyDescent="0.25">
      <c r="L941" s="23" t="str">
        <f>TRIM(RIGHT(SUBSTITUTE(Reference!CO941,"\",REPT(" ",100)),100))</f>
        <v/>
      </c>
      <c r="M941" s="23" t="str">
        <f t="shared" si="29"/>
        <v/>
      </c>
      <c r="N941" s="5" t="str">
        <f t="shared" si="28"/>
        <v/>
      </c>
    </row>
    <row r="942" spans="12:14" x14ac:dyDescent="0.25">
      <c r="L942" s="23" t="str">
        <f>TRIM(RIGHT(SUBSTITUTE(Reference!CO942,"\",REPT(" ",100)),100))</f>
        <v/>
      </c>
      <c r="M942" s="23" t="str">
        <f t="shared" si="29"/>
        <v/>
      </c>
      <c r="N942" s="5" t="str">
        <f t="shared" si="28"/>
        <v/>
      </c>
    </row>
    <row r="943" spans="12:14" x14ac:dyDescent="0.25">
      <c r="L943" s="23" t="str">
        <f>TRIM(RIGHT(SUBSTITUTE(Reference!CO943,"\",REPT(" ",100)),100))</f>
        <v/>
      </c>
      <c r="M943" s="23" t="str">
        <f t="shared" si="29"/>
        <v/>
      </c>
      <c r="N943" s="5" t="str">
        <f t="shared" si="28"/>
        <v/>
      </c>
    </row>
    <row r="944" spans="12:14" x14ac:dyDescent="0.25">
      <c r="L944" s="23" t="str">
        <f>TRIM(RIGHT(SUBSTITUTE(Reference!CO944,"\",REPT(" ",100)),100))</f>
        <v/>
      </c>
      <c r="M944" s="23" t="str">
        <f t="shared" si="29"/>
        <v/>
      </c>
      <c r="N944" s="5" t="str">
        <f t="shared" si="28"/>
        <v/>
      </c>
    </row>
    <row r="945" spans="12:14" x14ac:dyDescent="0.25">
      <c r="L945" s="23" t="str">
        <f>TRIM(RIGHT(SUBSTITUTE(Reference!CO945,"\",REPT(" ",100)),100))</f>
        <v/>
      </c>
      <c r="M945" s="23" t="str">
        <f t="shared" si="29"/>
        <v/>
      </c>
      <c r="N945" s="5" t="str">
        <f t="shared" si="28"/>
        <v/>
      </c>
    </row>
    <row r="946" spans="12:14" x14ac:dyDescent="0.25">
      <c r="L946" s="23" t="str">
        <f>TRIM(RIGHT(SUBSTITUTE(Reference!CO946,"\",REPT(" ",100)),100))</f>
        <v/>
      </c>
      <c r="M946" s="23" t="str">
        <f t="shared" si="29"/>
        <v/>
      </c>
      <c r="N946" s="5" t="str">
        <f t="shared" si="28"/>
        <v/>
      </c>
    </row>
    <row r="947" spans="12:14" x14ac:dyDescent="0.25">
      <c r="L947" s="23" t="str">
        <f>TRIM(RIGHT(SUBSTITUTE(Reference!CO947,"\",REPT(" ",100)),100))</f>
        <v/>
      </c>
      <c r="M947" s="23" t="str">
        <f t="shared" si="29"/>
        <v/>
      </c>
      <c r="N947" s="5" t="str">
        <f t="shared" si="28"/>
        <v/>
      </c>
    </row>
    <row r="948" spans="12:14" x14ac:dyDescent="0.25">
      <c r="L948" s="23" t="str">
        <f>TRIM(RIGHT(SUBSTITUTE(Reference!CO948,"\",REPT(" ",100)),100))</f>
        <v/>
      </c>
      <c r="M948" s="23" t="str">
        <f t="shared" si="29"/>
        <v/>
      </c>
      <c r="N948" s="5" t="str">
        <f t="shared" si="28"/>
        <v/>
      </c>
    </row>
    <row r="949" spans="12:14" x14ac:dyDescent="0.25">
      <c r="L949" s="23" t="str">
        <f>TRIM(RIGHT(SUBSTITUTE(Reference!CO949,"\",REPT(" ",100)),100))</f>
        <v/>
      </c>
      <c r="M949" s="23" t="str">
        <f t="shared" si="29"/>
        <v/>
      </c>
      <c r="N949" s="5" t="str">
        <f t="shared" si="28"/>
        <v/>
      </c>
    </row>
    <row r="950" spans="12:14" x14ac:dyDescent="0.25">
      <c r="L950" s="23" t="str">
        <f>TRIM(RIGHT(SUBSTITUTE(Reference!CO950,"\",REPT(" ",100)),100))</f>
        <v/>
      </c>
      <c r="M950" s="23" t="str">
        <f t="shared" si="29"/>
        <v/>
      </c>
      <c r="N950" s="5" t="str">
        <f t="shared" si="28"/>
        <v/>
      </c>
    </row>
    <row r="951" spans="12:14" x14ac:dyDescent="0.25">
      <c r="L951" s="23" t="str">
        <f>TRIM(RIGHT(SUBSTITUTE(Reference!CO951,"\",REPT(" ",100)),100))</f>
        <v/>
      </c>
      <c r="M951" s="23" t="str">
        <f t="shared" si="29"/>
        <v/>
      </c>
      <c r="N951" s="5" t="str">
        <f t="shared" si="28"/>
        <v/>
      </c>
    </row>
    <row r="952" spans="12:14" x14ac:dyDescent="0.25">
      <c r="L952" s="23" t="str">
        <f>TRIM(RIGHT(SUBSTITUTE(Reference!CO952,"\",REPT(" ",100)),100))</f>
        <v/>
      </c>
      <c r="M952" s="23" t="str">
        <f t="shared" si="29"/>
        <v/>
      </c>
      <c r="N952" s="5" t="str">
        <f t="shared" si="28"/>
        <v/>
      </c>
    </row>
    <row r="953" spans="12:14" x14ac:dyDescent="0.25">
      <c r="L953" s="23" t="str">
        <f>TRIM(RIGHT(SUBSTITUTE(Reference!CO953,"\",REPT(" ",100)),100))</f>
        <v/>
      </c>
      <c r="M953" s="23" t="str">
        <f t="shared" si="29"/>
        <v/>
      </c>
      <c r="N953" s="5" t="str">
        <f t="shared" si="28"/>
        <v/>
      </c>
    </row>
    <row r="954" spans="12:14" x14ac:dyDescent="0.25">
      <c r="L954" s="23" t="str">
        <f>TRIM(RIGHT(SUBSTITUTE(Reference!CO954,"\",REPT(" ",100)),100))</f>
        <v/>
      </c>
      <c r="M954" s="23" t="str">
        <f t="shared" si="29"/>
        <v/>
      </c>
      <c r="N954" s="5" t="str">
        <f t="shared" si="28"/>
        <v/>
      </c>
    </row>
    <row r="955" spans="12:14" x14ac:dyDescent="0.25">
      <c r="L955" s="23" t="str">
        <f>TRIM(RIGHT(SUBSTITUTE(Reference!CO955,"\",REPT(" ",100)),100))</f>
        <v/>
      </c>
      <c r="M955" s="23" t="str">
        <f t="shared" si="29"/>
        <v/>
      </c>
      <c r="N955" s="5" t="str">
        <f t="shared" si="28"/>
        <v/>
      </c>
    </row>
    <row r="956" spans="12:14" x14ac:dyDescent="0.25">
      <c r="L956" s="23" t="str">
        <f>TRIM(RIGHT(SUBSTITUTE(Reference!CO956,"\",REPT(" ",100)),100))</f>
        <v/>
      </c>
      <c r="M956" s="23" t="str">
        <f t="shared" si="29"/>
        <v/>
      </c>
      <c r="N956" s="5" t="str">
        <f t="shared" si="28"/>
        <v/>
      </c>
    </row>
    <row r="957" spans="12:14" x14ac:dyDescent="0.25">
      <c r="L957" s="23" t="str">
        <f>TRIM(RIGHT(SUBSTITUTE(Reference!CO957,"\",REPT(" ",100)),100))</f>
        <v/>
      </c>
      <c r="M957" s="23" t="str">
        <f t="shared" si="29"/>
        <v/>
      </c>
      <c r="N957" s="5" t="str">
        <f t="shared" si="28"/>
        <v/>
      </c>
    </row>
    <row r="958" spans="12:14" x14ac:dyDescent="0.25">
      <c r="L958" s="23" t="str">
        <f>TRIM(RIGHT(SUBSTITUTE(Reference!CO958,"\",REPT(" ",100)),100))</f>
        <v/>
      </c>
      <c r="M958" s="23" t="str">
        <f t="shared" si="29"/>
        <v/>
      </c>
      <c r="N958" s="5" t="str">
        <f t="shared" si="28"/>
        <v/>
      </c>
    </row>
    <row r="959" spans="12:14" x14ac:dyDescent="0.25">
      <c r="L959" s="23" t="str">
        <f>TRIM(RIGHT(SUBSTITUTE(Reference!CO959,"\",REPT(" ",100)),100))</f>
        <v/>
      </c>
      <c r="M959" s="23" t="str">
        <f t="shared" si="29"/>
        <v/>
      </c>
      <c r="N959" s="5" t="str">
        <f t="shared" si="28"/>
        <v/>
      </c>
    </row>
    <row r="960" spans="12:14" x14ac:dyDescent="0.25">
      <c r="L960" s="23" t="str">
        <f>TRIM(RIGHT(SUBSTITUTE(Reference!CO960,"\",REPT(" ",100)),100))</f>
        <v/>
      </c>
      <c r="M960" s="23" t="str">
        <f t="shared" si="29"/>
        <v/>
      </c>
      <c r="N960" s="5" t="str">
        <f t="shared" si="28"/>
        <v/>
      </c>
    </row>
    <row r="961" spans="12:14" x14ac:dyDescent="0.25">
      <c r="L961" s="23" t="str">
        <f>TRIM(RIGHT(SUBSTITUTE(Reference!CO961,"\",REPT(" ",100)),100))</f>
        <v/>
      </c>
      <c r="M961" s="23" t="str">
        <f t="shared" si="29"/>
        <v/>
      </c>
      <c r="N961" s="5" t="str">
        <f t="shared" si="28"/>
        <v/>
      </c>
    </row>
    <row r="962" spans="12:14" x14ac:dyDescent="0.25">
      <c r="L962" s="23" t="str">
        <f>TRIM(RIGHT(SUBSTITUTE(Reference!CO962,"\",REPT(" ",100)),100))</f>
        <v/>
      </c>
      <c r="M962" s="23" t="str">
        <f t="shared" si="29"/>
        <v/>
      </c>
      <c r="N962" s="5" t="str">
        <f t="shared" si="28"/>
        <v/>
      </c>
    </row>
    <row r="963" spans="12:14" x14ac:dyDescent="0.25">
      <c r="L963" s="23" t="str">
        <f>TRIM(RIGHT(SUBSTITUTE(Reference!CO963,"\",REPT(" ",100)),100))</f>
        <v/>
      </c>
      <c r="M963" s="23" t="str">
        <f t="shared" si="29"/>
        <v/>
      </c>
      <c r="N963" s="5" t="str">
        <f t="shared" si="28"/>
        <v/>
      </c>
    </row>
    <row r="964" spans="12:14" x14ac:dyDescent="0.25">
      <c r="L964" s="23" t="str">
        <f>TRIM(RIGHT(SUBSTITUTE(Reference!CO964,"\",REPT(" ",100)),100))</f>
        <v/>
      </c>
      <c r="M964" s="23" t="str">
        <f t="shared" si="29"/>
        <v/>
      </c>
      <c r="N964" s="5" t="str">
        <f t="shared" ref="N964:N1027" si="30">IF(LEFT(RIGHT(M964,2),1)&lt;&gt;"/",RIGHT(M964,6),INDEX(CandidateFileArray,MATCH(RIGHT(M964,8),CandidateFileList,0),2))</f>
        <v/>
      </c>
    </row>
    <row r="965" spans="12:14" x14ac:dyDescent="0.25">
      <c r="L965" s="23" t="str">
        <f>TRIM(RIGHT(SUBSTITUTE(Reference!CO965,"\",REPT(" ",100)),100))</f>
        <v/>
      </c>
      <c r="M965" s="23" t="str">
        <f t="shared" ref="M965:M1028" si="31">TRIM(LEFT(SUBSTITUTE(L965,".",REPT(" ",100)),100))</f>
        <v/>
      </c>
      <c r="N965" s="5" t="str">
        <f t="shared" si="30"/>
        <v/>
      </c>
    </row>
    <row r="966" spans="12:14" x14ac:dyDescent="0.25">
      <c r="L966" s="23" t="str">
        <f>TRIM(RIGHT(SUBSTITUTE(Reference!CO966,"\",REPT(" ",100)),100))</f>
        <v/>
      </c>
      <c r="M966" s="23" t="str">
        <f t="shared" si="31"/>
        <v/>
      </c>
      <c r="N966" s="5" t="str">
        <f t="shared" si="30"/>
        <v/>
      </c>
    </row>
    <row r="967" spans="12:14" x14ac:dyDescent="0.25">
      <c r="L967" s="23" t="str">
        <f>TRIM(RIGHT(SUBSTITUTE(Reference!CO967,"\",REPT(" ",100)),100))</f>
        <v/>
      </c>
      <c r="M967" s="23" t="str">
        <f t="shared" si="31"/>
        <v/>
      </c>
      <c r="N967" s="5" t="str">
        <f t="shared" si="30"/>
        <v/>
      </c>
    </row>
    <row r="968" spans="12:14" x14ac:dyDescent="0.25">
      <c r="L968" s="23" t="str">
        <f>TRIM(RIGHT(SUBSTITUTE(Reference!CO968,"\",REPT(" ",100)),100))</f>
        <v/>
      </c>
      <c r="M968" s="23" t="str">
        <f t="shared" si="31"/>
        <v/>
      </c>
      <c r="N968" s="5" t="str">
        <f t="shared" si="30"/>
        <v/>
      </c>
    </row>
    <row r="969" spans="12:14" x14ac:dyDescent="0.25">
      <c r="L969" s="23" t="str">
        <f>TRIM(RIGHT(SUBSTITUTE(Reference!CO969,"\",REPT(" ",100)),100))</f>
        <v/>
      </c>
      <c r="M969" s="23" t="str">
        <f t="shared" si="31"/>
        <v/>
      </c>
      <c r="N969" s="5" t="str">
        <f t="shared" si="30"/>
        <v/>
      </c>
    </row>
    <row r="970" spans="12:14" x14ac:dyDescent="0.25">
      <c r="L970" s="23" t="str">
        <f>TRIM(RIGHT(SUBSTITUTE(Reference!CO970,"\",REPT(" ",100)),100))</f>
        <v/>
      </c>
      <c r="M970" s="23" t="str">
        <f t="shared" si="31"/>
        <v/>
      </c>
      <c r="N970" s="5" t="str">
        <f t="shared" si="30"/>
        <v/>
      </c>
    </row>
    <row r="971" spans="12:14" x14ac:dyDescent="0.25">
      <c r="L971" s="23" t="str">
        <f>TRIM(RIGHT(SUBSTITUTE(Reference!CO971,"\",REPT(" ",100)),100))</f>
        <v/>
      </c>
      <c r="M971" s="23" t="str">
        <f t="shared" si="31"/>
        <v/>
      </c>
      <c r="N971" s="5" t="str">
        <f t="shared" si="30"/>
        <v/>
      </c>
    </row>
    <row r="972" spans="12:14" x14ac:dyDescent="0.25">
      <c r="L972" s="23" t="str">
        <f>TRIM(RIGHT(SUBSTITUTE(Reference!CO972,"\",REPT(" ",100)),100))</f>
        <v/>
      </c>
      <c r="M972" s="23" t="str">
        <f t="shared" si="31"/>
        <v/>
      </c>
      <c r="N972" s="5" t="str">
        <f t="shared" si="30"/>
        <v/>
      </c>
    </row>
    <row r="973" spans="12:14" x14ac:dyDescent="0.25">
      <c r="L973" s="23" t="str">
        <f>TRIM(RIGHT(SUBSTITUTE(Reference!CO973,"\",REPT(" ",100)),100))</f>
        <v/>
      </c>
      <c r="M973" s="23" t="str">
        <f t="shared" si="31"/>
        <v/>
      </c>
      <c r="N973" s="5" t="str">
        <f t="shared" si="30"/>
        <v/>
      </c>
    </row>
    <row r="974" spans="12:14" x14ac:dyDescent="0.25">
      <c r="L974" s="23" t="str">
        <f>TRIM(RIGHT(SUBSTITUTE(Reference!CO974,"\",REPT(" ",100)),100))</f>
        <v/>
      </c>
      <c r="M974" s="23" t="str">
        <f t="shared" si="31"/>
        <v/>
      </c>
      <c r="N974" s="5" t="str">
        <f t="shared" si="30"/>
        <v/>
      </c>
    </row>
    <row r="975" spans="12:14" x14ac:dyDescent="0.25">
      <c r="L975" s="23" t="str">
        <f>TRIM(RIGHT(SUBSTITUTE(Reference!CO975,"\",REPT(" ",100)),100))</f>
        <v/>
      </c>
      <c r="M975" s="23" t="str">
        <f t="shared" si="31"/>
        <v/>
      </c>
      <c r="N975" s="5" t="str">
        <f t="shared" si="30"/>
        <v/>
      </c>
    </row>
    <row r="976" spans="12:14" x14ac:dyDescent="0.25">
      <c r="L976" s="23" t="str">
        <f>TRIM(RIGHT(SUBSTITUTE(Reference!CO976,"\",REPT(" ",100)),100))</f>
        <v/>
      </c>
      <c r="M976" s="23" t="str">
        <f t="shared" si="31"/>
        <v/>
      </c>
      <c r="N976" s="5" t="str">
        <f t="shared" si="30"/>
        <v/>
      </c>
    </row>
    <row r="977" spans="12:14" x14ac:dyDescent="0.25">
      <c r="L977" s="23" t="str">
        <f>TRIM(RIGHT(SUBSTITUTE(Reference!CO977,"\",REPT(" ",100)),100))</f>
        <v/>
      </c>
      <c r="M977" s="23" t="str">
        <f t="shared" si="31"/>
        <v/>
      </c>
      <c r="N977" s="5" t="str">
        <f t="shared" si="30"/>
        <v/>
      </c>
    </row>
    <row r="978" spans="12:14" x14ac:dyDescent="0.25">
      <c r="L978" s="23" t="str">
        <f>TRIM(RIGHT(SUBSTITUTE(Reference!CO978,"\",REPT(" ",100)),100))</f>
        <v/>
      </c>
      <c r="M978" s="23" t="str">
        <f t="shared" si="31"/>
        <v/>
      </c>
      <c r="N978" s="5" t="str">
        <f t="shared" si="30"/>
        <v/>
      </c>
    </row>
    <row r="979" spans="12:14" x14ac:dyDescent="0.25">
      <c r="L979" s="23" t="str">
        <f>TRIM(RIGHT(SUBSTITUTE(Reference!CO979,"\",REPT(" ",100)),100))</f>
        <v/>
      </c>
      <c r="M979" s="23" t="str">
        <f t="shared" si="31"/>
        <v/>
      </c>
      <c r="N979" s="5" t="str">
        <f t="shared" si="30"/>
        <v/>
      </c>
    </row>
    <row r="980" spans="12:14" x14ac:dyDescent="0.25">
      <c r="L980" s="23" t="str">
        <f>TRIM(RIGHT(SUBSTITUTE(Reference!CO980,"\",REPT(" ",100)),100))</f>
        <v/>
      </c>
      <c r="M980" s="23" t="str">
        <f t="shared" si="31"/>
        <v/>
      </c>
      <c r="N980" s="5" t="str">
        <f t="shared" si="30"/>
        <v/>
      </c>
    </row>
    <row r="981" spans="12:14" x14ac:dyDescent="0.25">
      <c r="L981" s="23" t="str">
        <f>TRIM(RIGHT(SUBSTITUTE(Reference!CO981,"\",REPT(" ",100)),100))</f>
        <v/>
      </c>
      <c r="M981" s="23" t="str">
        <f t="shared" si="31"/>
        <v/>
      </c>
      <c r="N981" s="5" t="str">
        <f t="shared" si="30"/>
        <v/>
      </c>
    </row>
    <row r="982" spans="12:14" x14ac:dyDescent="0.25">
      <c r="L982" s="23" t="str">
        <f>TRIM(RIGHT(SUBSTITUTE(Reference!CO982,"\",REPT(" ",100)),100))</f>
        <v/>
      </c>
      <c r="M982" s="23" t="str">
        <f t="shared" si="31"/>
        <v/>
      </c>
      <c r="N982" s="5" t="str">
        <f t="shared" si="30"/>
        <v/>
      </c>
    </row>
    <row r="983" spans="12:14" x14ac:dyDescent="0.25">
      <c r="L983" s="23" t="str">
        <f>TRIM(RIGHT(SUBSTITUTE(Reference!CO983,"\",REPT(" ",100)),100))</f>
        <v/>
      </c>
      <c r="M983" s="23" t="str">
        <f t="shared" si="31"/>
        <v/>
      </c>
      <c r="N983" s="5" t="str">
        <f t="shared" si="30"/>
        <v/>
      </c>
    </row>
    <row r="984" spans="12:14" x14ac:dyDescent="0.25">
      <c r="L984" s="23" t="str">
        <f>TRIM(RIGHT(SUBSTITUTE(Reference!CO984,"\",REPT(" ",100)),100))</f>
        <v/>
      </c>
      <c r="M984" s="23" t="str">
        <f t="shared" si="31"/>
        <v/>
      </c>
      <c r="N984" s="5" t="str">
        <f t="shared" si="30"/>
        <v/>
      </c>
    </row>
    <row r="985" spans="12:14" x14ac:dyDescent="0.25">
      <c r="L985" s="23" t="str">
        <f>TRIM(RIGHT(SUBSTITUTE(Reference!CO985,"\",REPT(" ",100)),100))</f>
        <v/>
      </c>
      <c r="M985" s="23" t="str">
        <f t="shared" si="31"/>
        <v/>
      </c>
      <c r="N985" s="5" t="str">
        <f t="shared" si="30"/>
        <v/>
      </c>
    </row>
    <row r="986" spans="12:14" x14ac:dyDescent="0.25">
      <c r="L986" s="23" t="str">
        <f>TRIM(RIGHT(SUBSTITUTE(Reference!CO986,"\",REPT(" ",100)),100))</f>
        <v/>
      </c>
      <c r="M986" s="23" t="str">
        <f t="shared" si="31"/>
        <v/>
      </c>
      <c r="N986" s="5" t="str">
        <f t="shared" si="30"/>
        <v/>
      </c>
    </row>
    <row r="987" spans="12:14" x14ac:dyDescent="0.25">
      <c r="L987" s="23" t="str">
        <f>TRIM(RIGHT(SUBSTITUTE(Reference!CO987,"\",REPT(" ",100)),100))</f>
        <v/>
      </c>
      <c r="M987" s="23" t="str">
        <f t="shared" si="31"/>
        <v/>
      </c>
      <c r="N987" s="5" t="str">
        <f t="shared" si="30"/>
        <v/>
      </c>
    </row>
    <row r="988" spans="12:14" x14ac:dyDescent="0.25">
      <c r="L988" s="23" t="str">
        <f>TRIM(RIGHT(SUBSTITUTE(Reference!CO988,"\",REPT(" ",100)),100))</f>
        <v/>
      </c>
      <c r="M988" s="23" t="str">
        <f t="shared" si="31"/>
        <v/>
      </c>
      <c r="N988" s="5" t="str">
        <f t="shared" si="30"/>
        <v/>
      </c>
    </row>
    <row r="989" spans="12:14" x14ac:dyDescent="0.25">
      <c r="L989" s="23" t="str">
        <f>TRIM(RIGHT(SUBSTITUTE(Reference!CO989,"\",REPT(" ",100)),100))</f>
        <v/>
      </c>
      <c r="M989" s="23" t="str">
        <f t="shared" si="31"/>
        <v/>
      </c>
      <c r="N989" s="5" t="str">
        <f t="shared" si="30"/>
        <v/>
      </c>
    </row>
    <row r="990" spans="12:14" x14ac:dyDescent="0.25">
      <c r="L990" s="23" t="str">
        <f>TRIM(RIGHT(SUBSTITUTE(Reference!CO990,"\",REPT(" ",100)),100))</f>
        <v/>
      </c>
      <c r="M990" s="23" t="str">
        <f t="shared" si="31"/>
        <v/>
      </c>
      <c r="N990" s="5" t="str">
        <f t="shared" si="30"/>
        <v/>
      </c>
    </row>
    <row r="991" spans="12:14" x14ac:dyDescent="0.25">
      <c r="L991" s="23" t="str">
        <f>TRIM(RIGHT(SUBSTITUTE(Reference!CO991,"\",REPT(" ",100)),100))</f>
        <v/>
      </c>
      <c r="M991" s="23" t="str">
        <f t="shared" si="31"/>
        <v/>
      </c>
      <c r="N991" s="5" t="str">
        <f t="shared" si="30"/>
        <v/>
      </c>
    </row>
    <row r="992" spans="12:14" x14ac:dyDescent="0.25">
      <c r="L992" s="23" t="str">
        <f>TRIM(RIGHT(SUBSTITUTE(Reference!CO992,"\",REPT(" ",100)),100))</f>
        <v/>
      </c>
      <c r="M992" s="23" t="str">
        <f t="shared" si="31"/>
        <v/>
      </c>
      <c r="N992" s="5" t="str">
        <f t="shared" si="30"/>
        <v/>
      </c>
    </row>
    <row r="993" spans="12:14" x14ac:dyDescent="0.25">
      <c r="L993" s="23" t="str">
        <f>TRIM(RIGHT(SUBSTITUTE(Reference!CO993,"\",REPT(" ",100)),100))</f>
        <v/>
      </c>
      <c r="M993" s="23" t="str">
        <f t="shared" si="31"/>
        <v/>
      </c>
      <c r="N993" s="5" t="str">
        <f t="shared" si="30"/>
        <v/>
      </c>
    </row>
    <row r="994" spans="12:14" x14ac:dyDescent="0.25">
      <c r="L994" s="23" t="str">
        <f>TRIM(RIGHT(SUBSTITUTE(Reference!CO994,"\",REPT(" ",100)),100))</f>
        <v/>
      </c>
      <c r="M994" s="23" t="str">
        <f t="shared" si="31"/>
        <v/>
      </c>
      <c r="N994" s="5" t="str">
        <f t="shared" si="30"/>
        <v/>
      </c>
    </row>
    <row r="995" spans="12:14" x14ac:dyDescent="0.25">
      <c r="L995" s="23" t="str">
        <f>TRIM(RIGHT(SUBSTITUTE(Reference!CO995,"\",REPT(" ",100)),100))</f>
        <v/>
      </c>
      <c r="M995" s="23" t="str">
        <f t="shared" si="31"/>
        <v/>
      </c>
      <c r="N995" s="5" t="str">
        <f t="shared" si="30"/>
        <v/>
      </c>
    </row>
    <row r="996" spans="12:14" x14ac:dyDescent="0.25">
      <c r="L996" s="23" t="str">
        <f>TRIM(RIGHT(SUBSTITUTE(Reference!CO996,"\",REPT(" ",100)),100))</f>
        <v/>
      </c>
      <c r="M996" s="23" t="str">
        <f t="shared" si="31"/>
        <v/>
      </c>
      <c r="N996" s="5" t="str">
        <f t="shared" si="30"/>
        <v/>
      </c>
    </row>
    <row r="997" spans="12:14" x14ac:dyDescent="0.25">
      <c r="L997" s="23" t="str">
        <f>TRIM(RIGHT(SUBSTITUTE(Reference!CO997,"\",REPT(" ",100)),100))</f>
        <v/>
      </c>
      <c r="M997" s="23" t="str">
        <f t="shared" si="31"/>
        <v/>
      </c>
      <c r="N997" s="5" t="str">
        <f t="shared" si="30"/>
        <v/>
      </c>
    </row>
    <row r="998" spans="12:14" x14ac:dyDescent="0.25">
      <c r="L998" s="23" t="str">
        <f>TRIM(RIGHT(SUBSTITUTE(Reference!CO998,"\",REPT(" ",100)),100))</f>
        <v/>
      </c>
      <c r="M998" s="23" t="str">
        <f t="shared" si="31"/>
        <v/>
      </c>
      <c r="N998" s="5" t="str">
        <f t="shared" si="30"/>
        <v/>
      </c>
    </row>
    <row r="999" spans="12:14" x14ac:dyDescent="0.25">
      <c r="L999" s="23" t="str">
        <f>TRIM(RIGHT(SUBSTITUTE(Reference!CO999,"\",REPT(" ",100)),100))</f>
        <v/>
      </c>
      <c r="M999" s="23" t="str">
        <f t="shared" si="31"/>
        <v/>
      </c>
      <c r="N999" s="5" t="str">
        <f t="shared" si="30"/>
        <v/>
      </c>
    </row>
    <row r="1000" spans="12:14" x14ac:dyDescent="0.25">
      <c r="L1000" s="23" t="str">
        <f>TRIM(RIGHT(SUBSTITUTE(Reference!CO1000,"\",REPT(" ",100)),100))</f>
        <v/>
      </c>
      <c r="M1000" s="23" t="str">
        <f t="shared" si="31"/>
        <v/>
      </c>
      <c r="N1000" s="5" t="str">
        <f t="shared" si="30"/>
        <v/>
      </c>
    </row>
    <row r="1001" spans="12:14" x14ac:dyDescent="0.25">
      <c r="L1001" s="23" t="str">
        <f>TRIM(RIGHT(SUBSTITUTE(Reference!CO1001,"\",REPT(" ",100)),100))</f>
        <v/>
      </c>
      <c r="M1001" s="23" t="str">
        <f t="shared" si="31"/>
        <v/>
      </c>
      <c r="N1001" s="5" t="str">
        <f t="shared" si="30"/>
        <v/>
      </c>
    </row>
    <row r="1002" spans="12:14" x14ac:dyDescent="0.25">
      <c r="L1002" s="23" t="str">
        <f>TRIM(RIGHT(SUBSTITUTE(Reference!CO1002,"\",REPT(" ",100)),100))</f>
        <v/>
      </c>
      <c r="M1002" s="23" t="str">
        <f t="shared" si="31"/>
        <v/>
      </c>
      <c r="N1002" s="5" t="str">
        <f t="shared" si="30"/>
        <v/>
      </c>
    </row>
    <row r="1003" spans="12:14" x14ac:dyDescent="0.25">
      <c r="L1003" s="23" t="str">
        <f>TRIM(RIGHT(SUBSTITUTE(Reference!CO1003,"\",REPT(" ",100)),100))</f>
        <v/>
      </c>
      <c r="M1003" s="23" t="str">
        <f t="shared" si="31"/>
        <v/>
      </c>
      <c r="N1003" s="5" t="str">
        <f t="shared" si="30"/>
        <v/>
      </c>
    </row>
    <row r="1004" spans="12:14" x14ac:dyDescent="0.25">
      <c r="L1004" s="23" t="str">
        <f>TRIM(RIGHT(SUBSTITUTE(Reference!CO1004,"\",REPT(" ",100)),100))</f>
        <v/>
      </c>
      <c r="M1004" s="23" t="str">
        <f t="shared" si="31"/>
        <v/>
      </c>
      <c r="N1004" s="5" t="str">
        <f t="shared" si="30"/>
        <v/>
      </c>
    </row>
    <row r="1005" spans="12:14" x14ac:dyDescent="0.25">
      <c r="L1005" s="23" t="str">
        <f>TRIM(RIGHT(SUBSTITUTE(Reference!CO1005,"\",REPT(" ",100)),100))</f>
        <v/>
      </c>
      <c r="M1005" s="23" t="str">
        <f t="shared" si="31"/>
        <v/>
      </c>
      <c r="N1005" s="5" t="str">
        <f t="shared" si="30"/>
        <v/>
      </c>
    </row>
    <row r="1006" spans="12:14" x14ac:dyDescent="0.25">
      <c r="L1006" s="23" t="str">
        <f>TRIM(RIGHT(SUBSTITUTE(Reference!CO1006,"\",REPT(" ",100)),100))</f>
        <v/>
      </c>
      <c r="M1006" s="23" t="str">
        <f t="shared" si="31"/>
        <v/>
      </c>
      <c r="N1006" s="5" t="str">
        <f t="shared" si="30"/>
        <v/>
      </c>
    </row>
    <row r="1007" spans="12:14" x14ac:dyDescent="0.25">
      <c r="L1007" s="23" t="str">
        <f>TRIM(RIGHT(SUBSTITUTE(Reference!CO1007,"\",REPT(" ",100)),100))</f>
        <v/>
      </c>
      <c r="M1007" s="23" t="str">
        <f t="shared" si="31"/>
        <v/>
      </c>
      <c r="N1007" s="5" t="str">
        <f t="shared" si="30"/>
        <v/>
      </c>
    </row>
    <row r="1008" spans="12:14" x14ac:dyDescent="0.25">
      <c r="L1008" s="23" t="str">
        <f>TRIM(RIGHT(SUBSTITUTE(Reference!CO1008,"\",REPT(" ",100)),100))</f>
        <v/>
      </c>
      <c r="M1008" s="23" t="str">
        <f t="shared" si="31"/>
        <v/>
      </c>
      <c r="N1008" s="5" t="str">
        <f t="shared" si="30"/>
        <v/>
      </c>
    </row>
    <row r="1009" spans="12:14" x14ac:dyDescent="0.25">
      <c r="L1009" s="23" t="str">
        <f>TRIM(RIGHT(SUBSTITUTE(Reference!CO1009,"\",REPT(" ",100)),100))</f>
        <v/>
      </c>
      <c r="M1009" s="23" t="str">
        <f t="shared" si="31"/>
        <v/>
      </c>
      <c r="N1009" s="5" t="str">
        <f t="shared" si="30"/>
        <v/>
      </c>
    </row>
    <row r="1010" spans="12:14" x14ac:dyDescent="0.25">
      <c r="L1010" s="23" t="str">
        <f>TRIM(RIGHT(SUBSTITUTE(Reference!CO1010,"\",REPT(" ",100)),100))</f>
        <v/>
      </c>
      <c r="M1010" s="23" t="str">
        <f t="shared" si="31"/>
        <v/>
      </c>
      <c r="N1010" s="5" t="str">
        <f t="shared" si="30"/>
        <v/>
      </c>
    </row>
    <row r="1011" spans="12:14" x14ac:dyDescent="0.25">
      <c r="L1011" s="23" t="str">
        <f>TRIM(RIGHT(SUBSTITUTE(Reference!CO1011,"\",REPT(" ",100)),100))</f>
        <v/>
      </c>
      <c r="M1011" s="23" t="str">
        <f t="shared" si="31"/>
        <v/>
      </c>
      <c r="N1011" s="5" t="str">
        <f t="shared" si="30"/>
        <v/>
      </c>
    </row>
    <row r="1012" spans="12:14" x14ac:dyDescent="0.25">
      <c r="L1012" s="23" t="str">
        <f>TRIM(RIGHT(SUBSTITUTE(Reference!CO1012,"\",REPT(" ",100)),100))</f>
        <v/>
      </c>
      <c r="M1012" s="23" t="str">
        <f t="shared" si="31"/>
        <v/>
      </c>
      <c r="N1012" s="5" t="str">
        <f t="shared" si="30"/>
        <v/>
      </c>
    </row>
    <row r="1013" spans="12:14" x14ac:dyDescent="0.25">
      <c r="L1013" s="23" t="str">
        <f>TRIM(RIGHT(SUBSTITUTE(Reference!CO1013,"\",REPT(" ",100)),100))</f>
        <v/>
      </c>
      <c r="M1013" s="23" t="str">
        <f t="shared" si="31"/>
        <v/>
      </c>
      <c r="N1013" s="5" t="str">
        <f t="shared" si="30"/>
        <v/>
      </c>
    </row>
    <row r="1014" spans="12:14" x14ac:dyDescent="0.25">
      <c r="L1014" s="23" t="str">
        <f>TRIM(RIGHT(SUBSTITUTE(Reference!CO1014,"\",REPT(" ",100)),100))</f>
        <v/>
      </c>
      <c r="M1014" s="23" t="str">
        <f t="shared" si="31"/>
        <v/>
      </c>
      <c r="N1014" s="5" t="str">
        <f t="shared" si="30"/>
        <v/>
      </c>
    </row>
    <row r="1015" spans="12:14" x14ac:dyDescent="0.25">
      <c r="L1015" s="23" t="str">
        <f>TRIM(RIGHT(SUBSTITUTE(Reference!CO1015,"\",REPT(" ",100)),100))</f>
        <v/>
      </c>
      <c r="M1015" s="23" t="str">
        <f t="shared" si="31"/>
        <v/>
      </c>
      <c r="N1015" s="5" t="str">
        <f t="shared" si="30"/>
        <v/>
      </c>
    </row>
    <row r="1016" spans="12:14" x14ac:dyDescent="0.25">
      <c r="L1016" s="23" t="str">
        <f>TRIM(RIGHT(SUBSTITUTE(Reference!CO1016,"\",REPT(" ",100)),100))</f>
        <v/>
      </c>
      <c r="M1016" s="23" t="str">
        <f t="shared" si="31"/>
        <v/>
      </c>
      <c r="N1016" s="5" t="str">
        <f t="shared" si="30"/>
        <v/>
      </c>
    </row>
    <row r="1017" spans="12:14" x14ac:dyDescent="0.25">
      <c r="L1017" s="23" t="str">
        <f>TRIM(RIGHT(SUBSTITUTE(Reference!CO1017,"\",REPT(" ",100)),100))</f>
        <v/>
      </c>
      <c r="M1017" s="23" t="str">
        <f t="shared" si="31"/>
        <v/>
      </c>
      <c r="N1017" s="5" t="str">
        <f t="shared" si="30"/>
        <v/>
      </c>
    </row>
    <row r="1018" spans="12:14" x14ac:dyDescent="0.25">
      <c r="L1018" s="23" t="str">
        <f>TRIM(RIGHT(SUBSTITUTE(Reference!CO1018,"\",REPT(" ",100)),100))</f>
        <v/>
      </c>
      <c r="M1018" s="23" t="str">
        <f t="shared" si="31"/>
        <v/>
      </c>
      <c r="N1018" s="5" t="str">
        <f t="shared" si="30"/>
        <v/>
      </c>
    </row>
    <row r="1019" spans="12:14" x14ac:dyDescent="0.25">
      <c r="L1019" s="23" t="str">
        <f>TRIM(RIGHT(SUBSTITUTE(Reference!CO1019,"\",REPT(" ",100)),100))</f>
        <v/>
      </c>
      <c r="M1019" s="23" t="str">
        <f t="shared" si="31"/>
        <v/>
      </c>
      <c r="N1019" s="5" t="str">
        <f t="shared" si="30"/>
        <v/>
      </c>
    </row>
    <row r="1020" spans="12:14" x14ac:dyDescent="0.25">
      <c r="L1020" s="23" t="str">
        <f>TRIM(RIGHT(SUBSTITUTE(Reference!CO1020,"\",REPT(" ",100)),100))</f>
        <v/>
      </c>
      <c r="M1020" s="23" t="str">
        <f t="shared" si="31"/>
        <v/>
      </c>
      <c r="N1020" s="5" t="str">
        <f t="shared" si="30"/>
        <v/>
      </c>
    </row>
    <row r="1021" spans="12:14" x14ac:dyDescent="0.25">
      <c r="L1021" s="23" t="str">
        <f>TRIM(RIGHT(SUBSTITUTE(Reference!CO1021,"\",REPT(" ",100)),100))</f>
        <v/>
      </c>
      <c r="M1021" s="23" t="str">
        <f t="shared" si="31"/>
        <v/>
      </c>
      <c r="N1021" s="5" t="str">
        <f t="shared" si="30"/>
        <v/>
      </c>
    </row>
    <row r="1022" spans="12:14" x14ac:dyDescent="0.25">
      <c r="L1022" s="23" t="str">
        <f>TRIM(RIGHT(SUBSTITUTE(Reference!CO1022,"\",REPT(" ",100)),100))</f>
        <v/>
      </c>
      <c r="M1022" s="23" t="str">
        <f t="shared" si="31"/>
        <v/>
      </c>
      <c r="N1022" s="5" t="str">
        <f t="shared" si="30"/>
        <v/>
      </c>
    </row>
    <row r="1023" spans="12:14" x14ac:dyDescent="0.25">
      <c r="L1023" s="23" t="str">
        <f>TRIM(RIGHT(SUBSTITUTE(Reference!CO1023,"\",REPT(" ",100)),100))</f>
        <v/>
      </c>
      <c r="M1023" s="23" t="str">
        <f t="shared" si="31"/>
        <v/>
      </c>
      <c r="N1023" s="5" t="str">
        <f t="shared" si="30"/>
        <v/>
      </c>
    </row>
    <row r="1024" spans="12:14" x14ac:dyDescent="0.25">
      <c r="L1024" s="23" t="str">
        <f>TRIM(RIGHT(SUBSTITUTE(Reference!CO1024,"\",REPT(" ",100)),100))</f>
        <v/>
      </c>
      <c r="M1024" s="23" t="str">
        <f t="shared" si="31"/>
        <v/>
      </c>
      <c r="N1024" s="5" t="str">
        <f t="shared" si="30"/>
        <v/>
      </c>
    </row>
    <row r="1025" spans="12:14" x14ac:dyDescent="0.25">
      <c r="L1025" s="23" t="str">
        <f>TRIM(RIGHT(SUBSTITUTE(Reference!CO1025,"\",REPT(" ",100)),100))</f>
        <v/>
      </c>
      <c r="M1025" s="23" t="str">
        <f t="shared" si="31"/>
        <v/>
      </c>
      <c r="N1025" s="5" t="str">
        <f t="shared" si="30"/>
        <v/>
      </c>
    </row>
    <row r="1026" spans="12:14" x14ac:dyDescent="0.25">
      <c r="L1026" s="23" t="str">
        <f>TRIM(RIGHT(SUBSTITUTE(Reference!CO1026,"\",REPT(" ",100)),100))</f>
        <v/>
      </c>
      <c r="M1026" s="23" t="str">
        <f t="shared" si="31"/>
        <v/>
      </c>
      <c r="N1026" s="5" t="str">
        <f t="shared" si="30"/>
        <v/>
      </c>
    </row>
    <row r="1027" spans="12:14" x14ac:dyDescent="0.25">
      <c r="L1027" s="23" t="str">
        <f>TRIM(RIGHT(SUBSTITUTE(Reference!CO1027,"\",REPT(" ",100)),100))</f>
        <v/>
      </c>
      <c r="M1027" s="23" t="str">
        <f t="shared" si="31"/>
        <v/>
      </c>
      <c r="N1027" s="5" t="str">
        <f t="shared" si="30"/>
        <v/>
      </c>
    </row>
    <row r="1028" spans="12:14" x14ac:dyDescent="0.25">
      <c r="L1028" s="23" t="str">
        <f>TRIM(RIGHT(SUBSTITUTE(Reference!CO1028,"\",REPT(" ",100)),100))</f>
        <v/>
      </c>
      <c r="M1028" s="23" t="str">
        <f t="shared" si="31"/>
        <v/>
      </c>
      <c r="N1028" s="5" t="str">
        <f t="shared" ref="N1028:N1091" si="32">IF(LEFT(RIGHT(M1028,2),1)&lt;&gt;"/",RIGHT(M1028,6),INDEX(CandidateFileArray,MATCH(RIGHT(M1028,8),CandidateFileList,0),2))</f>
        <v/>
      </c>
    </row>
    <row r="1029" spans="12:14" x14ac:dyDescent="0.25">
      <c r="L1029" s="23" t="str">
        <f>TRIM(RIGHT(SUBSTITUTE(Reference!CO1029,"\",REPT(" ",100)),100))</f>
        <v/>
      </c>
      <c r="M1029" s="23" t="str">
        <f t="shared" ref="M1029:M1092" si="33">TRIM(LEFT(SUBSTITUTE(L1029,".",REPT(" ",100)),100))</f>
        <v/>
      </c>
      <c r="N1029" s="5" t="str">
        <f t="shared" si="32"/>
        <v/>
      </c>
    </row>
    <row r="1030" spans="12:14" x14ac:dyDescent="0.25">
      <c r="L1030" s="23" t="str">
        <f>TRIM(RIGHT(SUBSTITUTE(Reference!CO1030,"\",REPT(" ",100)),100))</f>
        <v/>
      </c>
      <c r="M1030" s="23" t="str">
        <f t="shared" si="33"/>
        <v/>
      </c>
      <c r="N1030" s="5" t="str">
        <f t="shared" si="32"/>
        <v/>
      </c>
    </row>
    <row r="1031" spans="12:14" x14ac:dyDescent="0.25">
      <c r="L1031" s="23" t="str">
        <f>TRIM(RIGHT(SUBSTITUTE(Reference!CO1031,"\",REPT(" ",100)),100))</f>
        <v/>
      </c>
      <c r="M1031" s="23" t="str">
        <f t="shared" si="33"/>
        <v/>
      </c>
      <c r="N1031" s="5" t="str">
        <f t="shared" si="32"/>
        <v/>
      </c>
    </row>
    <row r="1032" spans="12:14" x14ac:dyDescent="0.25">
      <c r="L1032" s="23" t="str">
        <f>TRIM(RIGHT(SUBSTITUTE(Reference!CO1032,"\",REPT(" ",100)),100))</f>
        <v/>
      </c>
      <c r="M1032" s="23" t="str">
        <f t="shared" si="33"/>
        <v/>
      </c>
      <c r="N1032" s="5" t="str">
        <f t="shared" si="32"/>
        <v/>
      </c>
    </row>
    <row r="1033" spans="12:14" x14ac:dyDescent="0.25">
      <c r="L1033" s="23" t="str">
        <f>TRIM(RIGHT(SUBSTITUTE(Reference!CO1033,"\",REPT(" ",100)),100))</f>
        <v/>
      </c>
      <c r="M1033" s="23" t="str">
        <f t="shared" si="33"/>
        <v/>
      </c>
      <c r="N1033" s="5" t="str">
        <f t="shared" si="32"/>
        <v/>
      </c>
    </row>
    <row r="1034" spans="12:14" x14ac:dyDescent="0.25">
      <c r="L1034" s="23" t="str">
        <f>TRIM(RIGHT(SUBSTITUTE(Reference!CO1034,"\",REPT(" ",100)),100))</f>
        <v/>
      </c>
      <c r="M1034" s="23" t="str">
        <f t="shared" si="33"/>
        <v/>
      </c>
      <c r="N1034" s="5" t="str">
        <f t="shared" si="32"/>
        <v/>
      </c>
    </row>
    <row r="1035" spans="12:14" x14ac:dyDescent="0.25">
      <c r="L1035" s="23" t="str">
        <f>TRIM(RIGHT(SUBSTITUTE(Reference!CO1035,"\",REPT(" ",100)),100))</f>
        <v/>
      </c>
      <c r="M1035" s="23" t="str">
        <f t="shared" si="33"/>
        <v/>
      </c>
      <c r="N1035" s="5" t="str">
        <f t="shared" si="32"/>
        <v/>
      </c>
    </row>
    <row r="1036" spans="12:14" x14ac:dyDescent="0.25">
      <c r="L1036" s="23" t="str">
        <f>TRIM(RIGHT(SUBSTITUTE(Reference!CO1036,"\",REPT(" ",100)),100))</f>
        <v/>
      </c>
      <c r="M1036" s="23" t="str">
        <f t="shared" si="33"/>
        <v/>
      </c>
      <c r="N1036" s="5" t="str">
        <f t="shared" si="32"/>
        <v/>
      </c>
    </row>
    <row r="1037" spans="12:14" x14ac:dyDescent="0.25">
      <c r="L1037" s="23" t="str">
        <f>TRIM(RIGHT(SUBSTITUTE(Reference!CO1037,"\",REPT(" ",100)),100))</f>
        <v/>
      </c>
      <c r="M1037" s="23" t="str">
        <f t="shared" si="33"/>
        <v/>
      </c>
      <c r="N1037" s="5" t="str">
        <f t="shared" si="32"/>
        <v/>
      </c>
    </row>
    <row r="1038" spans="12:14" x14ac:dyDescent="0.25">
      <c r="L1038" s="23" t="str">
        <f>TRIM(RIGHT(SUBSTITUTE(Reference!CO1038,"\",REPT(" ",100)),100))</f>
        <v/>
      </c>
      <c r="M1038" s="23" t="str">
        <f t="shared" si="33"/>
        <v/>
      </c>
      <c r="N1038" s="5" t="str">
        <f t="shared" si="32"/>
        <v/>
      </c>
    </row>
    <row r="1039" spans="12:14" x14ac:dyDescent="0.25">
      <c r="L1039" s="23" t="str">
        <f>TRIM(RIGHT(SUBSTITUTE(Reference!CO1039,"\",REPT(" ",100)),100))</f>
        <v/>
      </c>
      <c r="M1039" s="23" t="str">
        <f t="shared" si="33"/>
        <v/>
      </c>
      <c r="N1039" s="5" t="str">
        <f t="shared" si="32"/>
        <v/>
      </c>
    </row>
    <row r="1040" spans="12:14" x14ac:dyDescent="0.25">
      <c r="L1040" s="23" t="str">
        <f>TRIM(RIGHT(SUBSTITUTE(Reference!CO1040,"\",REPT(" ",100)),100))</f>
        <v/>
      </c>
      <c r="M1040" s="23" t="str">
        <f t="shared" si="33"/>
        <v/>
      </c>
      <c r="N1040" s="5" t="str">
        <f t="shared" si="32"/>
        <v/>
      </c>
    </row>
    <row r="1041" spans="12:14" x14ac:dyDescent="0.25">
      <c r="L1041" s="23" t="str">
        <f>TRIM(RIGHT(SUBSTITUTE(Reference!CO1041,"\",REPT(" ",100)),100))</f>
        <v/>
      </c>
      <c r="M1041" s="23" t="str">
        <f t="shared" si="33"/>
        <v/>
      </c>
      <c r="N1041" s="5" t="str">
        <f t="shared" si="32"/>
        <v/>
      </c>
    </row>
    <row r="1042" spans="12:14" x14ac:dyDescent="0.25">
      <c r="L1042" s="23" t="str">
        <f>TRIM(RIGHT(SUBSTITUTE(Reference!CO1042,"\",REPT(" ",100)),100))</f>
        <v/>
      </c>
      <c r="M1042" s="23" t="str">
        <f t="shared" si="33"/>
        <v/>
      </c>
      <c r="N1042" s="5" t="str">
        <f t="shared" si="32"/>
        <v/>
      </c>
    </row>
    <row r="1043" spans="12:14" x14ac:dyDescent="0.25">
      <c r="L1043" s="23" t="str">
        <f>TRIM(RIGHT(SUBSTITUTE(Reference!CO1043,"\",REPT(" ",100)),100))</f>
        <v/>
      </c>
      <c r="M1043" s="23" t="str">
        <f t="shared" si="33"/>
        <v/>
      </c>
      <c r="N1043" s="5" t="str">
        <f t="shared" si="32"/>
        <v/>
      </c>
    </row>
    <row r="1044" spans="12:14" x14ac:dyDescent="0.25">
      <c r="L1044" s="23" t="str">
        <f>TRIM(RIGHT(SUBSTITUTE(Reference!CO1044,"\",REPT(" ",100)),100))</f>
        <v/>
      </c>
      <c r="M1044" s="23" t="str">
        <f t="shared" si="33"/>
        <v/>
      </c>
      <c r="N1044" s="5" t="str">
        <f t="shared" si="32"/>
        <v/>
      </c>
    </row>
    <row r="1045" spans="12:14" x14ac:dyDescent="0.25">
      <c r="L1045" s="23" t="str">
        <f>TRIM(RIGHT(SUBSTITUTE(Reference!CO1045,"\",REPT(" ",100)),100))</f>
        <v/>
      </c>
      <c r="M1045" s="23" t="str">
        <f t="shared" si="33"/>
        <v/>
      </c>
      <c r="N1045" s="5" t="str">
        <f t="shared" si="32"/>
        <v/>
      </c>
    </row>
    <row r="1046" spans="12:14" x14ac:dyDescent="0.25">
      <c r="L1046" s="23" t="str">
        <f>TRIM(RIGHT(SUBSTITUTE(Reference!CO1046,"\",REPT(" ",100)),100))</f>
        <v/>
      </c>
      <c r="M1046" s="23" t="str">
        <f t="shared" si="33"/>
        <v/>
      </c>
      <c r="N1046" s="5" t="str">
        <f t="shared" si="32"/>
        <v/>
      </c>
    </row>
    <row r="1047" spans="12:14" x14ac:dyDescent="0.25">
      <c r="L1047" s="23" t="str">
        <f>TRIM(RIGHT(SUBSTITUTE(Reference!CO1047,"\",REPT(" ",100)),100))</f>
        <v/>
      </c>
      <c r="M1047" s="23" t="str">
        <f t="shared" si="33"/>
        <v/>
      </c>
      <c r="N1047" s="5" t="str">
        <f t="shared" si="32"/>
        <v/>
      </c>
    </row>
    <row r="1048" spans="12:14" x14ac:dyDescent="0.25">
      <c r="L1048" s="23" t="str">
        <f>TRIM(RIGHT(SUBSTITUTE(Reference!CO1048,"\",REPT(" ",100)),100))</f>
        <v/>
      </c>
      <c r="M1048" s="23" t="str">
        <f t="shared" si="33"/>
        <v/>
      </c>
      <c r="N1048" s="5" t="str">
        <f t="shared" si="32"/>
        <v/>
      </c>
    </row>
    <row r="1049" spans="12:14" x14ac:dyDescent="0.25">
      <c r="L1049" s="23" t="str">
        <f>TRIM(RIGHT(SUBSTITUTE(Reference!CO1049,"\",REPT(" ",100)),100))</f>
        <v/>
      </c>
      <c r="M1049" s="23" t="str">
        <f t="shared" si="33"/>
        <v/>
      </c>
      <c r="N1049" s="5" t="str">
        <f t="shared" si="32"/>
        <v/>
      </c>
    </row>
    <row r="1050" spans="12:14" x14ac:dyDescent="0.25">
      <c r="L1050" s="23" t="str">
        <f>TRIM(RIGHT(SUBSTITUTE(Reference!CO1050,"\",REPT(" ",100)),100))</f>
        <v/>
      </c>
      <c r="M1050" s="23" t="str">
        <f t="shared" si="33"/>
        <v/>
      </c>
      <c r="N1050" s="5" t="str">
        <f t="shared" si="32"/>
        <v/>
      </c>
    </row>
    <row r="1051" spans="12:14" x14ac:dyDescent="0.25">
      <c r="L1051" s="23" t="str">
        <f>TRIM(RIGHT(SUBSTITUTE(Reference!CO1051,"\",REPT(" ",100)),100))</f>
        <v/>
      </c>
      <c r="M1051" s="23" t="str">
        <f t="shared" si="33"/>
        <v/>
      </c>
      <c r="N1051" s="5" t="str">
        <f t="shared" si="32"/>
        <v/>
      </c>
    </row>
    <row r="1052" spans="12:14" x14ac:dyDescent="0.25">
      <c r="L1052" s="23" t="str">
        <f>TRIM(RIGHT(SUBSTITUTE(Reference!CO1052,"\",REPT(" ",100)),100))</f>
        <v/>
      </c>
      <c r="M1052" s="23" t="str">
        <f t="shared" si="33"/>
        <v/>
      </c>
      <c r="N1052" s="5" t="str">
        <f t="shared" si="32"/>
        <v/>
      </c>
    </row>
    <row r="1053" spans="12:14" x14ac:dyDescent="0.25">
      <c r="L1053" s="23" t="str">
        <f>TRIM(RIGHT(SUBSTITUTE(Reference!CO1053,"\",REPT(" ",100)),100))</f>
        <v/>
      </c>
      <c r="M1053" s="23" t="str">
        <f t="shared" si="33"/>
        <v/>
      </c>
      <c r="N1053" s="5" t="str">
        <f t="shared" si="32"/>
        <v/>
      </c>
    </row>
    <row r="1054" spans="12:14" x14ac:dyDescent="0.25">
      <c r="L1054" s="23" t="str">
        <f>TRIM(RIGHT(SUBSTITUTE(Reference!CO1054,"\",REPT(" ",100)),100))</f>
        <v/>
      </c>
      <c r="M1054" s="23" t="str">
        <f t="shared" si="33"/>
        <v/>
      </c>
      <c r="N1054" s="5" t="str">
        <f t="shared" si="32"/>
        <v/>
      </c>
    </row>
    <row r="1055" spans="12:14" x14ac:dyDescent="0.25">
      <c r="L1055" s="23" t="str">
        <f>TRIM(RIGHT(SUBSTITUTE(Reference!CO1055,"\",REPT(" ",100)),100))</f>
        <v/>
      </c>
      <c r="M1055" s="23" t="str">
        <f t="shared" si="33"/>
        <v/>
      </c>
      <c r="N1055" s="5" t="str">
        <f t="shared" si="32"/>
        <v/>
      </c>
    </row>
    <row r="1056" spans="12:14" x14ac:dyDescent="0.25">
      <c r="L1056" s="23" t="str">
        <f>TRIM(RIGHT(SUBSTITUTE(Reference!CO1056,"\",REPT(" ",100)),100))</f>
        <v/>
      </c>
      <c r="M1056" s="23" t="str">
        <f t="shared" si="33"/>
        <v/>
      </c>
      <c r="N1056" s="5" t="str">
        <f t="shared" si="32"/>
        <v/>
      </c>
    </row>
    <row r="1057" spans="12:14" x14ac:dyDescent="0.25">
      <c r="L1057" s="23" t="str">
        <f>TRIM(RIGHT(SUBSTITUTE(Reference!CO1057,"\",REPT(" ",100)),100))</f>
        <v/>
      </c>
      <c r="M1057" s="23" t="str">
        <f t="shared" si="33"/>
        <v/>
      </c>
      <c r="N1057" s="5" t="str">
        <f t="shared" si="32"/>
        <v/>
      </c>
    </row>
    <row r="1058" spans="12:14" x14ac:dyDescent="0.25">
      <c r="L1058" s="23" t="str">
        <f>TRIM(RIGHT(SUBSTITUTE(Reference!CO1058,"\",REPT(" ",100)),100))</f>
        <v/>
      </c>
      <c r="M1058" s="23" t="str">
        <f t="shared" si="33"/>
        <v/>
      </c>
      <c r="N1058" s="5" t="str">
        <f t="shared" si="32"/>
        <v/>
      </c>
    </row>
    <row r="1059" spans="12:14" x14ac:dyDescent="0.25">
      <c r="L1059" s="23" t="str">
        <f>TRIM(RIGHT(SUBSTITUTE(Reference!CO1059,"\",REPT(" ",100)),100))</f>
        <v/>
      </c>
      <c r="M1059" s="23" t="str">
        <f t="shared" si="33"/>
        <v/>
      </c>
      <c r="N1059" s="5" t="str">
        <f t="shared" si="32"/>
        <v/>
      </c>
    </row>
    <row r="1060" spans="12:14" x14ac:dyDescent="0.25">
      <c r="L1060" s="23" t="str">
        <f>TRIM(RIGHT(SUBSTITUTE(Reference!CO1060,"\",REPT(" ",100)),100))</f>
        <v/>
      </c>
      <c r="M1060" s="23" t="str">
        <f t="shared" si="33"/>
        <v/>
      </c>
      <c r="N1060" s="5" t="str">
        <f t="shared" si="32"/>
        <v/>
      </c>
    </row>
    <row r="1061" spans="12:14" x14ac:dyDescent="0.25">
      <c r="L1061" s="23" t="str">
        <f>TRIM(RIGHT(SUBSTITUTE(Reference!CO1061,"\",REPT(" ",100)),100))</f>
        <v/>
      </c>
      <c r="M1061" s="23" t="str">
        <f t="shared" si="33"/>
        <v/>
      </c>
      <c r="N1061" s="5" t="str">
        <f t="shared" si="32"/>
        <v/>
      </c>
    </row>
    <row r="1062" spans="12:14" x14ac:dyDescent="0.25">
      <c r="L1062" s="23" t="str">
        <f>TRIM(RIGHT(SUBSTITUTE(Reference!CO1062,"\",REPT(" ",100)),100))</f>
        <v/>
      </c>
      <c r="M1062" s="23" t="str">
        <f t="shared" si="33"/>
        <v/>
      </c>
      <c r="N1062" s="5" t="str">
        <f t="shared" si="32"/>
        <v/>
      </c>
    </row>
    <row r="1063" spans="12:14" x14ac:dyDescent="0.25">
      <c r="L1063" s="23" t="str">
        <f>TRIM(RIGHT(SUBSTITUTE(Reference!CO1063,"\",REPT(" ",100)),100))</f>
        <v/>
      </c>
      <c r="M1063" s="23" t="str">
        <f t="shared" si="33"/>
        <v/>
      </c>
      <c r="N1063" s="5" t="str">
        <f t="shared" si="32"/>
        <v/>
      </c>
    </row>
    <row r="1064" spans="12:14" x14ac:dyDescent="0.25">
      <c r="L1064" s="23" t="str">
        <f>TRIM(RIGHT(SUBSTITUTE(Reference!CO1064,"\",REPT(" ",100)),100))</f>
        <v/>
      </c>
      <c r="M1064" s="23" t="str">
        <f t="shared" si="33"/>
        <v/>
      </c>
      <c r="N1064" s="5" t="str">
        <f t="shared" si="32"/>
        <v/>
      </c>
    </row>
    <row r="1065" spans="12:14" x14ac:dyDescent="0.25">
      <c r="L1065" s="23" t="str">
        <f>TRIM(RIGHT(SUBSTITUTE(Reference!CO1065,"\",REPT(" ",100)),100))</f>
        <v/>
      </c>
      <c r="M1065" s="23" t="str">
        <f t="shared" si="33"/>
        <v/>
      </c>
      <c r="N1065" s="5" t="str">
        <f t="shared" si="32"/>
        <v/>
      </c>
    </row>
    <row r="1066" spans="12:14" x14ac:dyDescent="0.25">
      <c r="L1066" s="23" t="str">
        <f>TRIM(RIGHT(SUBSTITUTE(Reference!CO1066,"\",REPT(" ",100)),100))</f>
        <v/>
      </c>
      <c r="M1066" s="23" t="str">
        <f t="shared" si="33"/>
        <v/>
      </c>
      <c r="N1066" s="5" t="str">
        <f t="shared" si="32"/>
        <v/>
      </c>
    </row>
    <row r="1067" spans="12:14" x14ac:dyDescent="0.25">
      <c r="L1067" s="23" t="str">
        <f>TRIM(RIGHT(SUBSTITUTE(Reference!CO1067,"\",REPT(" ",100)),100))</f>
        <v/>
      </c>
      <c r="M1067" s="23" t="str">
        <f t="shared" si="33"/>
        <v/>
      </c>
      <c r="N1067" s="5" t="str">
        <f t="shared" si="32"/>
        <v/>
      </c>
    </row>
    <row r="1068" spans="12:14" x14ac:dyDescent="0.25">
      <c r="L1068" s="23" t="str">
        <f>TRIM(RIGHT(SUBSTITUTE(Reference!CO1068,"\",REPT(" ",100)),100))</f>
        <v/>
      </c>
      <c r="M1068" s="23" t="str">
        <f t="shared" si="33"/>
        <v/>
      </c>
      <c r="N1068" s="5" t="str">
        <f t="shared" si="32"/>
        <v/>
      </c>
    </row>
    <row r="1069" spans="12:14" x14ac:dyDescent="0.25">
      <c r="L1069" s="23" t="str">
        <f>TRIM(RIGHT(SUBSTITUTE(Reference!CO1069,"\",REPT(" ",100)),100))</f>
        <v/>
      </c>
      <c r="M1069" s="23" t="str">
        <f t="shared" si="33"/>
        <v/>
      </c>
      <c r="N1069" s="5" t="str">
        <f t="shared" si="32"/>
        <v/>
      </c>
    </row>
    <row r="1070" spans="12:14" x14ac:dyDescent="0.25">
      <c r="L1070" s="23" t="str">
        <f>TRIM(RIGHT(SUBSTITUTE(Reference!CO1070,"\",REPT(" ",100)),100))</f>
        <v/>
      </c>
      <c r="M1070" s="23" t="str">
        <f t="shared" si="33"/>
        <v/>
      </c>
      <c r="N1070" s="5" t="str">
        <f t="shared" si="32"/>
        <v/>
      </c>
    </row>
    <row r="1071" spans="12:14" x14ac:dyDescent="0.25">
      <c r="L1071" s="23" t="str">
        <f>TRIM(RIGHT(SUBSTITUTE(Reference!CO1071,"\",REPT(" ",100)),100))</f>
        <v/>
      </c>
      <c r="M1071" s="23" t="str">
        <f t="shared" si="33"/>
        <v/>
      </c>
      <c r="N1071" s="5" t="str">
        <f t="shared" si="32"/>
        <v/>
      </c>
    </row>
    <row r="1072" spans="12:14" x14ac:dyDescent="0.25">
      <c r="L1072" s="23" t="str">
        <f>TRIM(RIGHT(SUBSTITUTE(Reference!CO1072,"\",REPT(" ",100)),100))</f>
        <v/>
      </c>
      <c r="M1072" s="23" t="str">
        <f t="shared" si="33"/>
        <v/>
      </c>
      <c r="N1072" s="5" t="str">
        <f t="shared" si="32"/>
        <v/>
      </c>
    </row>
    <row r="1073" spans="12:14" x14ac:dyDescent="0.25">
      <c r="L1073" s="23" t="str">
        <f>TRIM(RIGHT(SUBSTITUTE(Reference!CO1073,"\",REPT(" ",100)),100))</f>
        <v/>
      </c>
      <c r="M1073" s="23" t="str">
        <f t="shared" si="33"/>
        <v/>
      </c>
      <c r="N1073" s="5" t="str">
        <f t="shared" si="32"/>
        <v/>
      </c>
    </row>
    <row r="1074" spans="12:14" x14ac:dyDescent="0.25">
      <c r="L1074" s="23" t="str">
        <f>TRIM(RIGHT(SUBSTITUTE(Reference!CO1074,"\",REPT(" ",100)),100))</f>
        <v/>
      </c>
      <c r="M1074" s="23" t="str">
        <f t="shared" si="33"/>
        <v/>
      </c>
      <c r="N1074" s="5" t="str">
        <f t="shared" si="32"/>
        <v/>
      </c>
    </row>
    <row r="1075" spans="12:14" x14ac:dyDescent="0.25">
      <c r="L1075" s="23" t="str">
        <f>TRIM(RIGHT(SUBSTITUTE(Reference!CO1075,"\",REPT(" ",100)),100))</f>
        <v/>
      </c>
      <c r="M1075" s="23" t="str">
        <f t="shared" si="33"/>
        <v/>
      </c>
      <c r="N1075" s="5" t="str">
        <f t="shared" si="32"/>
        <v/>
      </c>
    </row>
    <row r="1076" spans="12:14" x14ac:dyDescent="0.25">
      <c r="L1076" s="23" t="str">
        <f>TRIM(RIGHT(SUBSTITUTE(Reference!CO1076,"\",REPT(" ",100)),100))</f>
        <v/>
      </c>
      <c r="M1076" s="23" t="str">
        <f t="shared" si="33"/>
        <v/>
      </c>
      <c r="N1076" s="5" t="str">
        <f t="shared" si="32"/>
        <v/>
      </c>
    </row>
    <row r="1077" spans="12:14" x14ac:dyDescent="0.25">
      <c r="L1077" s="23" t="str">
        <f>TRIM(RIGHT(SUBSTITUTE(Reference!CO1077,"\",REPT(" ",100)),100))</f>
        <v/>
      </c>
      <c r="M1077" s="23" t="str">
        <f t="shared" si="33"/>
        <v/>
      </c>
      <c r="N1077" s="5" t="str">
        <f t="shared" si="32"/>
        <v/>
      </c>
    </row>
    <row r="1078" spans="12:14" x14ac:dyDescent="0.25">
      <c r="L1078" s="23" t="str">
        <f>TRIM(RIGHT(SUBSTITUTE(Reference!CO1078,"\",REPT(" ",100)),100))</f>
        <v/>
      </c>
      <c r="M1078" s="23" t="str">
        <f t="shared" si="33"/>
        <v/>
      </c>
      <c r="N1078" s="5" t="str">
        <f t="shared" si="32"/>
        <v/>
      </c>
    </row>
    <row r="1079" spans="12:14" x14ac:dyDescent="0.25">
      <c r="L1079" s="23" t="str">
        <f>TRIM(RIGHT(SUBSTITUTE(Reference!CO1079,"\",REPT(" ",100)),100))</f>
        <v/>
      </c>
      <c r="M1079" s="23" t="str">
        <f t="shared" si="33"/>
        <v/>
      </c>
      <c r="N1079" s="5" t="str">
        <f t="shared" si="32"/>
        <v/>
      </c>
    </row>
    <row r="1080" spans="12:14" x14ac:dyDescent="0.25">
      <c r="L1080" s="23" t="str">
        <f>TRIM(RIGHT(SUBSTITUTE(Reference!CO1080,"\",REPT(" ",100)),100))</f>
        <v/>
      </c>
      <c r="M1080" s="23" t="str">
        <f t="shared" si="33"/>
        <v/>
      </c>
      <c r="N1080" s="5" t="str">
        <f t="shared" si="32"/>
        <v/>
      </c>
    </row>
    <row r="1081" spans="12:14" x14ac:dyDescent="0.25">
      <c r="L1081" s="23" t="str">
        <f>TRIM(RIGHT(SUBSTITUTE(Reference!CO1081,"\",REPT(" ",100)),100))</f>
        <v/>
      </c>
      <c r="M1081" s="23" t="str">
        <f t="shared" si="33"/>
        <v/>
      </c>
      <c r="N1081" s="5" t="str">
        <f t="shared" si="32"/>
        <v/>
      </c>
    </row>
    <row r="1082" spans="12:14" x14ac:dyDescent="0.25">
      <c r="L1082" s="23" t="str">
        <f>TRIM(RIGHT(SUBSTITUTE(Reference!CO1082,"\",REPT(" ",100)),100))</f>
        <v/>
      </c>
      <c r="M1082" s="23" t="str">
        <f t="shared" si="33"/>
        <v/>
      </c>
      <c r="N1082" s="5" t="str">
        <f t="shared" si="32"/>
        <v/>
      </c>
    </row>
    <row r="1083" spans="12:14" x14ac:dyDescent="0.25">
      <c r="L1083" s="23" t="str">
        <f>TRIM(RIGHT(SUBSTITUTE(Reference!CO1083,"\",REPT(" ",100)),100))</f>
        <v/>
      </c>
      <c r="M1083" s="23" t="str">
        <f t="shared" si="33"/>
        <v/>
      </c>
      <c r="N1083" s="5" t="str">
        <f t="shared" si="32"/>
        <v/>
      </c>
    </row>
    <row r="1084" spans="12:14" x14ac:dyDescent="0.25">
      <c r="L1084" s="23" t="str">
        <f>TRIM(RIGHT(SUBSTITUTE(Reference!CO1084,"\",REPT(" ",100)),100))</f>
        <v/>
      </c>
      <c r="M1084" s="23" t="str">
        <f t="shared" si="33"/>
        <v/>
      </c>
      <c r="N1084" s="5" t="str">
        <f t="shared" si="32"/>
        <v/>
      </c>
    </row>
    <row r="1085" spans="12:14" x14ac:dyDescent="0.25">
      <c r="L1085" s="23" t="str">
        <f>TRIM(RIGHT(SUBSTITUTE(Reference!CO1085,"\",REPT(" ",100)),100))</f>
        <v/>
      </c>
      <c r="M1085" s="23" t="str">
        <f t="shared" si="33"/>
        <v/>
      </c>
      <c r="N1085" s="5" t="str">
        <f t="shared" si="32"/>
        <v/>
      </c>
    </row>
    <row r="1086" spans="12:14" x14ac:dyDescent="0.25">
      <c r="L1086" s="23" t="str">
        <f>TRIM(RIGHT(SUBSTITUTE(Reference!CO1086,"\",REPT(" ",100)),100))</f>
        <v/>
      </c>
      <c r="M1086" s="23" t="str">
        <f t="shared" si="33"/>
        <v/>
      </c>
      <c r="N1086" s="5" t="str">
        <f t="shared" si="32"/>
        <v/>
      </c>
    </row>
    <row r="1087" spans="12:14" x14ac:dyDescent="0.25">
      <c r="L1087" s="23" t="str">
        <f>TRIM(RIGHT(SUBSTITUTE(Reference!CO1087,"\",REPT(" ",100)),100))</f>
        <v/>
      </c>
      <c r="M1087" s="23" t="str">
        <f t="shared" si="33"/>
        <v/>
      </c>
      <c r="N1087" s="5" t="str">
        <f t="shared" si="32"/>
        <v/>
      </c>
    </row>
    <row r="1088" spans="12:14" x14ac:dyDescent="0.25">
      <c r="L1088" s="23" t="str">
        <f>TRIM(RIGHT(SUBSTITUTE(Reference!CO1088,"\",REPT(" ",100)),100))</f>
        <v/>
      </c>
      <c r="M1088" s="23" t="str">
        <f t="shared" si="33"/>
        <v/>
      </c>
      <c r="N1088" s="5" t="str">
        <f t="shared" si="32"/>
        <v/>
      </c>
    </row>
    <row r="1089" spans="12:14" x14ac:dyDescent="0.25">
      <c r="L1089" s="23" t="str">
        <f>TRIM(RIGHT(SUBSTITUTE(Reference!CO1089,"\",REPT(" ",100)),100))</f>
        <v/>
      </c>
      <c r="M1089" s="23" t="str">
        <f t="shared" si="33"/>
        <v/>
      </c>
      <c r="N1089" s="5" t="str">
        <f t="shared" si="32"/>
        <v/>
      </c>
    </row>
    <row r="1090" spans="12:14" x14ac:dyDescent="0.25">
      <c r="L1090" s="23" t="str">
        <f>TRIM(RIGHT(SUBSTITUTE(Reference!CO1090,"\",REPT(" ",100)),100))</f>
        <v/>
      </c>
      <c r="M1090" s="23" t="str">
        <f t="shared" si="33"/>
        <v/>
      </c>
      <c r="N1090" s="5" t="str">
        <f t="shared" si="32"/>
        <v/>
      </c>
    </row>
    <row r="1091" spans="12:14" x14ac:dyDescent="0.25">
      <c r="L1091" s="23" t="str">
        <f>TRIM(RIGHT(SUBSTITUTE(Reference!CO1091,"\",REPT(" ",100)),100))</f>
        <v/>
      </c>
      <c r="M1091" s="23" t="str">
        <f t="shared" si="33"/>
        <v/>
      </c>
      <c r="N1091" s="5" t="str">
        <f t="shared" si="32"/>
        <v/>
      </c>
    </row>
    <row r="1092" spans="12:14" x14ac:dyDescent="0.25">
      <c r="L1092" s="23" t="str">
        <f>TRIM(RIGHT(SUBSTITUTE(Reference!CO1092,"\",REPT(" ",100)),100))</f>
        <v/>
      </c>
      <c r="M1092" s="23" t="str">
        <f t="shared" si="33"/>
        <v/>
      </c>
      <c r="N1092" s="5" t="str">
        <f t="shared" ref="N1092:N1155" si="34">IF(LEFT(RIGHT(M1092,2),1)&lt;&gt;"/",RIGHT(M1092,6),INDEX(CandidateFileArray,MATCH(RIGHT(M1092,8),CandidateFileList,0),2))</f>
        <v/>
      </c>
    </row>
    <row r="1093" spans="12:14" x14ac:dyDescent="0.25">
      <c r="L1093" s="23" t="str">
        <f>TRIM(RIGHT(SUBSTITUTE(Reference!CO1093,"\",REPT(" ",100)),100))</f>
        <v/>
      </c>
      <c r="M1093" s="23" t="str">
        <f t="shared" ref="M1093:M1156" si="35">TRIM(LEFT(SUBSTITUTE(L1093,".",REPT(" ",100)),100))</f>
        <v/>
      </c>
      <c r="N1093" s="5" t="str">
        <f t="shared" si="34"/>
        <v/>
      </c>
    </row>
    <row r="1094" spans="12:14" x14ac:dyDescent="0.25">
      <c r="L1094" s="23" t="str">
        <f>TRIM(RIGHT(SUBSTITUTE(Reference!CO1094,"\",REPT(" ",100)),100))</f>
        <v/>
      </c>
      <c r="M1094" s="23" t="str">
        <f t="shared" si="35"/>
        <v/>
      </c>
      <c r="N1094" s="5" t="str">
        <f t="shared" si="34"/>
        <v/>
      </c>
    </row>
    <row r="1095" spans="12:14" x14ac:dyDescent="0.25">
      <c r="L1095" s="23" t="str">
        <f>TRIM(RIGHT(SUBSTITUTE(Reference!CO1095,"\",REPT(" ",100)),100))</f>
        <v/>
      </c>
      <c r="M1095" s="23" t="str">
        <f t="shared" si="35"/>
        <v/>
      </c>
      <c r="N1095" s="5" t="str">
        <f t="shared" si="34"/>
        <v/>
      </c>
    </row>
    <row r="1096" spans="12:14" x14ac:dyDescent="0.25">
      <c r="L1096" s="23" t="str">
        <f>TRIM(RIGHT(SUBSTITUTE(Reference!CO1096,"\",REPT(" ",100)),100))</f>
        <v/>
      </c>
      <c r="M1096" s="23" t="str">
        <f t="shared" si="35"/>
        <v/>
      </c>
      <c r="N1096" s="5" t="str">
        <f t="shared" si="34"/>
        <v/>
      </c>
    </row>
    <row r="1097" spans="12:14" x14ac:dyDescent="0.25">
      <c r="L1097" s="23" t="str">
        <f>TRIM(RIGHT(SUBSTITUTE(Reference!CO1097,"\",REPT(" ",100)),100))</f>
        <v/>
      </c>
      <c r="M1097" s="23" t="str">
        <f t="shared" si="35"/>
        <v/>
      </c>
      <c r="N1097" s="5" t="str">
        <f t="shared" si="34"/>
        <v/>
      </c>
    </row>
    <row r="1098" spans="12:14" x14ac:dyDescent="0.25">
      <c r="L1098" s="23" t="str">
        <f>TRIM(RIGHT(SUBSTITUTE(Reference!CO1098,"\",REPT(" ",100)),100))</f>
        <v/>
      </c>
      <c r="M1098" s="23" t="str">
        <f t="shared" si="35"/>
        <v/>
      </c>
      <c r="N1098" s="5" t="str">
        <f t="shared" si="34"/>
        <v/>
      </c>
    </row>
    <row r="1099" spans="12:14" x14ac:dyDescent="0.25">
      <c r="L1099" s="23" t="str">
        <f>TRIM(RIGHT(SUBSTITUTE(Reference!CO1099,"\",REPT(" ",100)),100))</f>
        <v/>
      </c>
      <c r="M1099" s="23" t="str">
        <f t="shared" si="35"/>
        <v/>
      </c>
      <c r="N1099" s="5" t="str">
        <f t="shared" si="34"/>
        <v/>
      </c>
    </row>
    <row r="1100" spans="12:14" x14ac:dyDescent="0.25">
      <c r="L1100" s="23" t="str">
        <f>TRIM(RIGHT(SUBSTITUTE(Reference!CO1100,"\",REPT(" ",100)),100))</f>
        <v/>
      </c>
      <c r="M1100" s="23" t="str">
        <f t="shared" si="35"/>
        <v/>
      </c>
      <c r="N1100" s="5" t="str">
        <f t="shared" si="34"/>
        <v/>
      </c>
    </row>
    <row r="1101" spans="12:14" x14ac:dyDescent="0.25">
      <c r="L1101" s="23" t="str">
        <f>TRIM(RIGHT(SUBSTITUTE(Reference!CO1101,"\",REPT(" ",100)),100))</f>
        <v/>
      </c>
      <c r="M1101" s="23" t="str">
        <f t="shared" si="35"/>
        <v/>
      </c>
      <c r="N1101" s="5" t="str">
        <f t="shared" si="34"/>
        <v/>
      </c>
    </row>
    <row r="1102" spans="12:14" x14ac:dyDescent="0.25">
      <c r="L1102" s="23" t="str">
        <f>TRIM(RIGHT(SUBSTITUTE(Reference!CO1102,"\",REPT(" ",100)),100))</f>
        <v/>
      </c>
      <c r="M1102" s="23" t="str">
        <f t="shared" si="35"/>
        <v/>
      </c>
      <c r="N1102" s="5" t="str">
        <f t="shared" si="34"/>
        <v/>
      </c>
    </row>
    <row r="1103" spans="12:14" x14ac:dyDescent="0.25">
      <c r="L1103" s="23" t="str">
        <f>TRIM(RIGHT(SUBSTITUTE(Reference!CO1103,"\",REPT(" ",100)),100))</f>
        <v/>
      </c>
      <c r="M1103" s="23" t="str">
        <f t="shared" si="35"/>
        <v/>
      </c>
      <c r="N1103" s="5" t="str">
        <f t="shared" si="34"/>
        <v/>
      </c>
    </row>
    <row r="1104" spans="12:14" x14ac:dyDescent="0.25">
      <c r="L1104" s="23" t="str">
        <f>TRIM(RIGHT(SUBSTITUTE(Reference!CO1104,"\",REPT(" ",100)),100))</f>
        <v/>
      </c>
      <c r="M1104" s="23" t="str">
        <f t="shared" si="35"/>
        <v/>
      </c>
      <c r="N1104" s="5" t="str">
        <f t="shared" si="34"/>
        <v/>
      </c>
    </row>
    <row r="1105" spans="12:14" x14ac:dyDescent="0.25">
      <c r="L1105" s="23" t="str">
        <f>TRIM(RIGHT(SUBSTITUTE(Reference!CO1105,"\",REPT(" ",100)),100))</f>
        <v/>
      </c>
      <c r="M1105" s="23" t="str">
        <f t="shared" si="35"/>
        <v/>
      </c>
      <c r="N1105" s="5" t="str">
        <f t="shared" si="34"/>
        <v/>
      </c>
    </row>
    <row r="1106" spans="12:14" x14ac:dyDescent="0.25">
      <c r="L1106" s="23" t="str">
        <f>TRIM(RIGHT(SUBSTITUTE(Reference!CO1106,"\",REPT(" ",100)),100))</f>
        <v/>
      </c>
      <c r="M1106" s="23" t="str">
        <f t="shared" si="35"/>
        <v/>
      </c>
      <c r="N1106" s="5" t="str">
        <f t="shared" si="34"/>
        <v/>
      </c>
    </row>
    <row r="1107" spans="12:14" x14ac:dyDescent="0.25">
      <c r="L1107" s="23" t="str">
        <f>TRIM(RIGHT(SUBSTITUTE(Reference!CO1107,"\",REPT(" ",100)),100))</f>
        <v/>
      </c>
      <c r="M1107" s="23" t="str">
        <f t="shared" si="35"/>
        <v/>
      </c>
      <c r="N1107" s="5" t="str">
        <f t="shared" si="34"/>
        <v/>
      </c>
    </row>
    <row r="1108" spans="12:14" x14ac:dyDescent="0.25">
      <c r="L1108" s="23" t="str">
        <f>TRIM(RIGHT(SUBSTITUTE(Reference!CO1108,"\",REPT(" ",100)),100))</f>
        <v/>
      </c>
      <c r="M1108" s="23" t="str">
        <f t="shared" si="35"/>
        <v/>
      </c>
      <c r="N1108" s="5" t="str">
        <f t="shared" si="34"/>
        <v/>
      </c>
    </row>
    <row r="1109" spans="12:14" x14ac:dyDescent="0.25">
      <c r="L1109" s="23" t="str">
        <f>TRIM(RIGHT(SUBSTITUTE(Reference!CO1109,"\",REPT(" ",100)),100))</f>
        <v/>
      </c>
      <c r="M1109" s="23" t="str">
        <f t="shared" si="35"/>
        <v/>
      </c>
      <c r="N1109" s="5" t="str">
        <f t="shared" si="34"/>
        <v/>
      </c>
    </row>
    <row r="1110" spans="12:14" x14ac:dyDescent="0.25">
      <c r="L1110" s="23" t="str">
        <f>TRIM(RIGHT(SUBSTITUTE(Reference!CO1110,"\",REPT(" ",100)),100))</f>
        <v/>
      </c>
      <c r="M1110" s="23" t="str">
        <f t="shared" si="35"/>
        <v/>
      </c>
      <c r="N1110" s="5" t="str">
        <f t="shared" si="34"/>
        <v/>
      </c>
    </row>
    <row r="1111" spans="12:14" x14ac:dyDescent="0.25">
      <c r="L1111" s="23" t="str">
        <f>TRIM(RIGHT(SUBSTITUTE(Reference!CO1111,"\",REPT(" ",100)),100))</f>
        <v/>
      </c>
      <c r="M1111" s="23" t="str">
        <f t="shared" si="35"/>
        <v/>
      </c>
      <c r="N1111" s="5" t="str">
        <f t="shared" si="34"/>
        <v/>
      </c>
    </row>
    <row r="1112" spans="12:14" x14ac:dyDescent="0.25">
      <c r="L1112" s="23" t="str">
        <f>TRIM(RIGHT(SUBSTITUTE(Reference!CO1112,"\",REPT(" ",100)),100))</f>
        <v/>
      </c>
      <c r="M1112" s="23" t="str">
        <f t="shared" si="35"/>
        <v/>
      </c>
      <c r="N1112" s="5" t="str">
        <f t="shared" si="34"/>
        <v/>
      </c>
    </row>
    <row r="1113" spans="12:14" x14ac:dyDescent="0.25">
      <c r="L1113" s="23" t="str">
        <f>TRIM(RIGHT(SUBSTITUTE(Reference!CO1113,"\",REPT(" ",100)),100))</f>
        <v/>
      </c>
      <c r="M1113" s="23" t="str">
        <f t="shared" si="35"/>
        <v/>
      </c>
      <c r="N1113" s="5" t="str">
        <f t="shared" si="34"/>
        <v/>
      </c>
    </row>
    <row r="1114" spans="12:14" x14ac:dyDescent="0.25">
      <c r="L1114" s="23" t="str">
        <f>TRIM(RIGHT(SUBSTITUTE(Reference!CO1114,"\",REPT(" ",100)),100))</f>
        <v/>
      </c>
      <c r="M1114" s="23" t="str">
        <f t="shared" si="35"/>
        <v/>
      </c>
      <c r="N1114" s="5" t="str">
        <f t="shared" si="34"/>
        <v/>
      </c>
    </row>
    <row r="1115" spans="12:14" x14ac:dyDescent="0.25">
      <c r="L1115" s="23" t="str">
        <f>TRIM(RIGHT(SUBSTITUTE(Reference!CO1115,"\",REPT(" ",100)),100))</f>
        <v/>
      </c>
      <c r="M1115" s="23" t="str">
        <f t="shared" si="35"/>
        <v/>
      </c>
      <c r="N1115" s="5" t="str">
        <f t="shared" si="34"/>
        <v/>
      </c>
    </row>
    <row r="1116" spans="12:14" x14ac:dyDescent="0.25">
      <c r="L1116" s="23" t="str">
        <f>TRIM(RIGHT(SUBSTITUTE(Reference!CO1116,"\",REPT(" ",100)),100))</f>
        <v/>
      </c>
      <c r="M1116" s="23" t="str">
        <f t="shared" si="35"/>
        <v/>
      </c>
      <c r="N1116" s="5" t="str">
        <f t="shared" si="34"/>
        <v/>
      </c>
    </row>
    <row r="1117" spans="12:14" x14ac:dyDescent="0.25">
      <c r="L1117" s="23" t="str">
        <f>TRIM(RIGHT(SUBSTITUTE(Reference!CO1117,"\",REPT(" ",100)),100))</f>
        <v/>
      </c>
      <c r="M1117" s="23" t="str">
        <f t="shared" si="35"/>
        <v/>
      </c>
      <c r="N1117" s="5" t="str">
        <f t="shared" si="34"/>
        <v/>
      </c>
    </row>
    <row r="1118" spans="12:14" x14ac:dyDescent="0.25">
      <c r="L1118" s="23" t="str">
        <f>TRIM(RIGHT(SUBSTITUTE(Reference!CO1118,"\",REPT(" ",100)),100))</f>
        <v/>
      </c>
      <c r="M1118" s="23" t="str">
        <f t="shared" si="35"/>
        <v/>
      </c>
      <c r="N1118" s="5" t="str">
        <f t="shared" si="34"/>
        <v/>
      </c>
    </row>
    <row r="1119" spans="12:14" x14ac:dyDescent="0.25">
      <c r="L1119" s="23" t="str">
        <f>TRIM(RIGHT(SUBSTITUTE(Reference!CO1119,"\",REPT(" ",100)),100))</f>
        <v/>
      </c>
      <c r="M1119" s="23" t="str">
        <f t="shared" si="35"/>
        <v/>
      </c>
      <c r="N1119" s="5" t="str">
        <f t="shared" si="34"/>
        <v/>
      </c>
    </row>
    <row r="1120" spans="12:14" x14ac:dyDescent="0.25">
      <c r="L1120" s="23" t="str">
        <f>TRIM(RIGHT(SUBSTITUTE(Reference!CO1120,"\",REPT(" ",100)),100))</f>
        <v/>
      </c>
      <c r="M1120" s="23" t="str">
        <f t="shared" si="35"/>
        <v/>
      </c>
      <c r="N1120" s="5" t="str">
        <f t="shared" si="34"/>
        <v/>
      </c>
    </row>
    <row r="1121" spans="12:14" x14ac:dyDescent="0.25">
      <c r="L1121" s="23" t="str">
        <f>TRIM(RIGHT(SUBSTITUTE(Reference!CO1121,"\",REPT(" ",100)),100))</f>
        <v/>
      </c>
      <c r="M1121" s="23" t="str">
        <f t="shared" si="35"/>
        <v/>
      </c>
      <c r="N1121" s="5" t="str">
        <f t="shared" si="34"/>
        <v/>
      </c>
    </row>
    <row r="1122" spans="12:14" x14ac:dyDescent="0.25">
      <c r="L1122" s="23" t="str">
        <f>TRIM(RIGHT(SUBSTITUTE(Reference!CO1122,"\",REPT(" ",100)),100))</f>
        <v/>
      </c>
      <c r="M1122" s="23" t="str">
        <f t="shared" si="35"/>
        <v/>
      </c>
      <c r="N1122" s="5" t="str">
        <f t="shared" si="34"/>
        <v/>
      </c>
    </row>
    <row r="1123" spans="12:14" x14ac:dyDescent="0.25">
      <c r="L1123" s="23" t="str">
        <f>TRIM(RIGHT(SUBSTITUTE(Reference!CO1123,"\",REPT(" ",100)),100))</f>
        <v/>
      </c>
      <c r="M1123" s="23" t="str">
        <f t="shared" si="35"/>
        <v/>
      </c>
      <c r="N1123" s="5" t="str">
        <f t="shared" si="34"/>
        <v/>
      </c>
    </row>
    <row r="1124" spans="12:14" x14ac:dyDescent="0.25">
      <c r="L1124" s="23" t="str">
        <f>TRIM(RIGHT(SUBSTITUTE(Reference!CO1124,"\",REPT(" ",100)),100))</f>
        <v/>
      </c>
      <c r="M1124" s="23" t="str">
        <f t="shared" si="35"/>
        <v/>
      </c>
      <c r="N1124" s="5" t="str">
        <f t="shared" si="34"/>
        <v/>
      </c>
    </row>
    <row r="1125" spans="12:14" x14ac:dyDescent="0.25">
      <c r="L1125" s="23" t="str">
        <f>TRIM(RIGHT(SUBSTITUTE(Reference!CO1125,"\",REPT(" ",100)),100))</f>
        <v/>
      </c>
      <c r="M1125" s="23" t="str">
        <f t="shared" si="35"/>
        <v/>
      </c>
      <c r="N1125" s="5" t="str">
        <f t="shared" si="34"/>
        <v/>
      </c>
    </row>
    <row r="1126" spans="12:14" x14ac:dyDescent="0.25">
      <c r="L1126" s="23" t="str">
        <f>TRIM(RIGHT(SUBSTITUTE(Reference!CO1126,"\",REPT(" ",100)),100))</f>
        <v/>
      </c>
      <c r="M1126" s="23" t="str">
        <f t="shared" si="35"/>
        <v/>
      </c>
      <c r="N1126" s="5" t="str">
        <f t="shared" si="34"/>
        <v/>
      </c>
    </row>
    <row r="1127" spans="12:14" x14ac:dyDescent="0.25">
      <c r="L1127" s="23" t="str">
        <f>TRIM(RIGHT(SUBSTITUTE(Reference!CO1127,"\",REPT(" ",100)),100))</f>
        <v/>
      </c>
      <c r="M1127" s="23" t="str">
        <f t="shared" si="35"/>
        <v/>
      </c>
      <c r="N1127" s="5" t="str">
        <f t="shared" si="34"/>
        <v/>
      </c>
    </row>
    <row r="1128" spans="12:14" x14ac:dyDescent="0.25">
      <c r="L1128" s="23" t="str">
        <f>TRIM(RIGHT(SUBSTITUTE(Reference!CO1128,"\",REPT(" ",100)),100))</f>
        <v/>
      </c>
      <c r="M1128" s="23" t="str">
        <f t="shared" si="35"/>
        <v/>
      </c>
      <c r="N1128" s="5" t="str">
        <f t="shared" si="34"/>
        <v/>
      </c>
    </row>
    <row r="1129" spans="12:14" x14ac:dyDescent="0.25">
      <c r="L1129" s="23" t="str">
        <f>TRIM(RIGHT(SUBSTITUTE(Reference!CO1129,"\",REPT(" ",100)),100))</f>
        <v/>
      </c>
      <c r="M1129" s="23" t="str">
        <f t="shared" si="35"/>
        <v/>
      </c>
      <c r="N1129" s="5" t="str">
        <f t="shared" si="34"/>
        <v/>
      </c>
    </row>
    <row r="1130" spans="12:14" x14ac:dyDescent="0.25">
      <c r="L1130" s="23" t="str">
        <f>TRIM(RIGHT(SUBSTITUTE(Reference!CO1130,"\",REPT(" ",100)),100))</f>
        <v/>
      </c>
      <c r="M1130" s="23" t="str">
        <f t="shared" si="35"/>
        <v/>
      </c>
      <c r="N1130" s="5" t="str">
        <f t="shared" si="34"/>
        <v/>
      </c>
    </row>
    <row r="1131" spans="12:14" x14ac:dyDescent="0.25">
      <c r="L1131" s="23" t="str">
        <f>TRIM(RIGHT(SUBSTITUTE(Reference!CO1131,"\",REPT(" ",100)),100))</f>
        <v/>
      </c>
      <c r="M1131" s="23" t="str">
        <f t="shared" si="35"/>
        <v/>
      </c>
      <c r="N1131" s="5" t="str">
        <f t="shared" si="34"/>
        <v/>
      </c>
    </row>
    <row r="1132" spans="12:14" x14ac:dyDescent="0.25">
      <c r="L1132" s="23" t="str">
        <f>TRIM(RIGHT(SUBSTITUTE(Reference!CO1132,"\",REPT(" ",100)),100))</f>
        <v/>
      </c>
      <c r="M1132" s="23" t="str">
        <f t="shared" si="35"/>
        <v/>
      </c>
      <c r="N1132" s="5" t="str">
        <f t="shared" si="34"/>
        <v/>
      </c>
    </row>
    <row r="1133" spans="12:14" x14ac:dyDescent="0.25">
      <c r="L1133" s="23" t="str">
        <f>TRIM(RIGHT(SUBSTITUTE(Reference!CO1133,"\",REPT(" ",100)),100))</f>
        <v/>
      </c>
      <c r="M1133" s="23" t="str">
        <f t="shared" si="35"/>
        <v/>
      </c>
      <c r="N1133" s="5" t="str">
        <f t="shared" si="34"/>
        <v/>
      </c>
    </row>
    <row r="1134" spans="12:14" x14ac:dyDescent="0.25">
      <c r="L1134" s="23" t="str">
        <f>TRIM(RIGHT(SUBSTITUTE(Reference!CO1134,"\",REPT(" ",100)),100))</f>
        <v/>
      </c>
      <c r="M1134" s="23" t="str">
        <f t="shared" si="35"/>
        <v/>
      </c>
      <c r="N1134" s="5" t="str">
        <f t="shared" si="34"/>
        <v/>
      </c>
    </row>
    <row r="1135" spans="12:14" x14ac:dyDescent="0.25">
      <c r="L1135" s="23" t="str">
        <f>TRIM(RIGHT(SUBSTITUTE(Reference!CO1135,"\",REPT(" ",100)),100))</f>
        <v/>
      </c>
      <c r="M1135" s="23" t="str">
        <f t="shared" si="35"/>
        <v/>
      </c>
      <c r="N1135" s="5" t="str">
        <f t="shared" si="34"/>
        <v/>
      </c>
    </row>
    <row r="1136" spans="12:14" x14ac:dyDescent="0.25">
      <c r="L1136" s="23" t="str">
        <f>TRIM(RIGHT(SUBSTITUTE(Reference!CO1136,"\",REPT(" ",100)),100))</f>
        <v/>
      </c>
      <c r="M1136" s="23" t="str">
        <f t="shared" si="35"/>
        <v/>
      </c>
      <c r="N1136" s="5" t="str">
        <f t="shared" si="34"/>
        <v/>
      </c>
    </row>
    <row r="1137" spans="12:14" x14ac:dyDescent="0.25">
      <c r="L1137" s="23" t="str">
        <f>TRIM(RIGHT(SUBSTITUTE(Reference!CO1137,"\",REPT(" ",100)),100))</f>
        <v/>
      </c>
      <c r="M1137" s="23" t="str">
        <f t="shared" si="35"/>
        <v/>
      </c>
      <c r="N1137" s="5" t="str">
        <f t="shared" si="34"/>
        <v/>
      </c>
    </row>
    <row r="1138" spans="12:14" x14ac:dyDescent="0.25">
      <c r="L1138" s="23" t="str">
        <f>TRIM(RIGHT(SUBSTITUTE(Reference!CO1138,"\",REPT(" ",100)),100))</f>
        <v/>
      </c>
      <c r="M1138" s="23" t="str">
        <f t="shared" si="35"/>
        <v/>
      </c>
      <c r="N1138" s="5" t="str">
        <f t="shared" si="34"/>
        <v/>
      </c>
    </row>
    <row r="1139" spans="12:14" x14ac:dyDescent="0.25">
      <c r="L1139" s="23" t="str">
        <f>TRIM(RIGHT(SUBSTITUTE(Reference!CO1139,"\",REPT(" ",100)),100))</f>
        <v/>
      </c>
      <c r="M1139" s="23" t="str">
        <f t="shared" si="35"/>
        <v/>
      </c>
      <c r="N1139" s="5" t="str">
        <f t="shared" si="34"/>
        <v/>
      </c>
    </row>
    <row r="1140" spans="12:14" x14ac:dyDescent="0.25">
      <c r="L1140" s="23" t="str">
        <f>TRIM(RIGHT(SUBSTITUTE(Reference!CO1140,"\",REPT(" ",100)),100))</f>
        <v/>
      </c>
      <c r="M1140" s="23" t="str">
        <f t="shared" si="35"/>
        <v/>
      </c>
      <c r="N1140" s="5" t="str">
        <f t="shared" si="34"/>
        <v/>
      </c>
    </row>
    <row r="1141" spans="12:14" x14ac:dyDescent="0.25">
      <c r="L1141" s="23" t="str">
        <f>TRIM(RIGHT(SUBSTITUTE(Reference!CO1141,"\",REPT(" ",100)),100))</f>
        <v/>
      </c>
      <c r="M1141" s="23" t="str">
        <f t="shared" si="35"/>
        <v/>
      </c>
      <c r="N1141" s="5" t="str">
        <f t="shared" si="34"/>
        <v/>
      </c>
    </row>
    <row r="1142" spans="12:14" x14ac:dyDescent="0.25">
      <c r="L1142" s="23" t="str">
        <f>TRIM(RIGHT(SUBSTITUTE(Reference!CO1142,"\",REPT(" ",100)),100))</f>
        <v/>
      </c>
      <c r="M1142" s="23" t="str">
        <f t="shared" si="35"/>
        <v/>
      </c>
      <c r="N1142" s="5" t="str">
        <f t="shared" si="34"/>
        <v/>
      </c>
    </row>
    <row r="1143" spans="12:14" x14ac:dyDescent="0.25">
      <c r="L1143" s="23" t="str">
        <f>TRIM(RIGHT(SUBSTITUTE(Reference!CO1143,"\",REPT(" ",100)),100))</f>
        <v/>
      </c>
      <c r="M1143" s="23" t="str">
        <f t="shared" si="35"/>
        <v/>
      </c>
      <c r="N1143" s="5" t="str">
        <f t="shared" si="34"/>
        <v/>
      </c>
    </row>
    <row r="1144" spans="12:14" x14ac:dyDescent="0.25">
      <c r="L1144" s="23" t="str">
        <f>TRIM(RIGHT(SUBSTITUTE(Reference!CO1144,"\",REPT(" ",100)),100))</f>
        <v/>
      </c>
      <c r="M1144" s="23" t="str">
        <f t="shared" si="35"/>
        <v/>
      </c>
      <c r="N1144" s="5" t="str">
        <f t="shared" si="34"/>
        <v/>
      </c>
    </row>
    <row r="1145" spans="12:14" x14ac:dyDescent="0.25">
      <c r="L1145" s="23" t="str">
        <f>TRIM(RIGHT(SUBSTITUTE(Reference!CO1145,"\",REPT(" ",100)),100))</f>
        <v/>
      </c>
      <c r="M1145" s="23" t="str">
        <f t="shared" si="35"/>
        <v/>
      </c>
      <c r="N1145" s="5" t="str">
        <f t="shared" si="34"/>
        <v/>
      </c>
    </row>
    <row r="1146" spans="12:14" x14ac:dyDescent="0.25">
      <c r="L1146" s="23" t="str">
        <f>TRIM(RIGHT(SUBSTITUTE(Reference!CO1146,"\",REPT(" ",100)),100))</f>
        <v/>
      </c>
      <c r="M1146" s="23" t="str">
        <f t="shared" si="35"/>
        <v/>
      </c>
      <c r="N1146" s="5" t="str">
        <f t="shared" si="34"/>
        <v/>
      </c>
    </row>
    <row r="1147" spans="12:14" x14ac:dyDescent="0.25">
      <c r="L1147" s="23" t="str">
        <f>TRIM(RIGHT(SUBSTITUTE(Reference!CO1147,"\",REPT(" ",100)),100))</f>
        <v/>
      </c>
      <c r="M1147" s="23" t="str">
        <f t="shared" si="35"/>
        <v/>
      </c>
      <c r="N1147" s="5" t="str">
        <f t="shared" si="34"/>
        <v/>
      </c>
    </row>
    <row r="1148" spans="12:14" x14ac:dyDescent="0.25">
      <c r="L1148" s="23" t="str">
        <f>TRIM(RIGHT(SUBSTITUTE(Reference!CO1148,"\",REPT(" ",100)),100))</f>
        <v/>
      </c>
      <c r="M1148" s="23" t="str">
        <f t="shared" si="35"/>
        <v/>
      </c>
      <c r="N1148" s="5" t="str">
        <f t="shared" si="34"/>
        <v/>
      </c>
    </row>
    <row r="1149" spans="12:14" x14ac:dyDescent="0.25">
      <c r="L1149" s="23" t="str">
        <f>TRIM(RIGHT(SUBSTITUTE(Reference!CO1149,"\",REPT(" ",100)),100))</f>
        <v/>
      </c>
      <c r="M1149" s="23" t="str">
        <f t="shared" si="35"/>
        <v/>
      </c>
      <c r="N1149" s="5" t="str">
        <f t="shared" si="34"/>
        <v/>
      </c>
    </row>
    <row r="1150" spans="12:14" x14ac:dyDescent="0.25">
      <c r="L1150" s="23" t="str">
        <f>TRIM(RIGHT(SUBSTITUTE(Reference!CO1150,"\",REPT(" ",100)),100))</f>
        <v/>
      </c>
      <c r="M1150" s="23" t="str">
        <f t="shared" si="35"/>
        <v/>
      </c>
      <c r="N1150" s="5" t="str">
        <f t="shared" si="34"/>
        <v/>
      </c>
    </row>
    <row r="1151" spans="12:14" x14ac:dyDescent="0.25">
      <c r="L1151" s="23" t="str">
        <f>TRIM(RIGHT(SUBSTITUTE(Reference!CO1151,"\",REPT(" ",100)),100))</f>
        <v/>
      </c>
      <c r="M1151" s="23" t="str">
        <f t="shared" si="35"/>
        <v/>
      </c>
      <c r="N1151" s="5" t="str">
        <f t="shared" si="34"/>
        <v/>
      </c>
    </row>
    <row r="1152" spans="12:14" x14ac:dyDescent="0.25">
      <c r="L1152" s="23" t="str">
        <f>TRIM(RIGHT(SUBSTITUTE(Reference!CO1152,"\",REPT(" ",100)),100))</f>
        <v/>
      </c>
      <c r="M1152" s="23" t="str">
        <f t="shared" si="35"/>
        <v/>
      </c>
      <c r="N1152" s="5" t="str">
        <f t="shared" si="34"/>
        <v/>
      </c>
    </row>
    <row r="1153" spans="12:14" x14ac:dyDescent="0.25">
      <c r="L1153" s="23" t="str">
        <f>TRIM(RIGHT(SUBSTITUTE(Reference!CO1153,"\",REPT(" ",100)),100))</f>
        <v/>
      </c>
      <c r="M1153" s="23" t="str">
        <f t="shared" si="35"/>
        <v/>
      </c>
      <c r="N1153" s="5" t="str">
        <f t="shared" si="34"/>
        <v/>
      </c>
    </row>
    <row r="1154" spans="12:14" x14ac:dyDescent="0.25">
      <c r="L1154" s="23" t="str">
        <f>TRIM(RIGHT(SUBSTITUTE(Reference!CO1154,"\",REPT(" ",100)),100))</f>
        <v/>
      </c>
      <c r="M1154" s="23" t="str">
        <f t="shared" si="35"/>
        <v/>
      </c>
      <c r="N1154" s="5" t="str">
        <f t="shared" si="34"/>
        <v/>
      </c>
    </row>
    <row r="1155" spans="12:14" x14ac:dyDescent="0.25">
      <c r="L1155" s="23" t="str">
        <f>TRIM(RIGHT(SUBSTITUTE(Reference!CO1155,"\",REPT(" ",100)),100))</f>
        <v/>
      </c>
      <c r="M1155" s="23" t="str">
        <f t="shared" si="35"/>
        <v/>
      </c>
      <c r="N1155" s="5" t="str">
        <f t="shared" si="34"/>
        <v/>
      </c>
    </row>
    <row r="1156" spans="12:14" x14ac:dyDescent="0.25">
      <c r="L1156" s="23" t="str">
        <f>TRIM(RIGHT(SUBSTITUTE(Reference!CO1156,"\",REPT(" ",100)),100))</f>
        <v/>
      </c>
      <c r="M1156" s="23" t="str">
        <f t="shared" si="35"/>
        <v/>
      </c>
      <c r="N1156" s="5" t="str">
        <f t="shared" ref="N1156:N1219" si="36">IF(LEFT(RIGHT(M1156,2),1)&lt;&gt;"/",RIGHT(M1156,6),INDEX(CandidateFileArray,MATCH(RIGHT(M1156,8),CandidateFileList,0),2))</f>
        <v/>
      </c>
    </row>
    <row r="1157" spans="12:14" x14ac:dyDescent="0.25">
      <c r="L1157" s="23" t="str">
        <f>TRIM(RIGHT(SUBSTITUTE(Reference!CO1157,"\",REPT(" ",100)),100))</f>
        <v/>
      </c>
      <c r="M1157" s="23" t="str">
        <f t="shared" ref="M1157:M1220" si="37">TRIM(LEFT(SUBSTITUTE(L1157,".",REPT(" ",100)),100))</f>
        <v/>
      </c>
      <c r="N1157" s="5" t="str">
        <f t="shared" si="36"/>
        <v/>
      </c>
    </row>
    <row r="1158" spans="12:14" x14ac:dyDescent="0.25">
      <c r="L1158" s="23" t="str">
        <f>TRIM(RIGHT(SUBSTITUTE(Reference!CO1158,"\",REPT(" ",100)),100))</f>
        <v/>
      </c>
      <c r="M1158" s="23" t="str">
        <f t="shared" si="37"/>
        <v/>
      </c>
      <c r="N1158" s="5" t="str">
        <f t="shared" si="36"/>
        <v/>
      </c>
    </row>
    <row r="1159" spans="12:14" x14ac:dyDescent="0.25">
      <c r="L1159" s="23" t="str">
        <f>TRIM(RIGHT(SUBSTITUTE(Reference!CO1159,"\",REPT(" ",100)),100))</f>
        <v/>
      </c>
      <c r="M1159" s="23" t="str">
        <f t="shared" si="37"/>
        <v/>
      </c>
      <c r="N1159" s="5" t="str">
        <f t="shared" si="36"/>
        <v/>
      </c>
    </row>
    <row r="1160" spans="12:14" x14ac:dyDescent="0.25">
      <c r="L1160" s="23" t="str">
        <f>TRIM(RIGHT(SUBSTITUTE(Reference!CO1160,"\",REPT(" ",100)),100))</f>
        <v/>
      </c>
      <c r="M1160" s="23" t="str">
        <f t="shared" si="37"/>
        <v/>
      </c>
      <c r="N1160" s="5" t="str">
        <f t="shared" si="36"/>
        <v/>
      </c>
    </row>
    <row r="1161" spans="12:14" x14ac:dyDescent="0.25">
      <c r="L1161" s="23" t="str">
        <f>TRIM(RIGHT(SUBSTITUTE(Reference!CO1161,"\",REPT(" ",100)),100))</f>
        <v/>
      </c>
      <c r="M1161" s="23" t="str">
        <f t="shared" si="37"/>
        <v/>
      </c>
      <c r="N1161" s="5" t="str">
        <f t="shared" si="36"/>
        <v/>
      </c>
    </row>
    <row r="1162" spans="12:14" x14ac:dyDescent="0.25">
      <c r="L1162" s="23" t="str">
        <f>TRIM(RIGHT(SUBSTITUTE(Reference!CO1162,"\",REPT(" ",100)),100))</f>
        <v/>
      </c>
      <c r="M1162" s="23" t="str">
        <f t="shared" si="37"/>
        <v/>
      </c>
      <c r="N1162" s="5" t="str">
        <f t="shared" si="36"/>
        <v/>
      </c>
    </row>
    <row r="1163" spans="12:14" x14ac:dyDescent="0.25">
      <c r="L1163" s="23" t="str">
        <f>TRIM(RIGHT(SUBSTITUTE(Reference!CO1163,"\",REPT(" ",100)),100))</f>
        <v/>
      </c>
      <c r="M1163" s="23" t="str">
        <f t="shared" si="37"/>
        <v/>
      </c>
      <c r="N1163" s="5" t="str">
        <f t="shared" si="36"/>
        <v/>
      </c>
    </row>
    <row r="1164" spans="12:14" x14ac:dyDescent="0.25">
      <c r="L1164" s="23" t="str">
        <f>TRIM(RIGHT(SUBSTITUTE(Reference!CO1164,"\",REPT(" ",100)),100))</f>
        <v/>
      </c>
      <c r="M1164" s="23" t="str">
        <f t="shared" si="37"/>
        <v/>
      </c>
      <c r="N1164" s="5" t="str">
        <f t="shared" si="36"/>
        <v/>
      </c>
    </row>
    <row r="1165" spans="12:14" x14ac:dyDescent="0.25">
      <c r="L1165" s="23" t="str">
        <f>TRIM(RIGHT(SUBSTITUTE(Reference!CO1165,"\",REPT(" ",100)),100))</f>
        <v/>
      </c>
      <c r="M1165" s="23" t="str">
        <f t="shared" si="37"/>
        <v/>
      </c>
      <c r="N1165" s="5" t="str">
        <f t="shared" si="36"/>
        <v/>
      </c>
    </row>
    <row r="1166" spans="12:14" x14ac:dyDescent="0.25">
      <c r="L1166" s="23" t="str">
        <f>TRIM(RIGHT(SUBSTITUTE(Reference!CO1166,"\",REPT(" ",100)),100))</f>
        <v/>
      </c>
      <c r="M1166" s="23" t="str">
        <f t="shared" si="37"/>
        <v/>
      </c>
      <c r="N1166" s="5" t="str">
        <f t="shared" si="36"/>
        <v/>
      </c>
    </row>
    <row r="1167" spans="12:14" x14ac:dyDescent="0.25">
      <c r="L1167" s="23" t="str">
        <f>TRIM(RIGHT(SUBSTITUTE(Reference!CO1167,"\",REPT(" ",100)),100))</f>
        <v/>
      </c>
      <c r="M1167" s="23" t="str">
        <f t="shared" si="37"/>
        <v/>
      </c>
      <c r="N1167" s="5" t="str">
        <f t="shared" si="36"/>
        <v/>
      </c>
    </row>
    <row r="1168" spans="12:14" x14ac:dyDescent="0.25">
      <c r="L1168" s="23" t="str">
        <f>TRIM(RIGHT(SUBSTITUTE(Reference!CO1168,"\",REPT(" ",100)),100))</f>
        <v/>
      </c>
      <c r="M1168" s="23" t="str">
        <f t="shared" si="37"/>
        <v/>
      </c>
      <c r="N1168" s="5" t="str">
        <f t="shared" si="36"/>
        <v/>
      </c>
    </row>
    <row r="1169" spans="12:14" x14ac:dyDescent="0.25">
      <c r="L1169" s="23" t="str">
        <f>TRIM(RIGHT(SUBSTITUTE(Reference!CO1169,"\",REPT(" ",100)),100))</f>
        <v/>
      </c>
      <c r="M1169" s="23" t="str">
        <f t="shared" si="37"/>
        <v/>
      </c>
      <c r="N1169" s="5" t="str">
        <f t="shared" si="36"/>
        <v/>
      </c>
    </row>
    <row r="1170" spans="12:14" x14ac:dyDescent="0.25">
      <c r="L1170" s="23" t="str">
        <f>TRIM(RIGHT(SUBSTITUTE(Reference!CO1170,"\",REPT(" ",100)),100))</f>
        <v/>
      </c>
      <c r="M1170" s="23" t="str">
        <f t="shared" si="37"/>
        <v/>
      </c>
      <c r="N1170" s="5" t="str">
        <f t="shared" si="36"/>
        <v/>
      </c>
    </row>
    <row r="1171" spans="12:14" x14ac:dyDescent="0.25">
      <c r="L1171" s="23" t="str">
        <f>TRIM(RIGHT(SUBSTITUTE(Reference!CO1171,"\",REPT(" ",100)),100))</f>
        <v/>
      </c>
      <c r="M1171" s="23" t="str">
        <f t="shared" si="37"/>
        <v/>
      </c>
      <c r="N1171" s="5" t="str">
        <f t="shared" si="36"/>
        <v/>
      </c>
    </row>
    <row r="1172" spans="12:14" x14ac:dyDescent="0.25">
      <c r="L1172" s="23" t="str">
        <f>TRIM(RIGHT(SUBSTITUTE(Reference!CO1172,"\",REPT(" ",100)),100))</f>
        <v/>
      </c>
      <c r="M1172" s="23" t="str">
        <f t="shared" si="37"/>
        <v/>
      </c>
      <c r="N1172" s="5" t="str">
        <f t="shared" si="36"/>
        <v/>
      </c>
    </row>
    <row r="1173" spans="12:14" x14ac:dyDescent="0.25">
      <c r="L1173" s="23" t="str">
        <f>TRIM(RIGHT(SUBSTITUTE(Reference!CO1173,"\",REPT(" ",100)),100))</f>
        <v/>
      </c>
      <c r="M1173" s="23" t="str">
        <f t="shared" si="37"/>
        <v/>
      </c>
      <c r="N1173" s="5" t="str">
        <f t="shared" si="36"/>
        <v/>
      </c>
    </row>
    <row r="1174" spans="12:14" x14ac:dyDescent="0.25">
      <c r="L1174" s="23" t="str">
        <f>TRIM(RIGHT(SUBSTITUTE(Reference!CO1174,"\",REPT(" ",100)),100))</f>
        <v/>
      </c>
      <c r="M1174" s="23" t="str">
        <f t="shared" si="37"/>
        <v/>
      </c>
      <c r="N1174" s="5" t="str">
        <f t="shared" si="36"/>
        <v/>
      </c>
    </row>
    <row r="1175" spans="12:14" x14ac:dyDescent="0.25">
      <c r="L1175" s="23" t="str">
        <f>TRIM(RIGHT(SUBSTITUTE(Reference!CO1175,"\",REPT(" ",100)),100))</f>
        <v/>
      </c>
      <c r="M1175" s="23" t="str">
        <f t="shared" si="37"/>
        <v/>
      </c>
      <c r="N1175" s="5" t="str">
        <f t="shared" si="36"/>
        <v/>
      </c>
    </row>
    <row r="1176" spans="12:14" x14ac:dyDescent="0.25">
      <c r="L1176" s="23" t="str">
        <f>TRIM(RIGHT(SUBSTITUTE(Reference!CO1176,"\",REPT(" ",100)),100))</f>
        <v/>
      </c>
      <c r="M1176" s="23" t="str">
        <f t="shared" si="37"/>
        <v/>
      </c>
      <c r="N1176" s="5" t="str">
        <f t="shared" si="36"/>
        <v/>
      </c>
    </row>
    <row r="1177" spans="12:14" x14ac:dyDescent="0.25">
      <c r="L1177" s="23" t="str">
        <f>TRIM(RIGHT(SUBSTITUTE(Reference!CO1177,"\",REPT(" ",100)),100))</f>
        <v/>
      </c>
      <c r="M1177" s="23" t="str">
        <f t="shared" si="37"/>
        <v/>
      </c>
      <c r="N1177" s="5" t="str">
        <f t="shared" si="36"/>
        <v/>
      </c>
    </row>
    <row r="1178" spans="12:14" x14ac:dyDescent="0.25">
      <c r="L1178" s="23" t="str">
        <f>TRIM(RIGHT(SUBSTITUTE(Reference!CO1178,"\",REPT(" ",100)),100))</f>
        <v/>
      </c>
      <c r="M1178" s="23" t="str">
        <f t="shared" si="37"/>
        <v/>
      </c>
      <c r="N1178" s="5" t="str">
        <f t="shared" si="36"/>
        <v/>
      </c>
    </row>
    <row r="1179" spans="12:14" x14ac:dyDescent="0.25">
      <c r="L1179" s="23" t="str">
        <f>TRIM(RIGHT(SUBSTITUTE(Reference!CO1179,"\",REPT(" ",100)),100))</f>
        <v/>
      </c>
      <c r="M1179" s="23" t="str">
        <f t="shared" si="37"/>
        <v/>
      </c>
      <c r="N1179" s="5" t="str">
        <f t="shared" si="36"/>
        <v/>
      </c>
    </row>
    <row r="1180" spans="12:14" x14ac:dyDescent="0.25">
      <c r="L1180" s="23" t="str">
        <f>TRIM(RIGHT(SUBSTITUTE(Reference!CO1180,"\",REPT(" ",100)),100))</f>
        <v/>
      </c>
      <c r="M1180" s="23" t="str">
        <f t="shared" si="37"/>
        <v/>
      </c>
      <c r="N1180" s="5" t="str">
        <f t="shared" si="36"/>
        <v/>
      </c>
    </row>
    <row r="1181" spans="12:14" x14ac:dyDescent="0.25">
      <c r="L1181" s="23" t="str">
        <f>TRIM(RIGHT(SUBSTITUTE(Reference!CO1181,"\",REPT(" ",100)),100))</f>
        <v/>
      </c>
      <c r="M1181" s="23" t="str">
        <f t="shared" si="37"/>
        <v/>
      </c>
      <c r="N1181" s="5" t="str">
        <f t="shared" si="36"/>
        <v/>
      </c>
    </row>
    <row r="1182" spans="12:14" x14ac:dyDescent="0.25">
      <c r="L1182" s="23" t="str">
        <f>TRIM(RIGHT(SUBSTITUTE(Reference!CO1182,"\",REPT(" ",100)),100))</f>
        <v/>
      </c>
      <c r="M1182" s="23" t="str">
        <f t="shared" si="37"/>
        <v/>
      </c>
      <c r="N1182" s="5" t="str">
        <f t="shared" si="36"/>
        <v/>
      </c>
    </row>
    <row r="1183" spans="12:14" x14ac:dyDescent="0.25">
      <c r="L1183" s="23" t="str">
        <f>TRIM(RIGHT(SUBSTITUTE(Reference!CO1183,"\",REPT(" ",100)),100))</f>
        <v/>
      </c>
      <c r="M1183" s="23" t="str">
        <f t="shared" si="37"/>
        <v/>
      </c>
      <c r="N1183" s="5" t="str">
        <f t="shared" si="36"/>
        <v/>
      </c>
    </row>
    <row r="1184" spans="12:14" x14ac:dyDescent="0.25">
      <c r="L1184" s="23" t="str">
        <f>TRIM(RIGHT(SUBSTITUTE(Reference!CO1184,"\",REPT(" ",100)),100))</f>
        <v/>
      </c>
      <c r="M1184" s="23" t="str">
        <f t="shared" si="37"/>
        <v/>
      </c>
      <c r="N1184" s="5" t="str">
        <f t="shared" si="36"/>
        <v/>
      </c>
    </row>
    <row r="1185" spans="12:14" x14ac:dyDescent="0.25">
      <c r="L1185" s="23" t="str">
        <f>TRIM(RIGHT(SUBSTITUTE(Reference!CO1185,"\",REPT(" ",100)),100))</f>
        <v/>
      </c>
      <c r="M1185" s="23" t="str">
        <f t="shared" si="37"/>
        <v/>
      </c>
      <c r="N1185" s="5" t="str">
        <f t="shared" si="36"/>
        <v/>
      </c>
    </row>
    <row r="1186" spans="12:14" x14ac:dyDescent="0.25">
      <c r="L1186" s="23" t="str">
        <f>TRIM(RIGHT(SUBSTITUTE(Reference!CO1186,"\",REPT(" ",100)),100))</f>
        <v/>
      </c>
      <c r="M1186" s="23" t="str">
        <f t="shared" si="37"/>
        <v/>
      </c>
      <c r="N1186" s="5" t="str">
        <f t="shared" si="36"/>
        <v/>
      </c>
    </row>
    <row r="1187" spans="12:14" x14ac:dyDescent="0.25">
      <c r="L1187" s="23" t="str">
        <f>TRIM(RIGHT(SUBSTITUTE(Reference!CO1187,"\",REPT(" ",100)),100))</f>
        <v/>
      </c>
      <c r="M1187" s="23" t="str">
        <f t="shared" si="37"/>
        <v/>
      </c>
      <c r="N1187" s="5" t="str">
        <f t="shared" si="36"/>
        <v/>
      </c>
    </row>
    <row r="1188" spans="12:14" x14ac:dyDescent="0.25">
      <c r="L1188" s="23" t="str">
        <f>TRIM(RIGHT(SUBSTITUTE(Reference!CO1188,"\",REPT(" ",100)),100))</f>
        <v/>
      </c>
      <c r="M1188" s="23" t="str">
        <f t="shared" si="37"/>
        <v/>
      </c>
      <c r="N1188" s="5" t="str">
        <f t="shared" si="36"/>
        <v/>
      </c>
    </row>
    <row r="1189" spans="12:14" x14ac:dyDescent="0.25">
      <c r="L1189" s="23" t="str">
        <f>TRIM(RIGHT(SUBSTITUTE(Reference!CO1189,"\",REPT(" ",100)),100))</f>
        <v/>
      </c>
      <c r="M1189" s="23" t="str">
        <f t="shared" si="37"/>
        <v/>
      </c>
      <c r="N1189" s="5" t="str">
        <f t="shared" si="36"/>
        <v/>
      </c>
    </row>
    <row r="1190" spans="12:14" x14ac:dyDescent="0.25">
      <c r="L1190" s="23" t="str">
        <f>TRIM(RIGHT(SUBSTITUTE(Reference!CO1190,"\",REPT(" ",100)),100))</f>
        <v/>
      </c>
      <c r="M1190" s="23" t="str">
        <f t="shared" si="37"/>
        <v/>
      </c>
      <c r="N1190" s="5" t="str">
        <f t="shared" si="36"/>
        <v/>
      </c>
    </row>
    <row r="1191" spans="12:14" x14ac:dyDescent="0.25">
      <c r="L1191" s="23" t="str">
        <f>TRIM(RIGHT(SUBSTITUTE(Reference!CO1191,"\",REPT(" ",100)),100))</f>
        <v/>
      </c>
      <c r="M1191" s="23" t="str">
        <f t="shared" si="37"/>
        <v/>
      </c>
      <c r="N1191" s="5" t="str">
        <f t="shared" si="36"/>
        <v/>
      </c>
    </row>
    <row r="1192" spans="12:14" x14ac:dyDescent="0.25">
      <c r="L1192" s="23" t="str">
        <f>TRIM(RIGHT(SUBSTITUTE(Reference!CO1192,"\",REPT(" ",100)),100))</f>
        <v/>
      </c>
      <c r="M1192" s="23" t="str">
        <f t="shared" si="37"/>
        <v/>
      </c>
      <c r="N1192" s="5" t="str">
        <f t="shared" si="36"/>
        <v/>
      </c>
    </row>
    <row r="1193" spans="12:14" x14ac:dyDescent="0.25">
      <c r="L1193" s="23" t="str">
        <f>TRIM(RIGHT(SUBSTITUTE(Reference!CO1193,"\",REPT(" ",100)),100))</f>
        <v/>
      </c>
      <c r="M1193" s="23" t="str">
        <f t="shared" si="37"/>
        <v/>
      </c>
      <c r="N1193" s="5" t="str">
        <f t="shared" si="36"/>
        <v/>
      </c>
    </row>
    <row r="1194" spans="12:14" x14ac:dyDescent="0.25">
      <c r="L1194" s="23" t="str">
        <f>TRIM(RIGHT(SUBSTITUTE(Reference!CO1194,"\",REPT(" ",100)),100))</f>
        <v/>
      </c>
      <c r="M1194" s="23" t="str">
        <f t="shared" si="37"/>
        <v/>
      </c>
      <c r="N1194" s="5" t="str">
        <f t="shared" si="36"/>
        <v/>
      </c>
    </row>
    <row r="1195" spans="12:14" x14ac:dyDescent="0.25">
      <c r="L1195" s="23" t="str">
        <f>TRIM(RIGHT(SUBSTITUTE(Reference!CO1195,"\",REPT(" ",100)),100))</f>
        <v/>
      </c>
      <c r="M1195" s="23" t="str">
        <f t="shared" si="37"/>
        <v/>
      </c>
      <c r="N1195" s="5" t="str">
        <f t="shared" si="36"/>
        <v/>
      </c>
    </row>
    <row r="1196" spans="12:14" x14ac:dyDescent="0.25">
      <c r="L1196" s="23" t="str">
        <f>TRIM(RIGHT(SUBSTITUTE(Reference!CO1196,"\",REPT(" ",100)),100))</f>
        <v/>
      </c>
      <c r="M1196" s="23" t="str">
        <f t="shared" si="37"/>
        <v/>
      </c>
      <c r="N1196" s="5" t="str">
        <f t="shared" si="36"/>
        <v/>
      </c>
    </row>
    <row r="1197" spans="12:14" x14ac:dyDescent="0.25">
      <c r="L1197" s="23" t="str">
        <f>TRIM(RIGHT(SUBSTITUTE(Reference!CO1197,"\",REPT(" ",100)),100))</f>
        <v/>
      </c>
      <c r="M1197" s="23" t="str">
        <f t="shared" si="37"/>
        <v/>
      </c>
      <c r="N1197" s="5" t="str">
        <f t="shared" si="36"/>
        <v/>
      </c>
    </row>
    <row r="1198" spans="12:14" x14ac:dyDescent="0.25">
      <c r="L1198" s="23" t="str">
        <f>TRIM(RIGHT(SUBSTITUTE(Reference!CO1198,"\",REPT(" ",100)),100))</f>
        <v/>
      </c>
      <c r="M1198" s="23" t="str">
        <f t="shared" si="37"/>
        <v/>
      </c>
      <c r="N1198" s="5" t="str">
        <f t="shared" si="36"/>
        <v/>
      </c>
    </row>
    <row r="1199" spans="12:14" x14ac:dyDescent="0.25">
      <c r="L1199" s="23" t="str">
        <f>TRIM(RIGHT(SUBSTITUTE(Reference!CO1199,"\",REPT(" ",100)),100))</f>
        <v/>
      </c>
      <c r="M1199" s="23" t="str">
        <f t="shared" si="37"/>
        <v/>
      </c>
      <c r="N1199" s="5" t="str">
        <f t="shared" si="36"/>
        <v/>
      </c>
    </row>
    <row r="1200" spans="12:14" x14ac:dyDescent="0.25">
      <c r="L1200" s="23" t="str">
        <f>TRIM(RIGHT(SUBSTITUTE(Reference!CO1200,"\",REPT(" ",100)),100))</f>
        <v/>
      </c>
      <c r="M1200" s="23" t="str">
        <f t="shared" si="37"/>
        <v/>
      </c>
      <c r="N1200" s="5" t="str">
        <f t="shared" si="36"/>
        <v/>
      </c>
    </row>
    <row r="1201" spans="12:14" x14ac:dyDescent="0.25">
      <c r="L1201" s="23" t="str">
        <f>TRIM(RIGHT(SUBSTITUTE(Reference!CO1201,"\",REPT(" ",100)),100))</f>
        <v/>
      </c>
      <c r="M1201" s="23" t="str">
        <f t="shared" si="37"/>
        <v/>
      </c>
      <c r="N1201" s="5" t="str">
        <f t="shared" si="36"/>
        <v/>
      </c>
    </row>
    <row r="1202" spans="12:14" x14ac:dyDescent="0.25">
      <c r="L1202" s="23" t="str">
        <f>TRIM(RIGHT(SUBSTITUTE(Reference!CO1202,"\",REPT(" ",100)),100))</f>
        <v/>
      </c>
      <c r="M1202" s="23" t="str">
        <f t="shared" si="37"/>
        <v/>
      </c>
      <c r="N1202" s="5" t="str">
        <f t="shared" si="36"/>
        <v/>
      </c>
    </row>
    <row r="1203" spans="12:14" x14ac:dyDescent="0.25">
      <c r="L1203" s="23" t="str">
        <f>TRIM(RIGHT(SUBSTITUTE(Reference!CO1203,"\",REPT(" ",100)),100))</f>
        <v/>
      </c>
      <c r="M1203" s="23" t="str">
        <f t="shared" si="37"/>
        <v/>
      </c>
      <c r="N1203" s="5" t="str">
        <f t="shared" si="36"/>
        <v/>
      </c>
    </row>
    <row r="1204" spans="12:14" x14ac:dyDescent="0.25">
      <c r="L1204" s="23" t="str">
        <f>TRIM(RIGHT(SUBSTITUTE(Reference!CO1204,"\",REPT(" ",100)),100))</f>
        <v/>
      </c>
      <c r="M1204" s="23" t="str">
        <f t="shared" si="37"/>
        <v/>
      </c>
      <c r="N1204" s="5" t="str">
        <f t="shared" si="36"/>
        <v/>
      </c>
    </row>
    <row r="1205" spans="12:14" x14ac:dyDescent="0.25">
      <c r="L1205" s="23" t="str">
        <f>TRIM(RIGHT(SUBSTITUTE(Reference!CO1205,"\",REPT(" ",100)),100))</f>
        <v/>
      </c>
      <c r="M1205" s="23" t="str">
        <f t="shared" si="37"/>
        <v/>
      </c>
      <c r="N1205" s="5" t="str">
        <f t="shared" si="36"/>
        <v/>
      </c>
    </row>
    <row r="1206" spans="12:14" x14ac:dyDescent="0.25">
      <c r="L1206" s="23" t="str">
        <f>TRIM(RIGHT(SUBSTITUTE(Reference!CO1206,"\",REPT(" ",100)),100))</f>
        <v/>
      </c>
      <c r="M1206" s="23" t="str">
        <f t="shared" si="37"/>
        <v/>
      </c>
      <c r="N1206" s="5" t="str">
        <f t="shared" si="36"/>
        <v/>
      </c>
    </row>
    <row r="1207" spans="12:14" x14ac:dyDescent="0.25">
      <c r="L1207" s="23" t="str">
        <f>TRIM(RIGHT(SUBSTITUTE(Reference!CO1207,"\",REPT(" ",100)),100))</f>
        <v/>
      </c>
      <c r="M1207" s="23" t="str">
        <f t="shared" si="37"/>
        <v/>
      </c>
      <c r="N1207" s="5" t="str">
        <f t="shared" si="36"/>
        <v/>
      </c>
    </row>
    <row r="1208" spans="12:14" x14ac:dyDescent="0.25">
      <c r="L1208" s="23" t="str">
        <f>TRIM(RIGHT(SUBSTITUTE(Reference!CO1208,"\",REPT(" ",100)),100))</f>
        <v/>
      </c>
      <c r="M1208" s="23" t="str">
        <f t="shared" si="37"/>
        <v/>
      </c>
      <c r="N1208" s="5" t="str">
        <f t="shared" si="36"/>
        <v/>
      </c>
    </row>
    <row r="1209" spans="12:14" x14ac:dyDescent="0.25">
      <c r="L1209" s="23" t="str">
        <f>TRIM(RIGHT(SUBSTITUTE(Reference!CO1209,"\",REPT(" ",100)),100))</f>
        <v/>
      </c>
      <c r="M1209" s="23" t="str">
        <f t="shared" si="37"/>
        <v/>
      </c>
      <c r="N1209" s="5" t="str">
        <f t="shared" si="36"/>
        <v/>
      </c>
    </row>
    <row r="1210" spans="12:14" x14ac:dyDescent="0.25">
      <c r="L1210" s="23" t="str">
        <f>TRIM(RIGHT(SUBSTITUTE(Reference!CO1210,"\",REPT(" ",100)),100))</f>
        <v/>
      </c>
      <c r="M1210" s="23" t="str">
        <f t="shared" si="37"/>
        <v/>
      </c>
      <c r="N1210" s="5" t="str">
        <f t="shared" si="36"/>
        <v/>
      </c>
    </row>
    <row r="1211" spans="12:14" x14ac:dyDescent="0.25">
      <c r="L1211" s="23" t="str">
        <f>TRIM(RIGHT(SUBSTITUTE(Reference!CO1211,"\",REPT(" ",100)),100))</f>
        <v/>
      </c>
      <c r="M1211" s="23" t="str">
        <f t="shared" si="37"/>
        <v/>
      </c>
      <c r="N1211" s="5" t="str">
        <f t="shared" si="36"/>
        <v/>
      </c>
    </row>
    <row r="1212" spans="12:14" x14ac:dyDescent="0.25">
      <c r="L1212" s="23" t="str">
        <f>TRIM(RIGHT(SUBSTITUTE(Reference!CO1212,"\",REPT(" ",100)),100))</f>
        <v/>
      </c>
      <c r="M1212" s="23" t="str">
        <f t="shared" si="37"/>
        <v/>
      </c>
      <c r="N1212" s="5" t="str">
        <f t="shared" si="36"/>
        <v/>
      </c>
    </row>
    <row r="1213" spans="12:14" x14ac:dyDescent="0.25">
      <c r="L1213" s="23" t="str">
        <f>TRIM(RIGHT(SUBSTITUTE(Reference!CO1213,"\",REPT(" ",100)),100))</f>
        <v/>
      </c>
      <c r="M1213" s="23" t="str">
        <f t="shared" si="37"/>
        <v/>
      </c>
      <c r="N1213" s="5" t="str">
        <f t="shared" si="36"/>
        <v/>
      </c>
    </row>
    <row r="1214" spans="12:14" x14ac:dyDescent="0.25">
      <c r="L1214" s="23" t="str">
        <f>TRIM(RIGHT(SUBSTITUTE(Reference!CO1214,"\",REPT(" ",100)),100))</f>
        <v/>
      </c>
      <c r="M1214" s="23" t="str">
        <f t="shared" si="37"/>
        <v/>
      </c>
      <c r="N1214" s="5" t="str">
        <f t="shared" si="36"/>
        <v/>
      </c>
    </row>
    <row r="1215" spans="12:14" x14ac:dyDescent="0.25">
      <c r="L1215" s="23" t="str">
        <f>TRIM(RIGHT(SUBSTITUTE(Reference!CO1215,"\",REPT(" ",100)),100))</f>
        <v/>
      </c>
      <c r="M1215" s="23" t="str">
        <f t="shared" si="37"/>
        <v/>
      </c>
      <c r="N1215" s="5" t="str">
        <f t="shared" si="36"/>
        <v/>
      </c>
    </row>
    <row r="1216" spans="12:14" x14ac:dyDescent="0.25">
      <c r="L1216" s="23" t="str">
        <f>TRIM(RIGHT(SUBSTITUTE(Reference!CO1216,"\",REPT(" ",100)),100))</f>
        <v/>
      </c>
      <c r="M1216" s="23" t="str">
        <f t="shared" si="37"/>
        <v/>
      </c>
      <c r="N1216" s="5" t="str">
        <f t="shared" si="36"/>
        <v/>
      </c>
    </row>
    <row r="1217" spans="12:14" x14ac:dyDescent="0.25">
      <c r="L1217" s="23" t="str">
        <f>TRIM(RIGHT(SUBSTITUTE(Reference!CO1217,"\",REPT(" ",100)),100))</f>
        <v/>
      </c>
      <c r="M1217" s="23" t="str">
        <f t="shared" si="37"/>
        <v/>
      </c>
      <c r="N1217" s="5" t="str">
        <f t="shared" si="36"/>
        <v/>
      </c>
    </row>
    <row r="1218" spans="12:14" x14ac:dyDescent="0.25">
      <c r="L1218" s="23" t="str">
        <f>TRIM(RIGHT(SUBSTITUTE(Reference!CO1218,"\",REPT(" ",100)),100))</f>
        <v/>
      </c>
      <c r="M1218" s="23" t="str">
        <f t="shared" si="37"/>
        <v/>
      </c>
      <c r="N1218" s="5" t="str">
        <f t="shared" si="36"/>
        <v/>
      </c>
    </row>
    <row r="1219" spans="12:14" x14ac:dyDescent="0.25">
      <c r="L1219" s="23" t="str">
        <f>TRIM(RIGHT(SUBSTITUTE(Reference!CO1219,"\",REPT(" ",100)),100))</f>
        <v/>
      </c>
      <c r="M1219" s="23" t="str">
        <f t="shared" si="37"/>
        <v/>
      </c>
      <c r="N1219" s="5" t="str">
        <f t="shared" si="36"/>
        <v/>
      </c>
    </row>
    <row r="1220" spans="12:14" x14ac:dyDescent="0.25">
      <c r="L1220" s="23" t="str">
        <f>TRIM(RIGHT(SUBSTITUTE(Reference!CO1220,"\",REPT(" ",100)),100))</f>
        <v/>
      </c>
      <c r="M1220" s="23" t="str">
        <f t="shared" si="37"/>
        <v/>
      </c>
      <c r="N1220" s="5" t="str">
        <f t="shared" ref="N1220:N1283" si="38">IF(LEFT(RIGHT(M1220,2),1)&lt;&gt;"/",RIGHT(M1220,6),INDEX(CandidateFileArray,MATCH(RIGHT(M1220,8),CandidateFileList,0),2))</f>
        <v/>
      </c>
    </row>
    <row r="1221" spans="12:14" x14ac:dyDescent="0.25">
      <c r="L1221" s="23" t="str">
        <f>TRIM(RIGHT(SUBSTITUTE(Reference!CO1221,"\",REPT(" ",100)),100))</f>
        <v/>
      </c>
      <c r="M1221" s="23" t="str">
        <f t="shared" ref="M1221:M1284" si="39">TRIM(LEFT(SUBSTITUTE(L1221,".",REPT(" ",100)),100))</f>
        <v/>
      </c>
      <c r="N1221" s="5" t="str">
        <f t="shared" si="38"/>
        <v/>
      </c>
    </row>
    <row r="1222" spans="12:14" x14ac:dyDescent="0.25">
      <c r="L1222" s="23" t="str">
        <f>TRIM(RIGHT(SUBSTITUTE(Reference!CO1222,"\",REPT(" ",100)),100))</f>
        <v/>
      </c>
      <c r="M1222" s="23" t="str">
        <f t="shared" si="39"/>
        <v/>
      </c>
      <c r="N1222" s="5" t="str">
        <f t="shared" si="38"/>
        <v/>
      </c>
    </row>
    <row r="1223" spans="12:14" x14ac:dyDescent="0.25">
      <c r="L1223" s="23" t="str">
        <f>TRIM(RIGHT(SUBSTITUTE(Reference!CO1223,"\",REPT(" ",100)),100))</f>
        <v/>
      </c>
      <c r="M1223" s="23" t="str">
        <f t="shared" si="39"/>
        <v/>
      </c>
      <c r="N1223" s="5" t="str">
        <f t="shared" si="38"/>
        <v/>
      </c>
    </row>
    <row r="1224" spans="12:14" x14ac:dyDescent="0.25">
      <c r="L1224" s="23" t="str">
        <f>TRIM(RIGHT(SUBSTITUTE(Reference!CO1224,"\",REPT(" ",100)),100))</f>
        <v/>
      </c>
      <c r="M1224" s="23" t="str">
        <f t="shared" si="39"/>
        <v/>
      </c>
      <c r="N1224" s="5" t="str">
        <f t="shared" si="38"/>
        <v/>
      </c>
    </row>
    <row r="1225" spans="12:14" x14ac:dyDescent="0.25">
      <c r="L1225" s="23" t="str">
        <f>TRIM(RIGHT(SUBSTITUTE(Reference!CO1225,"\",REPT(" ",100)),100))</f>
        <v/>
      </c>
      <c r="M1225" s="23" t="str">
        <f t="shared" si="39"/>
        <v/>
      </c>
      <c r="N1225" s="5" t="str">
        <f t="shared" si="38"/>
        <v/>
      </c>
    </row>
    <row r="1226" spans="12:14" x14ac:dyDescent="0.25">
      <c r="L1226" s="23" t="str">
        <f>TRIM(RIGHT(SUBSTITUTE(Reference!CO1226,"\",REPT(" ",100)),100))</f>
        <v/>
      </c>
      <c r="M1226" s="23" t="str">
        <f t="shared" si="39"/>
        <v/>
      </c>
      <c r="N1226" s="5" t="str">
        <f t="shared" si="38"/>
        <v/>
      </c>
    </row>
    <row r="1227" spans="12:14" x14ac:dyDescent="0.25">
      <c r="L1227" s="23" t="str">
        <f>TRIM(RIGHT(SUBSTITUTE(Reference!CO1227,"\",REPT(" ",100)),100))</f>
        <v/>
      </c>
      <c r="M1227" s="23" t="str">
        <f t="shared" si="39"/>
        <v/>
      </c>
      <c r="N1227" s="5" t="str">
        <f t="shared" si="38"/>
        <v/>
      </c>
    </row>
    <row r="1228" spans="12:14" x14ac:dyDescent="0.25">
      <c r="L1228" s="23" t="str">
        <f>TRIM(RIGHT(SUBSTITUTE(Reference!CO1228,"\",REPT(" ",100)),100))</f>
        <v/>
      </c>
      <c r="M1228" s="23" t="str">
        <f t="shared" si="39"/>
        <v/>
      </c>
      <c r="N1228" s="5" t="str">
        <f t="shared" si="38"/>
        <v/>
      </c>
    </row>
    <row r="1229" spans="12:14" x14ac:dyDescent="0.25">
      <c r="L1229" s="23" t="str">
        <f>TRIM(RIGHT(SUBSTITUTE(Reference!CO1229,"\",REPT(" ",100)),100))</f>
        <v/>
      </c>
      <c r="M1229" s="23" t="str">
        <f t="shared" si="39"/>
        <v/>
      </c>
      <c r="N1229" s="5" t="str">
        <f t="shared" si="38"/>
        <v/>
      </c>
    </row>
    <row r="1230" spans="12:14" x14ac:dyDescent="0.25">
      <c r="L1230" s="23" t="str">
        <f>TRIM(RIGHT(SUBSTITUTE(Reference!CO1230,"\",REPT(" ",100)),100))</f>
        <v/>
      </c>
      <c r="M1230" s="23" t="str">
        <f t="shared" si="39"/>
        <v/>
      </c>
      <c r="N1230" s="5" t="str">
        <f t="shared" si="38"/>
        <v/>
      </c>
    </row>
    <row r="1231" spans="12:14" x14ac:dyDescent="0.25">
      <c r="L1231" s="23" t="str">
        <f>TRIM(RIGHT(SUBSTITUTE(Reference!CO1231,"\",REPT(" ",100)),100))</f>
        <v/>
      </c>
      <c r="M1231" s="23" t="str">
        <f t="shared" si="39"/>
        <v/>
      </c>
      <c r="N1231" s="5" t="str">
        <f t="shared" si="38"/>
        <v/>
      </c>
    </row>
    <row r="1232" spans="12:14" x14ac:dyDescent="0.25">
      <c r="L1232" s="23" t="str">
        <f>TRIM(RIGHT(SUBSTITUTE(Reference!CO1232,"\",REPT(" ",100)),100))</f>
        <v/>
      </c>
      <c r="M1232" s="23" t="str">
        <f t="shared" si="39"/>
        <v/>
      </c>
      <c r="N1232" s="5" t="str">
        <f t="shared" si="38"/>
        <v/>
      </c>
    </row>
    <row r="1233" spans="12:14" x14ac:dyDescent="0.25">
      <c r="L1233" s="23" t="str">
        <f>TRIM(RIGHT(SUBSTITUTE(Reference!CO1233,"\",REPT(" ",100)),100))</f>
        <v/>
      </c>
      <c r="M1233" s="23" t="str">
        <f t="shared" si="39"/>
        <v/>
      </c>
      <c r="N1233" s="5" t="str">
        <f t="shared" si="38"/>
        <v/>
      </c>
    </row>
    <row r="1234" spans="12:14" x14ac:dyDescent="0.25">
      <c r="L1234" s="23" t="str">
        <f>TRIM(RIGHT(SUBSTITUTE(Reference!CO1234,"\",REPT(" ",100)),100))</f>
        <v/>
      </c>
      <c r="M1234" s="23" t="str">
        <f t="shared" si="39"/>
        <v/>
      </c>
      <c r="N1234" s="5" t="str">
        <f t="shared" si="38"/>
        <v/>
      </c>
    </row>
    <row r="1235" spans="12:14" x14ac:dyDescent="0.25">
      <c r="L1235" s="23" t="str">
        <f>TRIM(RIGHT(SUBSTITUTE(Reference!CO1235,"\",REPT(" ",100)),100))</f>
        <v/>
      </c>
      <c r="M1235" s="23" t="str">
        <f t="shared" si="39"/>
        <v/>
      </c>
      <c r="N1235" s="5" t="str">
        <f t="shared" si="38"/>
        <v/>
      </c>
    </row>
    <row r="1236" spans="12:14" x14ac:dyDescent="0.25">
      <c r="L1236" s="23" t="str">
        <f>TRIM(RIGHT(SUBSTITUTE(Reference!CO1236,"\",REPT(" ",100)),100))</f>
        <v/>
      </c>
      <c r="M1236" s="23" t="str">
        <f t="shared" si="39"/>
        <v/>
      </c>
      <c r="N1236" s="5" t="str">
        <f t="shared" si="38"/>
        <v/>
      </c>
    </row>
    <row r="1237" spans="12:14" x14ac:dyDescent="0.25">
      <c r="L1237" s="23" t="str">
        <f>TRIM(RIGHT(SUBSTITUTE(Reference!CO1237,"\",REPT(" ",100)),100))</f>
        <v/>
      </c>
      <c r="M1237" s="23" t="str">
        <f t="shared" si="39"/>
        <v/>
      </c>
      <c r="N1237" s="5" t="str">
        <f t="shared" si="38"/>
        <v/>
      </c>
    </row>
    <row r="1238" spans="12:14" x14ac:dyDescent="0.25">
      <c r="L1238" s="23" t="str">
        <f>TRIM(RIGHT(SUBSTITUTE(Reference!CO1238,"\",REPT(" ",100)),100))</f>
        <v/>
      </c>
      <c r="M1238" s="23" t="str">
        <f t="shared" si="39"/>
        <v/>
      </c>
      <c r="N1238" s="5" t="str">
        <f t="shared" si="38"/>
        <v/>
      </c>
    </row>
    <row r="1239" spans="12:14" x14ac:dyDescent="0.25">
      <c r="L1239" s="23" t="str">
        <f>TRIM(RIGHT(SUBSTITUTE(Reference!CO1239,"\",REPT(" ",100)),100))</f>
        <v/>
      </c>
      <c r="M1239" s="23" t="str">
        <f t="shared" si="39"/>
        <v/>
      </c>
      <c r="N1239" s="5" t="str">
        <f t="shared" si="38"/>
        <v/>
      </c>
    </row>
    <row r="1240" spans="12:14" x14ac:dyDescent="0.25">
      <c r="L1240" s="23" t="str">
        <f>TRIM(RIGHT(SUBSTITUTE(Reference!CO1240,"\",REPT(" ",100)),100))</f>
        <v/>
      </c>
      <c r="M1240" s="23" t="str">
        <f t="shared" si="39"/>
        <v/>
      </c>
      <c r="N1240" s="5" t="str">
        <f t="shared" si="38"/>
        <v/>
      </c>
    </row>
    <row r="1241" spans="12:14" x14ac:dyDescent="0.25">
      <c r="L1241" s="23" t="str">
        <f>TRIM(RIGHT(SUBSTITUTE(Reference!CO1241,"\",REPT(" ",100)),100))</f>
        <v/>
      </c>
      <c r="M1241" s="23" t="str">
        <f t="shared" si="39"/>
        <v/>
      </c>
      <c r="N1241" s="5" t="str">
        <f t="shared" si="38"/>
        <v/>
      </c>
    </row>
    <row r="1242" spans="12:14" x14ac:dyDescent="0.25">
      <c r="L1242" s="23" t="str">
        <f>TRIM(RIGHT(SUBSTITUTE(Reference!CO1242,"\",REPT(" ",100)),100))</f>
        <v/>
      </c>
      <c r="M1242" s="23" t="str">
        <f t="shared" si="39"/>
        <v/>
      </c>
      <c r="N1242" s="5" t="str">
        <f t="shared" si="38"/>
        <v/>
      </c>
    </row>
    <row r="1243" spans="12:14" x14ac:dyDescent="0.25">
      <c r="L1243" s="23" t="str">
        <f>TRIM(RIGHT(SUBSTITUTE(Reference!CO1243,"\",REPT(" ",100)),100))</f>
        <v/>
      </c>
      <c r="M1243" s="23" t="str">
        <f t="shared" si="39"/>
        <v/>
      </c>
      <c r="N1243" s="5" t="str">
        <f t="shared" si="38"/>
        <v/>
      </c>
    </row>
    <row r="1244" spans="12:14" x14ac:dyDescent="0.25">
      <c r="L1244" s="23" t="str">
        <f>TRIM(RIGHT(SUBSTITUTE(Reference!CO1244,"\",REPT(" ",100)),100))</f>
        <v/>
      </c>
      <c r="M1244" s="23" t="str">
        <f t="shared" si="39"/>
        <v/>
      </c>
      <c r="N1244" s="5" t="str">
        <f t="shared" si="38"/>
        <v/>
      </c>
    </row>
    <row r="1245" spans="12:14" x14ac:dyDescent="0.25">
      <c r="L1245" s="23" t="str">
        <f>TRIM(RIGHT(SUBSTITUTE(Reference!CO1245,"\",REPT(" ",100)),100))</f>
        <v/>
      </c>
      <c r="M1245" s="23" t="str">
        <f t="shared" si="39"/>
        <v/>
      </c>
      <c r="N1245" s="5" t="str">
        <f t="shared" si="38"/>
        <v/>
      </c>
    </row>
    <row r="1246" spans="12:14" x14ac:dyDescent="0.25">
      <c r="L1246" s="23" t="str">
        <f>TRIM(RIGHT(SUBSTITUTE(Reference!CO1246,"\",REPT(" ",100)),100))</f>
        <v/>
      </c>
      <c r="M1246" s="23" t="str">
        <f t="shared" si="39"/>
        <v/>
      </c>
      <c r="N1246" s="5" t="str">
        <f t="shared" si="38"/>
        <v/>
      </c>
    </row>
    <row r="1247" spans="12:14" x14ac:dyDescent="0.25">
      <c r="L1247" s="23" t="str">
        <f>TRIM(RIGHT(SUBSTITUTE(Reference!CO1247,"\",REPT(" ",100)),100))</f>
        <v/>
      </c>
      <c r="M1247" s="23" t="str">
        <f t="shared" si="39"/>
        <v/>
      </c>
      <c r="N1247" s="5" t="str">
        <f t="shared" si="38"/>
        <v/>
      </c>
    </row>
    <row r="1248" spans="12:14" x14ac:dyDescent="0.25">
      <c r="L1248" s="23" t="str">
        <f>TRIM(RIGHT(SUBSTITUTE(Reference!CO1248,"\",REPT(" ",100)),100))</f>
        <v/>
      </c>
      <c r="M1248" s="23" t="str">
        <f t="shared" si="39"/>
        <v/>
      </c>
      <c r="N1248" s="5" t="str">
        <f t="shared" si="38"/>
        <v/>
      </c>
    </row>
    <row r="1249" spans="12:14" x14ac:dyDescent="0.25">
      <c r="L1249" s="23" t="str">
        <f>TRIM(RIGHT(SUBSTITUTE(Reference!CO1249,"\",REPT(" ",100)),100))</f>
        <v/>
      </c>
      <c r="M1249" s="23" t="str">
        <f t="shared" si="39"/>
        <v/>
      </c>
      <c r="N1249" s="5" t="str">
        <f t="shared" si="38"/>
        <v/>
      </c>
    </row>
    <row r="1250" spans="12:14" x14ac:dyDescent="0.25">
      <c r="L1250" s="23" t="str">
        <f>TRIM(RIGHT(SUBSTITUTE(Reference!CO1250,"\",REPT(" ",100)),100))</f>
        <v/>
      </c>
      <c r="M1250" s="23" t="str">
        <f t="shared" si="39"/>
        <v/>
      </c>
      <c r="N1250" s="5" t="str">
        <f t="shared" si="38"/>
        <v/>
      </c>
    </row>
    <row r="1251" spans="12:14" x14ac:dyDescent="0.25">
      <c r="L1251" s="23" t="str">
        <f>TRIM(RIGHT(SUBSTITUTE(Reference!CO1251,"\",REPT(" ",100)),100))</f>
        <v/>
      </c>
      <c r="M1251" s="23" t="str">
        <f t="shared" si="39"/>
        <v/>
      </c>
      <c r="N1251" s="5" t="str">
        <f t="shared" si="38"/>
        <v/>
      </c>
    </row>
    <row r="1252" spans="12:14" x14ac:dyDescent="0.25">
      <c r="L1252" s="23" t="str">
        <f>TRIM(RIGHT(SUBSTITUTE(Reference!CO1252,"\",REPT(" ",100)),100))</f>
        <v/>
      </c>
      <c r="M1252" s="23" t="str">
        <f t="shared" si="39"/>
        <v/>
      </c>
      <c r="N1252" s="5" t="str">
        <f t="shared" si="38"/>
        <v/>
      </c>
    </row>
    <row r="1253" spans="12:14" x14ac:dyDescent="0.25">
      <c r="L1253" s="23" t="str">
        <f>TRIM(RIGHT(SUBSTITUTE(Reference!CO1253,"\",REPT(" ",100)),100))</f>
        <v/>
      </c>
      <c r="M1253" s="23" t="str">
        <f t="shared" si="39"/>
        <v/>
      </c>
      <c r="N1253" s="5" t="str">
        <f t="shared" si="38"/>
        <v/>
      </c>
    </row>
    <row r="1254" spans="12:14" x14ac:dyDescent="0.25">
      <c r="L1254" s="23" t="str">
        <f>TRIM(RIGHT(SUBSTITUTE(Reference!CO1254,"\",REPT(" ",100)),100))</f>
        <v/>
      </c>
      <c r="M1254" s="23" t="str">
        <f t="shared" si="39"/>
        <v/>
      </c>
      <c r="N1254" s="5" t="str">
        <f t="shared" si="38"/>
        <v/>
      </c>
    </row>
    <row r="1255" spans="12:14" x14ac:dyDescent="0.25">
      <c r="L1255" s="23" t="str">
        <f>TRIM(RIGHT(SUBSTITUTE(Reference!CO1255,"\",REPT(" ",100)),100))</f>
        <v/>
      </c>
      <c r="M1255" s="23" t="str">
        <f t="shared" si="39"/>
        <v/>
      </c>
      <c r="N1255" s="5" t="str">
        <f t="shared" si="38"/>
        <v/>
      </c>
    </row>
    <row r="1256" spans="12:14" x14ac:dyDescent="0.25">
      <c r="L1256" s="23" t="str">
        <f>TRIM(RIGHT(SUBSTITUTE(Reference!CO1256,"\",REPT(" ",100)),100))</f>
        <v/>
      </c>
      <c r="M1256" s="23" t="str">
        <f t="shared" si="39"/>
        <v/>
      </c>
      <c r="N1256" s="5" t="str">
        <f t="shared" si="38"/>
        <v/>
      </c>
    </row>
    <row r="1257" spans="12:14" x14ac:dyDescent="0.25">
      <c r="L1257" s="23" t="str">
        <f>TRIM(RIGHT(SUBSTITUTE(Reference!CO1257,"\",REPT(" ",100)),100))</f>
        <v/>
      </c>
      <c r="M1257" s="23" t="str">
        <f t="shared" si="39"/>
        <v/>
      </c>
      <c r="N1257" s="5" t="str">
        <f t="shared" si="38"/>
        <v/>
      </c>
    </row>
    <row r="1258" spans="12:14" x14ac:dyDescent="0.25">
      <c r="L1258" s="23" t="str">
        <f>TRIM(RIGHT(SUBSTITUTE(Reference!CO1258,"\",REPT(" ",100)),100))</f>
        <v/>
      </c>
      <c r="M1258" s="23" t="str">
        <f t="shared" si="39"/>
        <v/>
      </c>
      <c r="N1258" s="5" t="str">
        <f t="shared" si="38"/>
        <v/>
      </c>
    </row>
    <row r="1259" spans="12:14" x14ac:dyDescent="0.25">
      <c r="L1259" s="23" t="str">
        <f>TRIM(RIGHT(SUBSTITUTE(Reference!CO1259,"\",REPT(" ",100)),100))</f>
        <v/>
      </c>
      <c r="M1259" s="23" t="str">
        <f t="shared" si="39"/>
        <v/>
      </c>
      <c r="N1259" s="5" t="str">
        <f t="shared" si="38"/>
        <v/>
      </c>
    </row>
    <row r="1260" spans="12:14" x14ac:dyDescent="0.25">
      <c r="L1260" s="23" t="str">
        <f>TRIM(RIGHT(SUBSTITUTE(Reference!CO1260,"\",REPT(" ",100)),100))</f>
        <v/>
      </c>
      <c r="M1260" s="23" t="str">
        <f t="shared" si="39"/>
        <v/>
      </c>
      <c r="N1260" s="5" t="str">
        <f t="shared" si="38"/>
        <v/>
      </c>
    </row>
    <row r="1261" spans="12:14" x14ac:dyDescent="0.25">
      <c r="L1261" s="23" t="str">
        <f>TRIM(RIGHT(SUBSTITUTE(Reference!CO1261,"\",REPT(" ",100)),100))</f>
        <v/>
      </c>
      <c r="M1261" s="23" t="str">
        <f t="shared" si="39"/>
        <v/>
      </c>
      <c r="N1261" s="5" t="str">
        <f t="shared" si="38"/>
        <v/>
      </c>
    </row>
    <row r="1262" spans="12:14" x14ac:dyDescent="0.25">
      <c r="L1262" s="23" t="str">
        <f>TRIM(RIGHT(SUBSTITUTE(Reference!CO1262,"\",REPT(" ",100)),100))</f>
        <v/>
      </c>
      <c r="M1262" s="23" t="str">
        <f t="shared" si="39"/>
        <v/>
      </c>
      <c r="N1262" s="5" t="str">
        <f t="shared" si="38"/>
        <v/>
      </c>
    </row>
    <row r="1263" spans="12:14" x14ac:dyDescent="0.25">
      <c r="L1263" s="23" t="str">
        <f>TRIM(RIGHT(SUBSTITUTE(Reference!CO1263,"\",REPT(" ",100)),100))</f>
        <v/>
      </c>
      <c r="M1263" s="23" t="str">
        <f t="shared" si="39"/>
        <v/>
      </c>
      <c r="N1263" s="5" t="str">
        <f t="shared" si="38"/>
        <v/>
      </c>
    </row>
    <row r="1264" spans="12:14" x14ac:dyDescent="0.25">
      <c r="L1264" s="23" t="str">
        <f>TRIM(RIGHT(SUBSTITUTE(Reference!CO1264,"\",REPT(" ",100)),100))</f>
        <v/>
      </c>
      <c r="M1264" s="23" t="str">
        <f t="shared" si="39"/>
        <v/>
      </c>
      <c r="N1264" s="5" t="str">
        <f t="shared" si="38"/>
        <v/>
      </c>
    </row>
    <row r="1265" spans="12:14" x14ac:dyDescent="0.25">
      <c r="L1265" s="23" t="str">
        <f>TRIM(RIGHT(SUBSTITUTE(Reference!CO1265,"\",REPT(" ",100)),100))</f>
        <v/>
      </c>
      <c r="M1265" s="23" t="str">
        <f t="shared" si="39"/>
        <v/>
      </c>
      <c r="N1265" s="5" t="str">
        <f t="shared" si="38"/>
        <v/>
      </c>
    </row>
    <row r="1266" spans="12:14" x14ac:dyDescent="0.25">
      <c r="L1266" s="23" t="str">
        <f>TRIM(RIGHT(SUBSTITUTE(Reference!CO1266,"\",REPT(" ",100)),100))</f>
        <v/>
      </c>
      <c r="M1266" s="23" t="str">
        <f t="shared" si="39"/>
        <v/>
      </c>
      <c r="N1266" s="5" t="str">
        <f t="shared" si="38"/>
        <v/>
      </c>
    </row>
    <row r="1267" spans="12:14" x14ac:dyDescent="0.25">
      <c r="L1267" s="23" t="str">
        <f>TRIM(RIGHT(SUBSTITUTE(Reference!CO1267,"\",REPT(" ",100)),100))</f>
        <v/>
      </c>
      <c r="M1267" s="23" t="str">
        <f t="shared" si="39"/>
        <v/>
      </c>
      <c r="N1267" s="5" t="str">
        <f t="shared" si="38"/>
        <v/>
      </c>
    </row>
    <row r="1268" spans="12:14" x14ac:dyDescent="0.25">
      <c r="L1268" s="23" t="str">
        <f>TRIM(RIGHT(SUBSTITUTE(Reference!CO1268,"\",REPT(" ",100)),100))</f>
        <v/>
      </c>
      <c r="M1268" s="23" t="str">
        <f t="shared" si="39"/>
        <v/>
      </c>
      <c r="N1268" s="5" t="str">
        <f t="shared" si="38"/>
        <v/>
      </c>
    </row>
    <row r="1269" spans="12:14" x14ac:dyDescent="0.25">
      <c r="L1269" s="23" t="str">
        <f>TRIM(RIGHT(SUBSTITUTE(Reference!CO1269,"\",REPT(" ",100)),100))</f>
        <v/>
      </c>
      <c r="M1269" s="23" t="str">
        <f t="shared" si="39"/>
        <v/>
      </c>
      <c r="N1269" s="5" t="str">
        <f t="shared" si="38"/>
        <v/>
      </c>
    </row>
    <row r="1270" spans="12:14" x14ac:dyDescent="0.25">
      <c r="L1270" s="23" t="str">
        <f>TRIM(RIGHT(SUBSTITUTE(Reference!CO1270,"\",REPT(" ",100)),100))</f>
        <v/>
      </c>
      <c r="M1270" s="23" t="str">
        <f t="shared" si="39"/>
        <v/>
      </c>
      <c r="N1270" s="5" t="str">
        <f t="shared" si="38"/>
        <v/>
      </c>
    </row>
    <row r="1271" spans="12:14" x14ac:dyDescent="0.25">
      <c r="L1271" s="23" t="str">
        <f>TRIM(RIGHT(SUBSTITUTE(Reference!CO1271,"\",REPT(" ",100)),100))</f>
        <v/>
      </c>
      <c r="M1271" s="23" t="str">
        <f t="shared" si="39"/>
        <v/>
      </c>
      <c r="N1271" s="5" t="str">
        <f t="shared" si="38"/>
        <v/>
      </c>
    </row>
    <row r="1272" spans="12:14" x14ac:dyDescent="0.25">
      <c r="L1272" s="23" t="str">
        <f>TRIM(RIGHT(SUBSTITUTE(Reference!CO1272,"\",REPT(" ",100)),100))</f>
        <v/>
      </c>
      <c r="M1272" s="23" t="str">
        <f t="shared" si="39"/>
        <v/>
      </c>
      <c r="N1272" s="5" t="str">
        <f t="shared" si="38"/>
        <v/>
      </c>
    </row>
    <row r="1273" spans="12:14" x14ac:dyDescent="0.25">
      <c r="L1273" s="23" t="str">
        <f>TRIM(RIGHT(SUBSTITUTE(Reference!CO1273,"\",REPT(" ",100)),100))</f>
        <v/>
      </c>
      <c r="M1273" s="23" t="str">
        <f t="shared" si="39"/>
        <v/>
      </c>
      <c r="N1273" s="5" t="str">
        <f t="shared" si="38"/>
        <v/>
      </c>
    </row>
    <row r="1274" spans="12:14" x14ac:dyDescent="0.25">
      <c r="L1274" s="23" t="str">
        <f>TRIM(RIGHT(SUBSTITUTE(Reference!CO1274,"\",REPT(" ",100)),100))</f>
        <v/>
      </c>
      <c r="M1274" s="23" t="str">
        <f t="shared" si="39"/>
        <v/>
      </c>
      <c r="N1274" s="5" t="str">
        <f t="shared" si="38"/>
        <v/>
      </c>
    </row>
    <row r="1275" spans="12:14" x14ac:dyDescent="0.25">
      <c r="L1275" s="23" t="str">
        <f>TRIM(RIGHT(SUBSTITUTE(Reference!CO1275,"\",REPT(" ",100)),100))</f>
        <v/>
      </c>
      <c r="M1275" s="23" t="str">
        <f t="shared" si="39"/>
        <v/>
      </c>
      <c r="N1275" s="5" t="str">
        <f t="shared" si="38"/>
        <v/>
      </c>
    </row>
    <row r="1276" spans="12:14" x14ac:dyDescent="0.25">
      <c r="L1276" s="23" t="str">
        <f>TRIM(RIGHT(SUBSTITUTE(Reference!CO1276,"\",REPT(" ",100)),100))</f>
        <v/>
      </c>
      <c r="M1276" s="23" t="str">
        <f t="shared" si="39"/>
        <v/>
      </c>
      <c r="N1276" s="5" t="str">
        <f t="shared" si="38"/>
        <v/>
      </c>
    </row>
    <row r="1277" spans="12:14" x14ac:dyDescent="0.25">
      <c r="L1277" s="23" t="str">
        <f>TRIM(RIGHT(SUBSTITUTE(Reference!CO1277,"\",REPT(" ",100)),100))</f>
        <v/>
      </c>
      <c r="M1277" s="23" t="str">
        <f t="shared" si="39"/>
        <v/>
      </c>
      <c r="N1277" s="5" t="str">
        <f t="shared" si="38"/>
        <v/>
      </c>
    </row>
    <row r="1278" spans="12:14" x14ac:dyDescent="0.25">
      <c r="L1278" s="23" t="str">
        <f>TRIM(RIGHT(SUBSTITUTE(Reference!CO1278,"\",REPT(" ",100)),100))</f>
        <v/>
      </c>
      <c r="M1278" s="23" t="str">
        <f t="shared" si="39"/>
        <v/>
      </c>
      <c r="N1278" s="5" t="str">
        <f t="shared" si="38"/>
        <v/>
      </c>
    </row>
    <row r="1279" spans="12:14" x14ac:dyDescent="0.25">
      <c r="L1279" s="23" t="str">
        <f>TRIM(RIGHT(SUBSTITUTE(Reference!CO1279,"\",REPT(" ",100)),100))</f>
        <v/>
      </c>
      <c r="M1279" s="23" t="str">
        <f t="shared" si="39"/>
        <v/>
      </c>
      <c r="N1279" s="5" t="str">
        <f t="shared" si="38"/>
        <v/>
      </c>
    </row>
    <row r="1280" spans="12:14" x14ac:dyDescent="0.25">
      <c r="L1280" s="23" t="str">
        <f>TRIM(RIGHT(SUBSTITUTE(Reference!CO1280,"\",REPT(" ",100)),100))</f>
        <v/>
      </c>
      <c r="M1280" s="23" t="str">
        <f t="shared" si="39"/>
        <v/>
      </c>
      <c r="N1280" s="5" t="str">
        <f t="shared" si="38"/>
        <v/>
      </c>
    </row>
    <row r="1281" spans="12:14" x14ac:dyDescent="0.25">
      <c r="L1281" s="23" t="str">
        <f>TRIM(RIGHT(SUBSTITUTE(Reference!CO1281,"\",REPT(" ",100)),100))</f>
        <v/>
      </c>
      <c r="M1281" s="23" t="str">
        <f t="shared" si="39"/>
        <v/>
      </c>
      <c r="N1281" s="5" t="str">
        <f t="shared" si="38"/>
        <v/>
      </c>
    </row>
    <row r="1282" spans="12:14" x14ac:dyDescent="0.25">
      <c r="L1282" s="23" t="str">
        <f>TRIM(RIGHT(SUBSTITUTE(Reference!CO1282,"\",REPT(" ",100)),100))</f>
        <v/>
      </c>
      <c r="M1282" s="23" t="str">
        <f t="shared" si="39"/>
        <v/>
      </c>
      <c r="N1282" s="5" t="str">
        <f t="shared" si="38"/>
        <v/>
      </c>
    </row>
    <row r="1283" spans="12:14" x14ac:dyDescent="0.25">
      <c r="L1283" s="23" t="str">
        <f>TRIM(RIGHT(SUBSTITUTE(Reference!CO1283,"\",REPT(" ",100)),100))</f>
        <v/>
      </c>
      <c r="M1283" s="23" t="str">
        <f t="shared" si="39"/>
        <v/>
      </c>
      <c r="N1283" s="5" t="str">
        <f t="shared" si="38"/>
        <v/>
      </c>
    </row>
    <row r="1284" spans="12:14" x14ac:dyDescent="0.25">
      <c r="L1284" s="23" t="str">
        <f>TRIM(RIGHT(SUBSTITUTE(Reference!CO1284,"\",REPT(" ",100)),100))</f>
        <v/>
      </c>
      <c r="M1284" s="23" t="str">
        <f t="shared" si="39"/>
        <v/>
      </c>
      <c r="N1284" s="5" t="str">
        <f t="shared" ref="N1284:N1310" si="40">IF(LEFT(RIGHT(M1284,2),1)&lt;&gt;"/",RIGHT(M1284,6),INDEX(CandidateFileArray,MATCH(RIGHT(M1284,8),CandidateFileList,0),2))</f>
        <v/>
      </c>
    </row>
    <row r="1285" spans="12:14" x14ac:dyDescent="0.25">
      <c r="L1285" s="23" t="str">
        <f>TRIM(RIGHT(SUBSTITUTE(Reference!CO1285,"\",REPT(" ",100)),100))</f>
        <v/>
      </c>
      <c r="M1285" s="23" t="str">
        <f t="shared" ref="M1285:M1310" si="41">TRIM(LEFT(SUBSTITUTE(L1285,".",REPT(" ",100)),100))</f>
        <v/>
      </c>
      <c r="N1285" s="5" t="str">
        <f t="shared" si="40"/>
        <v/>
      </c>
    </row>
    <row r="1286" spans="12:14" x14ac:dyDescent="0.25">
      <c r="L1286" s="23" t="str">
        <f>TRIM(RIGHT(SUBSTITUTE(Reference!CO1286,"\",REPT(" ",100)),100))</f>
        <v/>
      </c>
      <c r="M1286" s="23" t="str">
        <f t="shared" si="41"/>
        <v/>
      </c>
      <c r="N1286" s="5" t="str">
        <f t="shared" si="40"/>
        <v/>
      </c>
    </row>
    <row r="1287" spans="12:14" x14ac:dyDescent="0.25">
      <c r="L1287" s="23" t="str">
        <f>TRIM(RIGHT(SUBSTITUTE(Reference!CO1287,"\",REPT(" ",100)),100))</f>
        <v/>
      </c>
      <c r="M1287" s="23" t="str">
        <f t="shared" si="41"/>
        <v/>
      </c>
      <c r="N1287" s="5" t="str">
        <f t="shared" si="40"/>
        <v/>
      </c>
    </row>
    <row r="1288" spans="12:14" x14ac:dyDescent="0.25">
      <c r="L1288" s="23" t="str">
        <f>TRIM(RIGHT(SUBSTITUTE(Reference!CO1288,"\",REPT(" ",100)),100))</f>
        <v/>
      </c>
      <c r="M1288" s="23" t="str">
        <f t="shared" si="41"/>
        <v/>
      </c>
      <c r="N1288" s="5" t="str">
        <f t="shared" si="40"/>
        <v/>
      </c>
    </row>
    <row r="1289" spans="12:14" x14ac:dyDescent="0.25">
      <c r="L1289" s="23" t="str">
        <f>TRIM(RIGHT(SUBSTITUTE(Reference!CO1289,"\",REPT(" ",100)),100))</f>
        <v/>
      </c>
      <c r="M1289" s="23" t="str">
        <f t="shared" si="41"/>
        <v/>
      </c>
      <c r="N1289" s="5" t="str">
        <f t="shared" si="40"/>
        <v/>
      </c>
    </row>
    <row r="1290" spans="12:14" x14ac:dyDescent="0.25">
      <c r="L1290" s="23" t="str">
        <f>TRIM(RIGHT(SUBSTITUTE(Reference!CO1290,"\",REPT(" ",100)),100))</f>
        <v/>
      </c>
      <c r="M1290" s="23" t="str">
        <f t="shared" si="41"/>
        <v/>
      </c>
      <c r="N1290" s="5" t="str">
        <f t="shared" si="40"/>
        <v/>
      </c>
    </row>
    <row r="1291" spans="12:14" x14ac:dyDescent="0.25">
      <c r="L1291" s="23" t="str">
        <f>TRIM(RIGHT(SUBSTITUTE(Reference!CO1291,"\",REPT(" ",100)),100))</f>
        <v/>
      </c>
      <c r="M1291" s="23" t="str">
        <f t="shared" si="41"/>
        <v/>
      </c>
      <c r="N1291" s="5" t="str">
        <f t="shared" si="40"/>
        <v/>
      </c>
    </row>
    <row r="1292" spans="12:14" x14ac:dyDescent="0.25">
      <c r="L1292" s="23" t="str">
        <f>TRIM(RIGHT(SUBSTITUTE(Reference!CO1292,"\",REPT(" ",100)),100))</f>
        <v/>
      </c>
      <c r="M1292" s="23" t="str">
        <f t="shared" si="41"/>
        <v/>
      </c>
      <c r="N1292" s="5" t="str">
        <f t="shared" si="40"/>
        <v/>
      </c>
    </row>
    <row r="1293" spans="12:14" x14ac:dyDescent="0.25">
      <c r="L1293" s="23" t="str">
        <f>TRIM(RIGHT(SUBSTITUTE(Reference!CO1293,"\",REPT(" ",100)),100))</f>
        <v/>
      </c>
      <c r="M1293" s="23" t="str">
        <f t="shared" si="41"/>
        <v/>
      </c>
      <c r="N1293" s="5" t="str">
        <f t="shared" si="40"/>
        <v/>
      </c>
    </row>
    <row r="1294" spans="12:14" x14ac:dyDescent="0.25">
      <c r="L1294" s="23" t="str">
        <f>TRIM(RIGHT(SUBSTITUTE(Reference!CO1294,"\",REPT(" ",100)),100))</f>
        <v/>
      </c>
      <c r="M1294" s="23" t="str">
        <f t="shared" si="41"/>
        <v/>
      </c>
      <c r="N1294" s="5" t="str">
        <f t="shared" si="40"/>
        <v/>
      </c>
    </row>
    <row r="1295" spans="12:14" x14ac:dyDescent="0.25">
      <c r="L1295" s="23" t="str">
        <f>TRIM(RIGHT(SUBSTITUTE(Reference!CO1295,"\",REPT(" ",100)),100))</f>
        <v/>
      </c>
      <c r="M1295" s="23" t="str">
        <f t="shared" si="41"/>
        <v/>
      </c>
      <c r="N1295" s="5" t="str">
        <f t="shared" si="40"/>
        <v/>
      </c>
    </row>
    <row r="1296" spans="12:14" x14ac:dyDescent="0.25">
      <c r="L1296" s="23" t="str">
        <f>TRIM(RIGHT(SUBSTITUTE(Reference!CO1296,"\",REPT(" ",100)),100))</f>
        <v/>
      </c>
      <c r="M1296" s="23" t="str">
        <f t="shared" si="41"/>
        <v/>
      </c>
      <c r="N1296" s="5" t="str">
        <f t="shared" si="40"/>
        <v/>
      </c>
    </row>
    <row r="1297" spans="12:14" x14ac:dyDescent="0.25">
      <c r="L1297" s="23" t="str">
        <f>TRIM(RIGHT(SUBSTITUTE(Reference!CO1297,"\",REPT(" ",100)),100))</f>
        <v/>
      </c>
      <c r="M1297" s="23" t="str">
        <f t="shared" si="41"/>
        <v/>
      </c>
      <c r="N1297" s="5" t="str">
        <f t="shared" si="40"/>
        <v/>
      </c>
    </row>
    <row r="1298" spans="12:14" x14ac:dyDescent="0.25">
      <c r="L1298" s="23" t="str">
        <f>TRIM(RIGHT(SUBSTITUTE(Reference!CO1298,"\",REPT(" ",100)),100))</f>
        <v/>
      </c>
      <c r="M1298" s="23" t="str">
        <f t="shared" si="41"/>
        <v/>
      </c>
      <c r="N1298" s="5" t="str">
        <f t="shared" si="40"/>
        <v/>
      </c>
    </row>
    <row r="1299" spans="12:14" x14ac:dyDescent="0.25">
      <c r="L1299" s="23" t="str">
        <f>TRIM(RIGHT(SUBSTITUTE(Reference!CO1299,"\",REPT(" ",100)),100))</f>
        <v/>
      </c>
      <c r="M1299" s="23" t="str">
        <f t="shared" si="41"/>
        <v/>
      </c>
      <c r="N1299" s="5" t="str">
        <f t="shared" si="40"/>
        <v/>
      </c>
    </row>
    <row r="1300" spans="12:14" x14ac:dyDescent="0.25">
      <c r="L1300" s="23" t="str">
        <f>TRIM(RIGHT(SUBSTITUTE(Reference!CO1300,"\",REPT(" ",100)),100))</f>
        <v/>
      </c>
      <c r="M1300" s="23" t="str">
        <f t="shared" si="41"/>
        <v/>
      </c>
      <c r="N1300" s="5" t="str">
        <f t="shared" si="40"/>
        <v/>
      </c>
    </row>
    <row r="1301" spans="12:14" x14ac:dyDescent="0.25">
      <c r="L1301" s="23" t="str">
        <f>TRIM(RIGHT(SUBSTITUTE(Reference!CO1301,"\",REPT(" ",100)),100))</f>
        <v/>
      </c>
      <c r="M1301" s="23" t="str">
        <f t="shared" si="41"/>
        <v/>
      </c>
      <c r="N1301" s="5" t="str">
        <f t="shared" si="40"/>
        <v/>
      </c>
    </row>
    <row r="1302" spans="12:14" x14ac:dyDescent="0.25">
      <c r="L1302" s="23" t="str">
        <f>TRIM(RIGHT(SUBSTITUTE(Reference!CO1302,"\",REPT(" ",100)),100))</f>
        <v/>
      </c>
      <c r="M1302" s="23" t="str">
        <f t="shared" si="41"/>
        <v/>
      </c>
      <c r="N1302" s="5" t="str">
        <f t="shared" si="40"/>
        <v/>
      </c>
    </row>
    <row r="1303" spans="12:14" x14ac:dyDescent="0.25">
      <c r="L1303" s="23" t="str">
        <f>TRIM(RIGHT(SUBSTITUTE(Reference!CO1303,"\",REPT(" ",100)),100))</f>
        <v/>
      </c>
      <c r="M1303" s="23" t="str">
        <f t="shared" si="41"/>
        <v/>
      </c>
      <c r="N1303" s="5" t="str">
        <f t="shared" si="40"/>
        <v/>
      </c>
    </row>
    <row r="1304" spans="12:14" x14ac:dyDescent="0.25">
      <c r="L1304" s="23" t="str">
        <f>TRIM(RIGHT(SUBSTITUTE(Reference!CO1304,"\",REPT(" ",100)),100))</f>
        <v/>
      </c>
      <c r="M1304" s="23" t="str">
        <f t="shared" si="41"/>
        <v/>
      </c>
      <c r="N1304" s="5" t="str">
        <f t="shared" si="40"/>
        <v/>
      </c>
    </row>
    <row r="1305" spans="12:14" x14ac:dyDescent="0.25">
      <c r="L1305" s="23" t="str">
        <f>TRIM(RIGHT(SUBSTITUTE(Reference!CO1305,"\",REPT(" ",100)),100))</f>
        <v/>
      </c>
      <c r="M1305" s="23" t="str">
        <f t="shared" si="41"/>
        <v/>
      </c>
      <c r="N1305" s="5" t="str">
        <f t="shared" si="40"/>
        <v/>
      </c>
    </row>
    <row r="1306" spans="12:14" x14ac:dyDescent="0.25">
      <c r="L1306" s="23" t="str">
        <f>TRIM(RIGHT(SUBSTITUTE(Reference!CO1306,"\",REPT(" ",100)),100))</f>
        <v/>
      </c>
      <c r="M1306" s="23" t="str">
        <f t="shared" si="41"/>
        <v/>
      </c>
      <c r="N1306" s="5" t="str">
        <f t="shared" si="40"/>
        <v/>
      </c>
    </row>
    <row r="1307" spans="12:14" x14ac:dyDescent="0.25">
      <c r="L1307" s="23" t="str">
        <f>TRIM(RIGHT(SUBSTITUTE(Reference!CO1307,"\",REPT(" ",100)),100))</f>
        <v/>
      </c>
      <c r="M1307" s="23" t="str">
        <f t="shared" si="41"/>
        <v/>
      </c>
      <c r="N1307" s="5" t="str">
        <f t="shared" si="40"/>
        <v/>
      </c>
    </row>
    <row r="1308" spans="12:14" x14ac:dyDescent="0.25">
      <c r="L1308" s="23" t="str">
        <f>TRIM(RIGHT(SUBSTITUTE(Reference!CO1308,"\",REPT(" ",100)),100))</f>
        <v/>
      </c>
      <c r="M1308" s="23" t="str">
        <f t="shared" si="41"/>
        <v/>
      </c>
      <c r="N1308" s="5" t="str">
        <f t="shared" si="40"/>
        <v/>
      </c>
    </row>
    <row r="1309" spans="12:14" x14ac:dyDescent="0.25">
      <c r="L1309" s="23" t="str">
        <f>TRIM(RIGHT(SUBSTITUTE(Reference!CO1309,"\",REPT(" ",100)),100))</f>
        <v/>
      </c>
      <c r="M1309" s="23" t="str">
        <f t="shared" si="41"/>
        <v/>
      </c>
      <c r="N1309" s="5" t="str">
        <f t="shared" si="40"/>
        <v/>
      </c>
    </row>
    <row r="1310" spans="12:14" x14ac:dyDescent="0.25">
      <c r="L1310" s="23" t="str">
        <f>TRIM(RIGHT(SUBSTITUTE(Reference!CO1310,"\",REPT(" ",100)),100))</f>
        <v/>
      </c>
      <c r="M1310" s="23" t="str">
        <f t="shared" si="41"/>
        <v/>
      </c>
      <c r="N1310" s="5" t="str">
        <f t="shared" si="40"/>
        <v/>
      </c>
    </row>
    <row r="1311" spans="12:14" x14ac:dyDescent="0.25">
      <c r="L1311" s="5"/>
      <c r="M1311" s="5"/>
      <c r="N1311" s="5"/>
    </row>
    <row r="1312" spans="12:14" x14ac:dyDescent="0.25">
      <c r="L1312" s="5"/>
      <c r="M1312" s="5"/>
      <c r="N1312" s="5"/>
    </row>
    <row r="1313" spans="12:14" x14ac:dyDescent="0.25">
      <c r="L1313" s="5"/>
      <c r="M1313" s="5"/>
      <c r="N1313" s="5"/>
    </row>
    <row r="1314" spans="12:14" x14ac:dyDescent="0.25">
      <c r="L1314" s="5"/>
      <c r="M1314" s="5"/>
      <c r="N1314" s="5"/>
    </row>
    <row r="1315" spans="12:14" x14ac:dyDescent="0.25">
      <c r="L1315" s="5"/>
      <c r="M1315" s="5"/>
      <c r="N1315" s="5"/>
    </row>
    <row r="1316" spans="12:14" x14ac:dyDescent="0.25">
      <c r="L1316" s="5"/>
      <c r="M1316" s="5"/>
      <c r="N1316" s="5"/>
    </row>
    <row r="1317" spans="12:14" x14ac:dyDescent="0.25">
      <c r="L1317" s="5"/>
      <c r="M1317" s="5"/>
      <c r="N1317" s="5"/>
    </row>
    <row r="1318" spans="12:14" x14ac:dyDescent="0.25">
      <c r="L1318" s="5"/>
      <c r="M1318" s="5"/>
      <c r="N1318" s="5"/>
    </row>
    <row r="1319" spans="12:14" x14ac:dyDescent="0.25">
      <c r="L1319" s="5"/>
      <c r="M1319" s="5"/>
      <c r="N1319" s="5"/>
    </row>
    <row r="1320" spans="12:14" x14ac:dyDescent="0.25">
      <c r="L1320" s="5"/>
      <c r="M1320" s="5"/>
      <c r="N1320" s="5"/>
    </row>
    <row r="1321" spans="12:14" x14ac:dyDescent="0.25">
      <c r="L1321" s="5"/>
      <c r="M1321" s="5"/>
      <c r="N1321" s="5"/>
    </row>
    <row r="1322" spans="12:14" x14ac:dyDescent="0.25">
      <c r="L1322" s="5"/>
      <c r="M1322" s="5"/>
      <c r="N1322" s="5"/>
    </row>
    <row r="1323" spans="12:14" x14ac:dyDescent="0.25">
      <c r="L1323" s="5"/>
      <c r="M1323" s="5"/>
      <c r="N1323" s="5"/>
    </row>
    <row r="1324" spans="12:14" x14ac:dyDescent="0.25">
      <c r="L1324" s="5"/>
      <c r="M1324" s="5"/>
      <c r="N1324" s="5"/>
    </row>
    <row r="1325" spans="12:14" x14ac:dyDescent="0.25">
      <c r="L1325" s="5"/>
      <c r="M1325" s="5"/>
      <c r="N1325" s="5"/>
    </row>
    <row r="1326" spans="12:14" x14ac:dyDescent="0.25">
      <c r="L1326" s="5"/>
      <c r="M1326" s="5"/>
      <c r="N1326" s="5"/>
    </row>
    <row r="1327" spans="12:14" x14ac:dyDescent="0.25">
      <c r="L1327" s="5"/>
      <c r="M1327" s="5"/>
      <c r="N1327" s="5"/>
    </row>
    <row r="1328" spans="12:14" x14ac:dyDescent="0.25">
      <c r="L1328" s="5"/>
      <c r="M1328" s="5"/>
      <c r="N1328" s="5"/>
    </row>
    <row r="1329" spans="12:14" x14ac:dyDescent="0.25">
      <c r="L1329" s="5"/>
      <c r="M1329" s="5"/>
      <c r="N1329" s="5"/>
    </row>
    <row r="1330" spans="12:14" x14ac:dyDescent="0.25">
      <c r="L1330" s="5"/>
      <c r="M1330" s="5"/>
      <c r="N1330" s="5"/>
    </row>
    <row r="1331" spans="12:14" x14ac:dyDescent="0.25">
      <c r="L1331" s="5"/>
      <c r="M1331" s="5"/>
      <c r="N1331" s="5"/>
    </row>
    <row r="1332" spans="12:14" x14ac:dyDescent="0.25">
      <c r="L1332" s="5"/>
      <c r="M1332" s="5"/>
      <c r="N1332" s="5"/>
    </row>
    <row r="1333" spans="12:14" x14ac:dyDescent="0.25">
      <c r="L1333" s="5"/>
      <c r="M1333" s="5"/>
      <c r="N1333" s="5"/>
    </row>
    <row r="1334" spans="12:14" x14ac:dyDescent="0.25">
      <c r="L1334" s="5"/>
      <c r="M1334" s="5"/>
      <c r="N1334" s="5"/>
    </row>
    <row r="1335" spans="12:14" x14ac:dyDescent="0.25">
      <c r="L1335" s="5"/>
      <c r="M1335" s="5"/>
      <c r="N1335" s="5"/>
    </row>
    <row r="1336" spans="12:14" x14ac:dyDescent="0.25">
      <c r="L1336" s="5"/>
      <c r="M1336" s="5"/>
      <c r="N1336" s="5"/>
    </row>
    <row r="1337" spans="12:14" x14ac:dyDescent="0.25">
      <c r="L1337" s="5"/>
      <c r="M1337" s="5"/>
      <c r="N1337" s="5"/>
    </row>
    <row r="1338" spans="12:14" x14ac:dyDescent="0.25">
      <c r="L1338" s="5"/>
      <c r="M1338" s="5"/>
      <c r="N1338" s="5"/>
    </row>
    <row r="1339" spans="12:14" x14ac:dyDescent="0.25">
      <c r="L1339" s="5"/>
      <c r="M1339" s="5"/>
      <c r="N1339" s="5"/>
    </row>
    <row r="1340" spans="12:14" x14ac:dyDescent="0.25">
      <c r="L1340" s="5"/>
      <c r="M1340" s="5"/>
      <c r="N1340" s="5"/>
    </row>
    <row r="1341" spans="12:14" x14ac:dyDescent="0.25">
      <c r="L1341" s="5"/>
      <c r="M1341" s="5"/>
      <c r="N1341" s="5"/>
    </row>
    <row r="1342" spans="12:14" x14ac:dyDescent="0.25">
      <c r="L1342" s="5"/>
      <c r="M1342" s="5"/>
      <c r="N1342" s="5"/>
    </row>
    <row r="1343" spans="12:14" x14ac:dyDescent="0.25">
      <c r="L1343" s="5"/>
      <c r="M1343" s="5"/>
      <c r="N1343" s="5"/>
    </row>
    <row r="1344" spans="12:14" x14ac:dyDescent="0.25">
      <c r="L1344" s="5"/>
      <c r="M1344" s="5"/>
      <c r="N1344" s="5"/>
    </row>
    <row r="1345" spans="12:14" x14ac:dyDescent="0.25">
      <c r="L1345" s="5"/>
      <c r="M1345" s="5"/>
      <c r="N1345" s="5"/>
    </row>
    <row r="1346" spans="12:14" x14ac:dyDescent="0.25">
      <c r="L1346" s="5"/>
      <c r="M1346" s="5"/>
      <c r="N1346" s="5"/>
    </row>
    <row r="1347" spans="12:14" x14ac:dyDescent="0.25">
      <c r="L1347" s="5"/>
      <c r="M1347" s="5"/>
      <c r="N1347" s="5"/>
    </row>
    <row r="1348" spans="12:14" x14ac:dyDescent="0.25">
      <c r="L1348" s="5"/>
      <c r="M1348" s="5"/>
      <c r="N1348" s="5"/>
    </row>
    <row r="1349" spans="12:14" x14ac:dyDescent="0.25">
      <c r="L1349" s="5"/>
      <c r="M1349" s="5"/>
      <c r="N1349" s="5"/>
    </row>
    <row r="1350" spans="12:14" x14ac:dyDescent="0.25">
      <c r="L1350" s="5"/>
      <c r="M1350" s="5"/>
      <c r="N1350" s="5"/>
    </row>
    <row r="1351" spans="12:14" x14ac:dyDescent="0.25">
      <c r="L1351" s="5"/>
      <c r="M1351" s="5"/>
      <c r="N1351" s="5"/>
    </row>
    <row r="1352" spans="12:14" x14ac:dyDescent="0.25">
      <c r="L1352" s="5"/>
      <c r="M1352" s="5"/>
      <c r="N1352" s="5"/>
    </row>
    <row r="1353" spans="12:14" x14ac:dyDescent="0.25">
      <c r="L1353" s="5"/>
      <c r="M1353" s="5"/>
      <c r="N1353" s="5"/>
    </row>
    <row r="1354" spans="12:14" x14ac:dyDescent="0.25">
      <c r="L1354" s="5"/>
      <c r="M1354" s="5"/>
      <c r="N1354" s="5"/>
    </row>
    <row r="1355" spans="12:14" x14ac:dyDescent="0.25">
      <c r="L1355" s="5"/>
      <c r="M1355" s="5"/>
      <c r="N1355" s="5"/>
    </row>
    <row r="1356" spans="12:14" x14ac:dyDescent="0.25">
      <c r="L1356" s="5"/>
      <c r="M1356" s="5"/>
      <c r="N1356" s="5"/>
    </row>
    <row r="1357" spans="12:14" x14ac:dyDescent="0.25">
      <c r="L1357" s="5"/>
      <c r="M1357" s="5"/>
      <c r="N1357" s="5"/>
    </row>
    <row r="1358" spans="12:14" x14ac:dyDescent="0.25">
      <c r="L1358" s="5"/>
      <c r="M1358" s="5"/>
      <c r="N1358" s="5"/>
    </row>
    <row r="1359" spans="12:14" x14ac:dyDescent="0.25">
      <c r="L1359" s="5"/>
      <c r="M1359" s="5"/>
      <c r="N1359" s="5"/>
    </row>
    <row r="1360" spans="12:14" x14ac:dyDescent="0.25">
      <c r="L1360" s="5"/>
      <c r="M1360" s="5"/>
      <c r="N1360" s="5"/>
    </row>
    <row r="1361" spans="12:14" x14ac:dyDescent="0.25">
      <c r="L1361" s="5"/>
      <c r="M1361" s="5"/>
      <c r="N1361" s="5"/>
    </row>
    <row r="1362" spans="12:14" x14ac:dyDescent="0.25">
      <c r="L1362" s="5"/>
      <c r="M1362" s="5"/>
      <c r="N1362" s="5"/>
    </row>
    <row r="1363" spans="12:14" x14ac:dyDescent="0.25">
      <c r="L1363" s="5"/>
      <c r="M1363" s="5"/>
      <c r="N1363" s="5"/>
    </row>
    <row r="1364" spans="12:14" x14ac:dyDescent="0.25">
      <c r="L1364" s="5"/>
      <c r="M1364" s="5"/>
      <c r="N1364" s="5"/>
    </row>
    <row r="1365" spans="12:14" x14ac:dyDescent="0.25">
      <c r="L1365" s="5"/>
      <c r="M1365" s="5"/>
      <c r="N1365" s="5"/>
    </row>
    <row r="1366" spans="12:14" x14ac:dyDescent="0.25">
      <c r="L1366" s="5"/>
      <c r="M1366" s="5"/>
      <c r="N1366" s="5"/>
    </row>
    <row r="1367" spans="12:14" x14ac:dyDescent="0.25">
      <c r="L1367" s="5"/>
      <c r="M1367" s="5"/>
      <c r="N1367" s="5"/>
    </row>
    <row r="1368" spans="12:14" x14ac:dyDescent="0.25">
      <c r="L1368" s="5"/>
      <c r="M1368" s="5"/>
      <c r="N1368" s="5"/>
    </row>
    <row r="1369" spans="12:14" x14ac:dyDescent="0.25">
      <c r="L1369" s="5"/>
      <c r="M1369" s="5"/>
      <c r="N1369" s="5"/>
    </row>
    <row r="1370" spans="12:14" x14ac:dyDescent="0.25">
      <c r="L1370" s="5"/>
      <c r="M1370" s="5"/>
      <c r="N1370" s="5"/>
    </row>
    <row r="1371" spans="12:14" x14ac:dyDescent="0.25">
      <c r="L1371" s="5"/>
      <c r="M1371" s="5"/>
      <c r="N1371" s="5"/>
    </row>
    <row r="1372" spans="12:14" x14ac:dyDescent="0.25">
      <c r="L1372" s="5"/>
      <c r="M1372" s="5"/>
      <c r="N1372" s="5"/>
    </row>
    <row r="1373" spans="12:14" x14ac:dyDescent="0.25">
      <c r="L1373" s="5"/>
      <c r="M1373" s="5"/>
      <c r="N1373" s="5"/>
    </row>
    <row r="1374" spans="12:14" x14ac:dyDescent="0.25">
      <c r="L1374" s="5"/>
      <c r="M1374" s="5"/>
      <c r="N1374" s="5"/>
    </row>
    <row r="1375" spans="12:14" x14ac:dyDescent="0.25">
      <c r="L1375" s="5"/>
      <c r="M1375" s="5"/>
      <c r="N1375" s="5"/>
    </row>
    <row r="1376" spans="12:14" x14ac:dyDescent="0.25">
      <c r="L1376" s="5"/>
      <c r="M1376" s="5"/>
      <c r="N1376" s="5"/>
    </row>
    <row r="1377" spans="12:14" x14ac:dyDescent="0.25">
      <c r="L1377" s="5"/>
      <c r="M1377" s="5"/>
      <c r="N1377" s="5"/>
    </row>
    <row r="1378" spans="12:14" x14ac:dyDescent="0.25">
      <c r="L1378" s="5"/>
      <c r="M1378" s="5"/>
      <c r="N1378" s="5"/>
    </row>
    <row r="1379" spans="12:14" x14ac:dyDescent="0.25">
      <c r="L1379" s="5"/>
      <c r="M1379" s="5"/>
      <c r="N1379" s="5"/>
    </row>
    <row r="1380" spans="12:14" x14ac:dyDescent="0.25">
      <c r="L1380" s="5"/>
      <c r="M1380" s="5"/>
      <c r="N1380" s="5"/>
    </row>
    <row r="1381" spans="12:14" x14ac:dyDescent="0.25">
      <c r="L1381" s="5"/>
      <c r="M1381" s="5"/>
      <c r="N1381" s="5"/>
    </row>
    <row r="1382" spans="12:14" x14ac:dyDescent="0.25">
      <c r="L1382" s="5"/>
      <c r="M1382" s="5"/>
      <c r="N1382" s="5"/>
    </row>
    <row r="1383" spans="12:14" x14ac:dyDescent="0.25">
      <c r="L1383" s="5"/>
      <c r="M1383" s="5"/>
      <c r="N1383" s="5"/>
    </row>
    <row r="1384" spans="12:14" x14ac:dyDescent="0.25">
      <c r="L1384" s="5"/>
      <c r="M1384" s="5"/>
      <c r="N1384" s="5"/>
    </row>
    <row r="1385" spans="12:14" x14ac:dyDescent="0.25">
      <c r="L1385" s="5"/>
      <c r="M1385" s="5"/>
      <c r="N1385" s="5"/>
    </row>
    <row r="1386" spans="12:14" x14ac:dyDescent="0.25">
      <c r="L1386" s="5"/>
      <c r="M1386" s="5"/>
      <c r="N1386" s="5"/>
    </row>
    <row r="1387" spans="12:14" x14ac:dyDescent="0.25">
      <c r="L1387" s="5"/>
      <c r="M1387" s="5"/>
      <c r="N1387" s="5"/>
    </row>
    <row r="1388" spans="12:14" x14ac:dyDescent="0.25">
      <c r="L1388" s="5"/>
      <c r="M1388" s="5"/>
      <c r="N1388" s="5"/>
    </row>
    <row r="1389" spans="12:14" x14ac:dyDescent="0.25">
      <c r="L1389" s="5"/>
      <c r="M1389" s="5"/>
      <c r="N1389" s="5"/>
    </row>
    <row r="1390" spans="12:14" x14ac:dyDescent="0.25">
      <c r="L1390" s="5"/>
      <c r="M1390" s="5"/>
      <c r="N1390" s="5"/>
    </row>
    <row r="1391" spans="12:14" x14ac:dyDescent="0.25">
      <c r="L1391" s="5"/>
      <c r="M1391" s="5"/>
      <c r="N1391" s="5"/>
    </row>
    <row r="1392" spans="12:14" x14ac:dyDescent="0.25">
      <c r="L1392" s="5"/>
      <c r="M1392" s="5"/>
      <c r="N1392" s="5"/>
    </row>
    <row r="1393" spans="12:14" x14ac:dyDescent="0.25">
      <c r="L1393" s="5"/>
      <c r="M1393" s="5"/>
      <c r="N1393" s="5"/>
    </row>
    <row r="1394" spans="12:14" x14ac:dyDescent="0.25">
      <c r="L1394" s="5"/>
      <c r="M1394" s="5"/>
      <c r="N1394" s="5"/>
    </row>
    <row r="1395" spans="12:14" x14ac:dyDescent="0.25">
      <c r="L1395" s="5"/>
      <c r="M1395" s="5"/>
      <c r="N1395" s="5"/>
    </row>
    <row r="1396" spans="12:14" x14ac:dyDescent="0.25">
      <c r="L1396" s="5"/>
      <c r="M1396" s="5"/>
      <c r="N1396" s="5"/>
    </row>
    <row r="1397" spans="12:14" x14ac:dyDescent="0.25">
      <c r="L1397" s="5"/>
      <c r="M1397" s="5"/>
      <c r="N1397" s="5"/>
    </row>
    <row r="1398" spans="12:14" x14ac:dyDescent="0.25">
      <c r="L1398" s="5"/>
      <c r="M1398" s="5"/>
      <c r="N1398" s="5"/>
    </row>
    <row r="1399" spans="12:14" x14ac:dyDescent="0.25">
      <c r="L1399" s="5"/>
      <c r="M1399" s="5"/>
      <c r="N1399" s="5"/>
    </row>
    <row r="1400" spans="12:14" x14ac:dyDescent="0.25">
      <c r="L1400" s="5"/>
      <c r="M1400" s="5"/>
      <c r="N1400" s="5"/>
    </row>
    <row r="1401" spans="12:14" x14ac:dyDescent="0.25">
      <c r="L1401" s="5"/>
      <c r="M1401" s="5"/>
      <c r="N1401" s="5"/>
    </row>
    <row r="1402" spans="12:14" x14ac:dyDescent="0.25">
      <c r="L1402" s="5"/>
      <c r="M1402" s="5"/>
      <c r="N1402" s="5"/>
    </row>
    <row r="1403" spans="12:14" x14ac:dyDescent="0.25">
      <c r="L1403" s="5"/>
      <c r="M1403" s="5"/>
      <c r="N1403" s="5"/>
    </row>
    <row r="1404" spans="12:14" x14ac:dyDescent="0.25">
      <c r="L1404" s="5"/>
      <c r="M1404" s="5"/>
      <c r="N1404" s="5"/>
    </row>
    <row r="1405" spans="12:14" x14ac:dyDescent="0.25">
      <c r="L1405" s="5"/>
      <c r="M1405" s="5"/>
      <c r="N1405" s="5"/>
    </row>
    <row r="1406" spans="12:14" x14ac:dyDescent="0.25">
      <c r="L1406" s="5"/>
      <c r="M1406" s="5"/>
      <c r="N1406" s="5"/>
    </row>
    <row r="1407" spans="12:14" x14ac:dyDescent="0.25">
      <c r="L1407" s="5"/>
      <c r="M1407" s="5"/>
      <c r="N1407" s="5"/>
    </row>
    <row r="1408" spans="12:14" x14ac:dyDescent="0.25">
      <c r="L1408" s="5"/>
      <c r="M1408" s="5"/>
      <c r="N1408" s="5"/>
    </row>
    <row r="1409" spans="12:14" x14ac:dyDescent="0.25">
      <c r="L1409" s="5"/>
      <c r="M1409" s="5"/>
      <c r="N1409" s="5"/>
    </row>
    <row r="1410" spans="12:14" x14ac:dyDescent="0.25">
      <c r="L1410" s="5"/>
      <c r="M1410" s="5"/>
      <c r="N1410" s="5"/>
    </row>
    <row r="1411" spans="12:14" x14ac:dyDescent="0.25">
      <c r="L1411" s="5"/>
      <c r="M1411" s="5"/>
      <c r="N1411" s="5"/>
    </row>
    <row r="1412" spans="12:14" x14ac:dyDescent="0.25">
      <c r="L1412" s="5"/>
      <c r="M1412" s="5"/>
      <c r="N1412" s="5"/>
    </row>
    <row r="1413" spans="12:14" x14ac:dyDescent="0.25">
      <c r="L1413" s="5"/>
      <c r="M1413" s="5"/>
      <c r="N1413" s="5"/>
    </row>
    <row r="1414" spans="12:14" x14ac:dyDescent="0.25">
      <c r="L1414" s="5"/>
      <c r="M1414" s="5"/>
      <c r="N1414" s="5"/>
    </row>
    <row r="1415" spans="12:14" x14ac:dyDescent="0.25">
      <c r="L1415" s="5"/>
      <c r="M1415" s="5"/>
      <c r="N1415" s="5"/>
    </row>
    <row r="1416" spans="12:14" x14ac:dyDescent="0.25">
      <c r="L1416" s="5"/>
      <c r="M1416" s="5"/>
      <c r="N1416" s="5"/>
    </row>
    <row r="1417" spans="12:14" x14ac:dyDescent="0.25">
      <c r="L1417" s="5"/>
      <c r="M1417" s="5"/>
      <c r="N1417" s="5"/>
    </row>
    <row r="1418" spans="12:14" x14ac:dyDescent="0.25">
      <c r="L1418" s="5"/>
      <c r="M1418" s="5"/>
      <c r="N1418" s="5"/>
    </row>
    <row r="1419" spans="12:14" x14ac:dyDescent="0.25">
      <c r="L1419" s="5"/>
      <c r="M1419" s="5"/>
      <c r="N1419" s="5"/>
    </row>
    <row r="1420" spans="12:14" x14ac:dyDescent="0.25">
      <c r="L1420" s="5"/>
      <c r="M1420" s="5"/>
      <c r="N1420" s="5"/>
    </row>
    <row r="1421" spans="12:14" x14ac:dyDescent="0.25">
      <c r="L1421" s="5"/>
      <c r="M1421" s="5"/>
      <c r="N1421" s="5"/>
    </row>
    <row r="1422" spans="12:14" x14ac:dyDescent="0.25">
      <c r="L1422" s="5"/>
      <c r="M1422" s="5"/>
      <c r="N1422" s="5"/>
    </row>
    <row r="1423" spans="12:14" x14ac:dyDescent="0.25">
      <c r="L1423" s="5"/>
      <c r="M1423" s="5"/>
      <c r="N1423" s="5"/>
    </row>
    <row r="1424" spans="12:14" x14ac:dyDescent="0.25">
      <c r="L1424" s="5"/>
      <c r="M1424" s="5"/>
      <c r="N1424" s="5"/>
    </row>
    <row r="1425" spans="12:14" x14ac:dyDescent="0.25">
      <c r="L1425" s="5"/>
      <c r="M1425" s="5"/>
      <c r="N1425" s="5"/>
    </row>
    <row r="1426" spans="12:14" x14ac:dyDescent="0.25">
      <c r="L1426" s="5"/>
      <c r="M1426" s="5"/>
      <c r="N1426" s="5"/>
    </row>
    <row r="1427" spans="12:14" x14ac:dyDescent="0.25">
      <c r="L1427" s="5"/>
      <c r="M1427" s="5"/>
      <c r="N1427" s="5"/>
    </row>
    <row r="1428" spans="12:14" x14ac:dyDescent="0.25">
      <c r="L1428" s="5"/>
      <c r="M1428" s="5"/>
      <c r="N1428" s="5"/>
    </row>
    <row r="1429" spans="12:14" x14ac:dyDescent="0.25">
      <c r="L1429" s="5"/>
      <c r="M1429" s="5"/>
      <c r="N1429" s="5"/>
    </row>
    <row r="1430" spans="12:14" x14ac:dyDescent="0.25">
      <c r="L1430" s="5"/>
      <c r="M1430" s="5"/>
      <c r="N1430" s="5"/>
    </row>
    <row r="1431" spans="12:14" x14ac:dyDescent="0.25">
      <c r="L1431" s="5"/>
      <c r="M1431" s="5"/>
      <c r="N1431" s="5"/>
    </row>
    <row r="1432" spans="12:14" x14ac:dyDescent="0.25">
      <c r="L1432" s="5"/>
      <c r="M1432" s="5"/>
      <c r="N1432" s="5"/>
    </row>
    <row r="1433" spans="12:14" x14ac:dyDescent="0.25">
      <c r="L1433" s="5"/>
      <c r="M1433" s="5"/>
      <c r="N1433" s="5"/>
    </row>
    <row r="1434" spans="12:14" x14ac:dyDescent="0.25">
      <c r="L1434" s="5"/>
      <c r="M1434" s="5"/>
      <c r="N1434" s="5"/>
    </row>
    <row r="1435" spans="12:14" x14ac:dyDescent="0.25">
      <c r="L1435" s="5"/>
      <c r="M1435" s="5"/>
      <c r="N1435" s="5"/>
    </row>
    <row r="1436" spans="12:14" x14ac:dyDescent="0.25">
      <c r="L1436" s="5"/>
      <c r="M1436" s="5"/>
      <c r="N1436" s="5"/>
    </row>
    <row r="1437" spans="12:14" x14ac:dyDescent="0.25">
      <c r="L1437" s="5"/>
      <c r="M1437" s="5"/>
      <c r="N1437" s="5"/>
    </row>
    <row r="1438" spans="12:14" x14ac:dyDescent="0.25">
      <c r="L1438" s="5"/>
      <c r="M1438" s="5"/>
      <c r="N1438" s="5"/>
    </row>
    <row r="1439" spans="12:14" x14ac:dyDescent="0.25">
      <c r="L1439" s="5"/>
      <c r="M1439" s="5"/>
      <c r="N1439" s="5"/>
    </row>
    <row r="1440" spans="12:14" x14ac:dyDescent="0.25">
      <c r="L1440" s="5"/>
      <c r="M1440" s="5"/>
      <c r="N1440" s="5"/>
    </row>
    <row r="1441" spans="12:14" x14ac:dyDescent="0.25">
      <c r="L1441" s="5"/>
      <c r="M1441" s="5"/>
      <c r="N1441" s="5"/>
    </row>
    <row r="1442" spans="12:14" x14ac:dyDescent="0.25">
      <c r="L1442" s="5"/>
      <c r="M1442" s="5"/>
      <c r="N1442" s="5"/>
    </row>
    <row r="1443" spans="12:14" x14ac:dyDescent="0.25">
      <c r="L1443" s="5"/>
      <c r="M1443" s="5"/>
      <c r="N1443" s="5"/>
    </row>
    <row r="1444" spans="12:14" x14ac:dyDescent="0.25">
      <c r="L1444" s="5"/>
      <c r="M1444" s="5"/>
      <c r="N1444" s="5"/>
    </row>
    <row r="1445" spans="12:14" x14ac:dyDescent="0.25">
      <c r="L1445" s="5"/>
      <c r="M1445" s="5"/>
      <c r="N1445" s="5"/>
    </row>
    <row r="1446" spans="12:14" x14ac:dyDescent="0.25">
      <c r="L1446" s="5"/>
      <c r="M1446" s="5"/>
      <c r="N1446" s="5"/>
    </row>
    <row r="1447" spans="12:14" x14ac:dyDescent="0.25">
      <c r="L1447" s="5"/>
      <c r="M1447" s="5"/>
      <c r="N1447" s="5"/>
    </row>
    <row r="1448" spans="12:14" x14ac:dyDescent="0.25">
      <c r="L1448" s="5"/>
      <c r="M1448" s="5"/>
      <c r="N1448" s="5"/>
    </row>
    <row r="1449" spans="12:14" x14ac:dyDescent="0.25">
      <c r="L1449" s="5"/>
      <c r="M1449" s="5"/>
      <c r="N1449" s="5"/>
    </row>
    <row r="1450" spans="12:14" x14ac:dyDescent="0.25">
      <c r="L1450" s="5"/>
      <c r="M1450" s="5"/>
      <c r="N1450" s="5"/>
    </row>
    <row r="1451" spans="12:14" x14ac:dyDescent="0.25">
      <c r="L1451" s="5"/>
      <c r="M1451" s="5"/>
      <c r="N1451" s="5"/>
    </row>
    <row r="1452" spans="12:14" x14ac:dyDescent="0.25">
      <c r="L1452" s="5"/>
      <c r="M1452" s="5"/>
      <c r="N1452" s="5"/>
    </row>
    <row r="1453" spans="12:14" x14ac:dyDescent="0.25">
      <c r="L1453" s="5"/>
      <c r="M1453" s="5"/>
      <c r="N1453" s="5"/>
    </row>
    <row r="1454" spans="12:14" x14ac:dyDescent="0.25">
      <c r="L1454" s="5"/>
      <c r="M1454" s="5"/>
      <c r="N1454" s="5"/>
    </row>
    <row r="1455" spans="12:14" x14ac:dyDescent="0.25">
      <c r="L1455" s="5"/>
      <c r="M1455" s="5"/>
      <c r="N1455" s="5"/>
    </row>
    <row r="1456" spans="12:14" x14ac:dyDescent="0.25">
      <c r="L1456" s="5"/>
      <c r="M1456" s="5"/>
      <c r="N1456" s="5"/>
    </row>
    <row r="1457" spans="12:14" x14ac:dyDescent="0.25">
      <c r="L1457" s="5"/>
      <c r="M1457" s="5"/>
      <c r="N1457" s="5"/>
    </row>
    <row r="1458" spans="12:14" x14ac:dyDescent="0.25">
      <c r="L1458" s="5"/>
      <c r="M1458" s="5"/>
      <c r="N1458" s="5"/>
    </row>
    <row r="1459" spans="12:14" x14ac:dyDescent="0.25">
      <c r="L1459" s="5"/>
      <c r="M1459" s="5"/>
      <c r="N1459" s="5"/>
    </row>
    <row r="1460" spans="12:14" x14ac:dyDescent="0.25">
      <c r="L1460" s="5"/>
      <c r="M1460" s="5"/>
      <c r="N1460" s="5"/>
    </row>
    <row r="1461" spans="12:14" x14ac:dyDescent="0.25">
      <c r="L1461" s="5"/>
      <c r="M1461" s="5"/>
      <c r="N1461" s="5"/>
    </row>
    <row r="1462" spans="12:14" x14ac:dyDescent="0.25">
      <c r="L1462" s="5"/>
      <c r="M1462" s="5"/>
      <c r="N1462" s="5"/>
    </row>
    <row r="1463" spans="12:14" x14ac:dyDescent="0.25">
      <c r="L1463" s="5"/>
      <c r="M1463" s="5"/>
      <c r="N1463" s="5"/>
    </row>
    <row r="1464" spans="12:14" x14ac:dyDescent="0.25">
      <c r="L1464" s="5"/>
      <c r="M1464" s="5"/>
      <c r="N1464" s="5"/>
    </row>
    <row r="1465" spans="12:14" x14ac:dyDescent="0.25">
      <c r="L1465" s="5"/>
      <c r="M1465" s="5"/>
      <c r="N1465" s="5"/>
    </row>
    <row r="1466" spans="12:14" x14ac:dyDescent="0.25">
      <c r="L1466" s="5"/>
      <c r="M1466" s="5"/>
      <c r="N1466" s="5"/>
    </row>
    <row r="1467" spans="12:14" x14ac:dyDescent="0.25">
      <c r="L1467" s="5"/>
      <c r="M1467" s="5"/>
      <c r="N1467" s="5"/>
    </row>
    <row r="1468" spans="12:14" x14ac:dyDescent="0.25">
      <c r="L1468" s="5"/>
      <c r="M1468" s="5"/>
      <c r="N1468" s="5"/>
    </row>
    <row r="1469" spans="12:14" x14ac:dyDescent="0.25">
      <c r="L1469" s="5"/>
      <c r="M1469" s="5"/>
      <c r="N1469" s="5"/>
    </row>
    <row r="1470" spans="12:14" x14ac:dyDescent="0.25">
      <c r="L1470" s="5"/>
      <c r="M1470" s="5"/>
      <c r="N1470" s="5"/>
    </row>
    <row r="1471" spans="12:14" x14ac:dyDescent="0.25">
      <c r="L1471" s="5"/>
      <c r="M1471" s="5"/>
      <c r="N1471" s="5"/>
    </row>
    <row r="1472" spans="12:14" x14ac:dyDescent="0.25">
      <c r="L1472" s="5"/>
      <c r="M1472" s="5"/>
      <c r="N1472" s="5"/>
    </row>
    <row r="1473" spans="12:14" x14ac:dyDescent="0.25">
      <c r="L1473" s="5"/>
      <c r="M1473" s="5"/>
      <c r="N1473" s="5"/>
    </row>
    <row r="1474" spans="12:14" x14ac:dyDescent="0.25">
      <c r="L1474" s="5"/>
      <c r="M1474" s="5"/>
      <c r="N1474" s="5"/>
    </row>
    <row r="1475" spans="12:14" x14ac:dyDescent="0.25">
      <c r="L1475" s="5"/>
      <c r="M1475" s="5"/>
      <c r="N1475" s="5"/>
    </row>
    <row r="1476" spans="12:14" x14ac:dyDescent="0.25">
      <c r="L1476" s="5"/>
      <c r="M1476" s="5"/>
      <c r="N1476" s="5"/>
    </row>
    <row r="1477" spans="12:14" x14ac:dyDescent="0.25">
      <c r="L1477" s="5"/>
      <c r="M1477" s="5"/>
      <c r="N1477" s="5"/>
    </row>
    <row r="1478" spans="12:14" x14ac:dyDescent="0.25">
      <c r="L1478" s="5"/>
      <c r="M1478" s="5"/>
      <c r="N1478" s="5"/>
    </row>
    <row r="1479" spans="12:14" x14ac:dyDescent="0.25">
      <c r="L1479" s="5"/>
      <c r="M1479" s="5"/>
      <c r="N1479" s="5"/>
    </row>
    <row r="1480" spans="12:14" x14ac:dyDescent="0.25">
      <c r="L1480" s="5"/>
      <c r="M1480" s="5"/>
      <c r="N1480" s="5"/>
    </row>
    <row r="1481" spans="12:14" x14ac:dyDescent="0.25">
      <c r="L1481" s="5"/>
      <c r="M1481" s="5"/>
      <c r="N1481" s="5"/>
    </row>
    <row r="1482" spans="12:14" x14ac:dyDescent="0.25">
      <c r="L1482" s="5"/>
      <c r="M1482" s="5"/>
      <c r="N1482" s="5"/>
    </row>
    <row r="1483" spans="12:14" x14ac:dyDescent="0.25">
      <c r="L1483" s="5"/>
      <c r="M1483" s="5"/>
      <c r="N1483" s="5"/>
    </row>
    <row r="1484" spans="12:14" x14ac:dyDescent="0.25">
      <c r="L1484" s="5"/>
      <c r="M1484" s="5"/>
      <c r="N1484" s="5"/>
    </row>
    <row r="1485" spans="12:14" x14ac:dyDescent="0.25">
      <c r="L1485" s="5"/>
      <c r="M1485" s="5"/>
      <c r="N1485" s="5"/>
    </row>
    <row r="1486" spans="12:14" x14ac:dyDescent="0.25">
      <c r="L1486" s="5"/>
      <c r="M1486" s="5"/>
      <c r="N1486" s="5"/>
    </row>
    <row r="1487" spans="12:14" x14ac:dyDescent="0.25">
      <c r="L1487" s="5"/>
      <c r="M1487" s="5"/>
      <c r="N1487" s="5"/>
    </row>
    <row r="1488" spans="12:14" x14ac:dyDescent="0.25">
      <c r="L1488" s="5"/>
      <c r="M1488" s="5"/>
      <c r="N1488" s="5"/>
    </row>
    <row r="1489" spans="12:14" x14ac:dyDescent="0.25">
      <c r="L1489" s="5"/>
      <c r="M1489" s="5"/>
      <c r="N1489" s="5"/>
    </row>
    <row r="1490" spans="12:14" x14ac:dyDescent="0.25">
      <c r="L1490" s="5"/>
      <c r="M1490" s="5"/>
      <c r="N1490" s="5"/>
    </row>
    <row r="1491" spans="12:14" x14ac:dyDescent="0.25">
      <c r="L1491" s="5"/>
      <c r="M1491" s="5"/>
      <c r="N1491" s="5"/>
    </row>
    <row r="1492" spans="12:14" x14ac:dyDescent="0.25">
      <c r="L1492" s="5"/>
      <c r="M1492" s="5"/>
      <c r="N1492" s="5"/>
    </row>
    <row r="1493" spans="12:14" x14ac:dyDescent="0.25">
      <c r="L1493" s="5"/>
      <c r="M1493" s="5"/>
      <c r="N1493" s="5"/>
    </row>
    <row r="1494" spans="12:14" x14ac:dyDescent="0.25">
      <c r="L1494" s="5"/>
      <c r="M1494" s="5"/>
      <c r="N1494" s="5"/>
    </row>
    <row r="1495" spans="12:14" x14ac:dyDescent="0.25">
      <c r="L1495" s="5"/>
      <c r="M1495" s="5"/>
      <c r="N1495" s="5"/>
    </row>
    <row r="1496" spans="12:14" x14ac:dyDescent="0.25">
      <c r="L1496" s="5"/>
      <c r="M1496" s="5"/>
      <c r="N1496" s="5"/>
    </row>
    <row r="1497" spans="12:14" x14ac:dyDescent="0.25">
      <c r="L1497" s="5"/>
      <c r="M1497" s="5"/>
      <c r="N1497" s="5"/>
    </row>
    <row r="1498" spans="12:14" x14ac:dyDescent="0.25">
      <c r="L1498" s="5"/>
      <c r="M1498" s="5"/>
      <c r="N1498" s="5"/>
    </row>
    <row r="1499" spans="12:14" x14ac:dyDescent="0.25">
      <c r="L1499" s="5"/>
      <c r="M1499" s="5"/>
      <c r="N1499" s="5"/>
    </row>
    <row r="1500" spans="12:14" x14ac:dyDescent="0.25">
      <c r="L1500" s="5"/>
      <c r="M1500" s="5"/>
      <c r="N1500" s="5"/>
    </row>
    <row r="1501" spans="12:14" x14ac:dyDescent="0.25">
      <c r="L1501" s="5"/>
      <c r="M1501" s="5"/>
      <c r="N1501" s="5"/>
    </row>
    <row r="1502" spans="12:14" x14ac:dyDescent="0.25">
      <c r="L1502" s="5"/>
      <c r="M1502" s="5"/>
      <c r="N1502" s="5"/>
    </row>
    <row r="1503" spans="12:14" x14ac:dyDescent="0.25">
      <c r="L1503" s="5"/>
      <c r="M1503" s="5"/>
      <c r="N1503" s="5"/>
    </row>
    <row r="1504" spans="12:14" x14ac:dyDescent="0.25">
      <c r="L1504" s="5"/>
      <c r="M1504" s="5"/>
      <c r="N1504" s="5"/>
    </row>
    <row r="1505" spans="12:14" x14ac:dyDescent="0.25">
      <c r="L1505" s="5"/>
      <c r="M1505" s="5"/>
      <c r="N1505" s="5"/>
    </row>
    <row r="1506" spans="12:14" x14ac:dyDescent="0.25">
      <c r="L1506" s="5"/>
      <c r="M1506" s="5"/>
      <c r="N1506" s="5"/>
    </row>
    <row r="1507" spans="12:14" x14ac:dyDescent="0.25">
      <c r="L1507" s="5"/>
      <c r="M1507" s="5"/>
      <c r="N1507" s="5"/>
    </row>
    <row r="1508" spans="12:14" x14ac:dyDescent="0.25">
      <c r="L1508" s="5"/>
      <c r="M1508" s="5"/>
      <c r="N1508" s="5"/>
    </row>
    <row r="1509" spans="12:14" x14ac:dyDescent="0.25">
      <c r="L1509" s="5"/>
      <c r="M1509" s="5"/>
      <c r="N1509" s="5"/>
    </row>
    <row r="1510" spans="12:14" x14ac:dyDescent="0.25">
      <c r="L1510" s="5"/>
      <c r="M1510" s="5"/>
      <c r="N1510" s="5"/>
    </row>
    <row r="1511" spans="12:14" x14ac:dyDescent="0.25">
      <c r="L1511" s="5"/>
      <c r="M1511" s="5"/>
      <c r="N1511" s="5"/>
    </row>
    <row r="1512" spans="12:14" x14ac:dyDescent="0.25">
      <c r="L1512" s="5"/>
      <c r="M1512" s="5"/>
      <c r="N1512" s="5"/>
    </row>
    <row r="1513" spans="12:14" x14ac:dyDescent="0.25">
      <c r="L1513" s="5"/>
      <c r="M1513" s="5"/>
      <c r="N1513" s="5"/>
    </row>
    <row r="1514" spans="12:14" x14ac:dyDescent="0.25">
      <c r="L1514" s="5"/>
      <c r="M1514" s="5"/>
      <c r="N1514" s="5"/>
    </row>
    <row r="1515" spans="12:14" x14ac:dyDescent="0.25">
      <c r="L1515" s="5"/>
      <c r="M1515" s="5"/>
      <c r="N1515" s="5"/>
    </row>
    <row r="1516" spans="12:14" x14ac:dyDescent="0.25">
      <c r="L1516" s="5"/>
      <c r="M1516" s="5"/>
      <c r="N1516" s="5"/>
    </row>
    <row r="1517" spans="12:14" x14ac:dyDescent="0.25">
      <c r="L1517" s="5"/>
      <c r="M1517" s="5"/>
      <c r="N1517" s="5"/>
    </row>
    <row r="1518" spans="12:14" x14ac:dyDescent="0.25">
      <c r="L1518" s="5"/>
      <c r="M1518" s="5"/>
      <c r="N1518" s="5"/>
    </row>
    <row r="1519" spans="12:14" x14ac:dyDescent="0.25">
      <c r="L1519" s="5"/>
      <c r="M1519" s="5"/>
      <c r="N1519" s="5"/>
    </row>
    <row r="1520" spans="12:14" x14ac:dyDescent="0.25">
      <c r="L1520" s="5"/>
      <c r="M1520" s="5"/>
      <c r="N1520" s="5"/>
    </row>
    <row r="1521" spans="12:14" x14ac:dyDescent="0.25">
      <c r="L1521" s="5"/>
      <c r="M1521" s="5"/>
      <c r="N1521" s="5"/>
    </row>
    <row r="1522" spans="12:14" x14ac:dyDescent="0.25">
      <c r="L1522" s="5"/>
      <c r="M1522" s="5"/>
      <c r="N1522" s="5"/>
    </row>
    <row r="1523" spans="12:14" x14ac:dyDescent="0.25">
      <c r="L1523" s="5"/>
      <c r="M1523" s="5"/>
      <c r="N1523" s="5"/>
    </row>
    <row r="1524" spans="12:14" x14ac:dyDescent="0.25">
      <c r="L1524" s="5"/>
      <c r="M1524" s="5"/>
      <c r="N1524" s="5"/>
    </row>
    <row r="1525" spans="12:14" x14ac:dyDescent="0.25">
      <c r="L1525" s="5"/>
      <c r="M1525" s="5"/>
      <c r="N1525" s="5"/>
    </row>
    <row r="1526" spans="12:14" x14ac:dyDescent="0.25">
      <c r="L1526" s="5"/>
      <c r="M1526" s="5"/>
      <c r="N1526" s="5"/>
    </row>
    <row r="1527" spans="12:14" x14ac:dyDescent="0.25">
      <c r="L1527" s="5"/>
      <c r="M1527" s="5"/>
      <c r="N1527" s="5"/>
    </row>
    <row r="1528" spans="12:14" x14ac:dyDescent="0.25">
      <c r="L1528" s="5"/>
      <c r="M1528" s="5"/>
      <c r="N1528" s="5"/>
    </row>
    <row r="1529" spans="12:14" x14ac:dyDescent="0.25">
      <c r="L1529" s="5"/>
      <c r="M1529" s="5"/>
      <c r="N1529" s="5"/>
    </row>
    <row r="1530" spans="12:14" x14ac:dyDescent="0.25">
      <c r="L1530" s="5"/>
      <c r="M1530" s="5"/>
      <c r="N1530" s="5"/>
    </row>
    <row r="1531" spans="12:14" x14ac:dyDescent="0.25">
      <c r="L1531" s="5"/>
      <c r="M1531" s="5"/>
      <c r="N1531" s="5"/>
    </row>
    <row r="1532" spans="12:14" x14ac:dyDescent="0.25">
      <c r="L1532" s="5"/>
      <c r="M1532" s="5"/>
      <c r="N1532" s="5"/>
    </row>
    <row r="1533" spans="12:14" x14ac:dyDescent="0.25">
      <c r="L1533" s="5"/>
      <c r="M1533" s="5"/>
      <c r="N1533" s="5"/>
    </row>
    <row r="1534" spans="12:14" x14ac:dyDescent="0.25">
      <c r="L1534" s="5"/>
      <c r="M1534" s="5"/>
      <c r="N1534" s="5"/>
    </row>
    <row r="1535" spans="12:14" x14ac:dyDescent="0.25">
      <c r="L1535" s="5"/>
      <c r="M1535" s="5"/>
      <c r="N1535" s="5"/>
    </row>
    <row r="1536" spans="12:14" x14ac:dyDescent="0.25">
      <c r="L1536" s="5"/>
      <c r="M1536" s="5"/>
      <c r="N1536" s="5"/>
    </row>
    <row r="1537" spans="12:14" x14ac:dyDescent="0.25">
      <c r="L1537" s="5"/>
      <c r="M1537" s="5"/>
      <c r="N1537" s="5"/>
    </row>
    <row r="1538" spans="12:14" x14ac:dyDescent="0.25">
      <c r="L1538" s="5"/>
      <c r="M1538" s="5"/>
      <c r="N1538" s="5"/>
    </row>
    <row r="1539" spans="12:14" x14ac:dyDescent="0.25">
      <c r="L1539" s="5"/>
      <c r="M1539" s="5"/>
      <c r="N1539" s="5"/>
    </row>
    <row r="1540" spans="12:14" x14ac:dyDescent="0.25">
      <c r="L1540" s="5"/>
      <c r="M1540" s="5"/>
      <c r="N1540" s="5"/>
    </row>
    <row r="1541" spans="12:14" x14ac:dyDescent="0.25">
      <c r="L1541" s="5"/>
      <c r="M1541" s="5"/>
      <c r="N1541" s="5"/>
    </row>
    <row r="1542" spans="12:14" x14ac:dyDescent="0.25">
      <c r="L1542" s="5"/>
      <c r="M1542" s="5"/>
      <c r="N1542" s="5"/>
    </row>
    <row r="1543" spans="12:14" x14ac:dyDescent="0.25">
      <c r="L1543" s="5"/>
      <c r="M1543" s="5"/>
      <c r="N1543" s="5"/>
    </row>
    <row r="1544" spans="12:14" x14ac:dyDescent="0.25">
      <c r="L1544" s="5"/>
      <c r="M1544" s="5"/>
      <c r="N1544" s="5"/>
    </row>
    <row r="1545" spans="12:14" x14ac:dyDescent="0.25">
      <c r="L1545" s="5"/>
      <c r="M1545" s="5"/>
      <c r="N1545" s="5"/>
    </row>
    <row r="1546" spans="12:14" x14ac:dyDescent="0.25">
      <c r="L1546" s="5"/>
      <c r="M1546" s="5"/>
      <c r="N1546" s="5"/>
    </row>
    <row r="1547" spans="12:14" x14ac:dyDescent="0.25">
      <c r="L1547" s="5"/>
      <c r="M1547" s="5"/>
      <c r="N1547" s="5"/>
    </row>
    <row r="1548" spans="12:14" x14ac:dyDescent="0.25">
      <c r="L1548" s="5"/>
      <c r="M1548" s="5"/>
      <c r="N1548" s="5"/>
    </row>
    <row r="1549" spans="12:14" x14ac:dyDescent="0.25">
      <c r="L1549" s="5"/>
      <c r="M1549" s="5"/>
      <c r="N1549" s="5"/>
    </row>
    <row r="1550" spans="12:14" x14ac:dyDescent="0.25">
      <c r="L1550" s="5"/>
      <c r="M1550" s="5"/>
      <c r="N1550" s="5"/>
    </row>
    <row r="1551" spans="12:14" x14ac:dyDescent="0.25">
      <c r="L1551" s="5"/>
      <c r="M1551" s="5"/>
      <c r="N1551" s="5"/>
    </row>
    <row r="1552" spans="12:14" x14ac:dyDescent="0.25">
      <c r="L1552" s="5"/>
      <c r="M1552" s="5"/>
      <c r="N1552" s="5"/>
    </row>
    <row r="1553" spans="12:14" x14ac:dyDescent="0.25">
      <c r="L1553" s="5"/>
      <c r="M1553" s="5"/>
      <c r="N1553" s="5"/>
    </row>
    <row r="1554" spans="12:14" x14ac:dyDescent="0.25">
      <c r="L1554" s="5"/>
      <c r="M1554" s="5"/>
      <c r="N1554" s="5"/>
    </row>
    <row r="1555" spans="12:14" x14ac:dyDescent="0.25">
      <c r="L1555" s="5"/>
      <c r="M1555" s="5"/>
      <c r="N1555" s="5"/>
    </row>
    <row r="1556" spans="12:14" x14ac:dyDescent="0.25">
      <c r="L1556" s="5"/>
      <c r="M1556" s="5"/>
      <c r="N1556" s="5"/>
    </row>
    <row r="1557" spans="12:14" x14ac:dyDescent="0.25">
      <c r="L1557" s="5"/>
      <c r="M1557" s="5"/>
      <c r="N1557" s="5"/>
    </row>
    <row r="1558" spans="12:14" x14ac:dyDescent="0.25">
      <c r="L1558" s="5"/>
      <c r="M1558" s="5"/>
      <c r="N1558" s="5"/>
    </row>
    <row r="1559" spans="12:14" x14ac:dyDescent="0.25">
      <c r="L1559" s="5"/>
      <c r="M1559" s="5"/>
      <c r="N1559" s="5"/>
    </row>
    <row r="1560" spans="12:14" x14ac:dyDescent="0.25">
      <c r="L1560" s="5"/>
      <c r="M1560" s="5"/>
      <c r="N1560" s="5"/>
    </row>
    <row r="1561" spans="12:14" x14ac:dyDescent="0.25">
      <c r="L1561" s="5"/>
      <c r="M1561" s="5"/>
      <c r="N1561" s="5"/>
    </row>
    <row r="1562" spans="12:14" x14ac:dyDescent="0.25">
      <c r="L1562" s="5"/>
      <c r="M1562" s="5"/>
      <c r="N1562" s="5"/>
    </row>
    <row r="1563" spans="12:14" x14ac:dyDescent="0.25">
      <c r="L1563" s="5"/>
      <c r="M1563" s="5"/>
      <c r="N1563" s="5"/>
    </row>
    <row r="1564" spans="12:14" x14ac:dyDescent="0.25">
      <c r="L1564" s="5"/>
      <c r="M1564" s="5"/>
      <c r="N1564" s="5"/>
    </row>
    <row r="1565" spans="12:14" x14ac:dyDescent="0.25">
      <c r="L1565" s="5"/>
      <c r="M1565" s="5"/>
      <c r="N1565" s="5"/>
    </row>
    <row r="1566" spans="12:14" x14ac:dyDescent="0.25">
      <c r="L1566" s="5"/>
      <c r="M1566" s="5"/>
      <c r="N1566" s="5"/>
    </row>
    <row r="1567" spans="12:14" x14ac:dyDescent="0.25">
      <c r="L1567" s="5"/>
      <c r="M1567" s="5"/>
      <c r="N1567" s="5"/>
    </row>
    <row r="1568" spans="12:14" x14ac:dyDescent="0.25">
      <c r="L1568" s="5"/>
      <c r="M1568" s="5"/>
      <c r="N1568" s="5"/>
    </row>
    <row r="1569" spans="12:14" x14ac:dyDescent="0.25">
      <c r="L1569" s="5"/>
      <c r="M1569" s="5"/>
      <c r="N1569" s="5"/>
    </row>
    <row r="1570" spans="12:14" x14ac:dyDescent="0.25">
      <c r="L1570" s="5"/>
      <c r="M1570" s="5"/>
      <c r="N1570" s="5"/>
    </row>
    <row r="1571" spans="12:14" x14ac:dyDescent="0.25">
      <c r="L1571" s="5"/>
      <c r="M1571" s="5"/>
      <c r="N1571" s="5"/>
    </row>
    <row r="1572" spans="12:14" x14ac:dyDescent="0.25">
      <c r="L1572" s="5"/>
      <c r="M1572" s="5"/>
      <c r="N1572" s="5"/>
    </row>
    <row r="1573" spans="12:14" x14ac:dyDescent="0.25">
      <c r="L1573" s="5"/>
      <c r="M1573" s="5"/>
      <c r="N1573" s="5"/>
    </row>
    <row r="1574" spans="12:14" x14ac:dyDescent="0.25">
      <c r="L1574" s="5"/>
      <c r="M1574" s="5"/>
      <c r="N1574" s="5"/>
    </row>
    <row r="1575" spans="12:14" x14ac:dyDescent="0.25">
      <c r="L1575" s="5"/>
      <c r="M1575" s="5"/>
      <c r="N1575" s="5"/>
    </row>
    <row r="1576" spans="12:14" x14ac:dyDescent="0.25">
      <c r="L1576" s="5"/>
      <c r="M1576" s="5"/>
      <c r="N1576" s="5"/>
    </row>
    <row r="1577" spans="12:14" x14ac:dyDescent="0.25">
      <c r="L1577" s="5"/>
      <c r="M1577" s="5"/>
      <c r="N1577" s="5"/>
    </row>
    <row r="1578" spans="12:14" x14ac:dyDescent="0.25">
      <c r="L1578" s="5"/>
      <c r="M1578" s="5"/>
      <c r="N1578" s="5"/>
    </row>
    <row r="1579" spans="12:14" x14ac:dyDescent="0.25">
      <c r="L1579" s="5"/>
      <c r="M1579" s="5"/>
      <c r="N1579" s="5"/>
    </row>
    <row r="1580" spans="12:14" x14ac:dyDescent="0.25">
      <c r="L1580" s="5"/>
      <c r="M1580" s="5"/>
      <c r="N1580" s="5"/>
    </row>
    <row r="1581" spans="12:14" x14ac:dyDescent="0.25">
      <c r="L1581" s="5"/>
      <c r="M1581" s="5"/>
      <c r="N1581" s="5"/>
    </row>
    <row r="1582" spans="12:14" x14ac:dyDescent="0.25">
      <c r="L1582" s="5"/>
      <c r="M1582" s="5"/>
      <c r="N1582" s="5"/>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B169"/>
  <sheetViews>
    <sheetView zoomScaleNormal="100" workbookViewId="0">
      <selection sqref="A1:JB169"/>
    </sheetView>
  </sheetViews>
  <sheetFormatPr defaultRowHeight="15" x14ac:dyDescent="0.25"/>
  <cols>
    <col min="1" max="1" width="9.85546875" customWidth="1"/>
  </cols>
  <sheetData>
    <row r="1" spans="1:262" x14ac:dyDescent="0.25">
      <c r="A1" s="10">
        <v>42977.404722222222</v>
      </c>
      <c r="B1">
        <v>953</v>
      </c>
      <c r="C1" t="s">
        <v>382</v>
      </c>
      <c r="D1">
        <v>166</v>
      </c>
      <c r="E1">
        <v>20</v>
      </c>
      <c r="F1" t="s">
        <v>656</v>
      </c>
      <c r="K1" t="s">
        <v>65</v>
      </c>
      <c r="W1" t="s">
        <v>66</v>
      </c>
      <c r="AG1" t="s">
        <v>67</v>
      </c>
      <c r="AQ1" t="s">
        <v>669</v>
      </c>
      <c r="BD1" t="s">
        <v>319</v>
      </c>
      <c r="BQ1" t="s">
        <v>318</v>
      </c>
      <c r="CA1" t="s">
        <v>68</v>
      </c>
      <c r="CK1" t="s">
        <v>69</v>
      </c>
      <c r="CU1" t="s">
        <v>670</v>
      </c>
      <c r="DF1" t="s">
        <v>671</v>
      </c>
      <c r="DQ1" t="s">
        <v>70</v>
      </c>
      <c r="DT1" t="s">
        <v>278</v>
      </c>
      <c r="DX1" t="s">
        <v>673</v>
      </c>
      <c r="EN1" t="s">
        <v>307</v>
      </c>
      <c r="EZ1" t="s">
        <v>320</v>
      </c>
      <c r="FJ1" t="s">
        <v>308</v>
      </c>
      <c r="FT1" t="s">
        <v>672</v>
      </c>
      <c r="GF1" t="s">
        <v>321</v>
      </c>
      <c r="GR1" t="s">
        <v>322</v>
      </c>
      <c r="HB1" t="s">
        <v>323</v>
      </c>
      <c r="HL1" t="s">
        <v>324</v>
      </c>
      <c r="HV1" t="s">
        <v>325</v>
      </c>
      <c r="IF1" t="s">
        <v>326</v>
      </c>
      <c r="IP1" t="s">
        <v>327</v>
      </c>
      <c r="IU1" t="s">
        <v>362</v>
      </c>
    </row>
    <row r="2" spans="1:262" x14ac:dyDescent="0.25">
      <c r="B2" t="s">
        <v>309</v>
      </c>
      <c r="D2" t="s">
        <v>61</v>
      </c>
      <c r="E2" t="s">
        <v>657</v>
      </c>
      <c r="F2" t="s">
        <v>658</v>
      </c>
      <c r="H2" t="s">
        <v>71</v>
      </c>
      <c r="I2" t="s">
        <v>72</v>
      </c>
      <c r="J2" t="s">
        <v>251</v>
      </c>
      <c r="K2" t="s">
        <v>73</v>
      </c>
      <c r="L2" t="s">
        <v>74</v>
      </c>
      <c r="M2" t="s">
        <v>75</v>
      </c>
      <c r="N2" t="s">
        <v>76</v>
      </c>
      <c r="O2" t="s">
        <v>77</v>
      </c>
      <c r="P2" t="s">
        <v>329</v>
      </c>
      <c r="Q2" t="s">
        <v>659</v>
      </c>
      <c r="R2" t="s">
        <v>78</v>
      </c>
      <c r="S2" t="s">
        <v>79</v>
      </c>
      <c r="T2" t="s">
        <v>80</v>
      </c>
      <c r="U2" t="s">
        <v>81</v>
      </c>
      <c r="V2" t="s">
        <v>82</v>
      </c>
      <c r="W2" t="s">
        <v>73</v>
      </c>
      <c r="X2" t="s">
        <v>74</v>
      </c>
      <c r="Y2" t="s">
        <v>75</v>
      </c>
      <c r="Z2" t="s">
        <v>76</v>
      </c>
      <c r="AA2" t="s">
        <v>77</v>
      </c>
      <c r="AB2" t="s">
        <v>78</v>
      </c>
      <c r="AC2" t="s">
        <v>79</v>
      </c>
      <c r="AD2" t="s">
        <v>80</v>
      </c>
      <c r="AE2" t="s">
        <v>81</v>
      </c>
      <c r="AF2" t="s">
        <v>82</v>
      </c>
      <c r="AG2" t="s">
        <v>73</v>
      </c>
      <c r="AH2" t="s">
        <v>74</v>
      </c>
      <c r="AI2" t="s">
        <v>75</v>
      </c>
      <c r="AJ2" t="s">
        <v>76</v>
      </c>
      <c r="AK2" t="s">
        <v>77</v>
      </c>
      <c r="AL2" t="s">
        <v>78</v>
      </c>
      <c r="AM2" t="s">
        <v>79</v>
      </c>
      <c r="AN2" t="s">
        <v>80</v>
      </c>
      <c r="AO2" t="s">
        <v>81</v>
      </c>
      <c r="AP2" t="s">
        <v>82</v>
      </c>
      <c r="AQ2" t="s">
        <v>73</v>
      </c>
      <c r="AR2" t="s">
        <v>74</v>
      </c>
      <c r="AS2" t="s">
        <v>75</v>
      </c>
      <c r="AT2" t="s">
        <v>76</v>
      </c>
      <c r="AU2" t="s">
        <v>77</v>
      </c>
      <c r="AV2" t="s">
        <v>329</v>
      </c>
      <c r="AW2" t="s">
        <v>659</v>
      </c>
      <c r="AX2" t="s">
        <v>78</v>
      </c>
      <c r="AY2" t="s">
        <v>79</v>
      </c>
      <c r="AZ2" t="s">
        <v>80</v>
      </c>
      <c r="BA2" t="s">
        <v>81</v>
      </c>
      <c r="BB2" t="s">
        <v>82</v>
      </c>
      <c r="BC2" t="s">
        <v>83</v>
      </c>
      <c r="BD2" t="s">
        <v>73</v>
      </c>
      <c r="BE2" t="s">
        <v>74</v>
      </c>
      <c r="BF2" t="s">
        <v>75</v>
      </c>
      <c r="BG2" t="s">
        <v>76</v>
      </c>
      <c r="BH2" t="s">
        <v>77</v>
      </c>
      <c r="BI2" t="s">
        <v>329</v>
      </c>
      <c r="BJ2" t="s">
        <v>659</v>
      </c>
      <c r="BK2" t="s">
        <v>78</v>
      </c>
      <c r="BL2" t="s">
        <v>79</v>
      </c>
      <c r="BM2" t="s">
        <v>80</v>
      </c>
      <c r="BN2" t="s">
        <v>81</v>
      </c>
      <c r="BO2" t="s">
        <v>82</v>
      </c>
      <c r="BP2" t="s">
        <v>83</v>
      </c>
      <c r="BQ2" t="s">
        <v>73</v>
      </c>
      <c r="BR2" t="s">
        <v>74</v>
      </c>
      <c r="BS2" t="s">
        <v>75</v>
      </c>
      <c r="BT2" t="s">
        <v>76</v>
      </c>
      <c r="BU2" t="s">
        <v>77</v>
      </c>
      <c r="BV2" t="s">
        <v>78</v>
      </c>
      <c r="BW2" t="s">
        <v>79</v>
      </c>
      <c r="BX2" t="s">
        <v>80</v>
      </c>
      <c r="BY2" t="s">
        <v>81</v>
      </c>
      <c r="BZ2" t="s">
        <v>82</v>
      </c>
      <c r="CA2" t="s">
        <v>73</v>
      </c>
      <c r="CB2" t="s">
        <v>74</v>
      </c>
      <c r="CC2" t="s">
        <v>75</v>
      </c>
      <c r="CD2" t="s">
        <v>76</v>
      </c>
      <c r="CE2" t="s">
        <v>77</v>
      </c>
      <c r="CF2" t="s">
        <v>78</v>
      </c>
      <c r="CG2" t="s">
        <v>79</v>
      </c>
      <c r="CH2" t="s">
        <v>80</v>
      </c>
      <c r="CI2" t="s">
        <v>81</v>
      </c>
      <c r="CJ2" t="s">
        <v>82</v>
      </c>
      <c r="CK2" t="s">
        <v>73</v>
      </c>
      <c r="CL2" t="s">
        <v>74</v>
      </c>
      <c r="CM2" t="s">
        <v>75</v>
      </c>
      <c r="CN2" t="s">
        <v>76</v>
      </c>
      <c r="CO2" t="s">
        <v>77</v>
      </c>
      <c r="CP2" t="s">
        <v>78</v>
      </c>
      <c r="CQ2" t="s">
        <v>79</v>
      </c>
      <c r="CR2" t="s">
        <v>80</v>
      </c>
      <c r="CS2" t="s">
        <v>81</v>
      </c>
      <c r="CT2" t="s">
        <v>82</v>
      </c>
      <c r="CU2" t="s">
        <v>73</v>
      </c>
      <c r="CV2" t="s">
        <v>74</v>
      </c>
      <c r="CW2" t="s">
        <v>75</v>
      </c>
      <c r="CX2" t="s">
        <v>76</v>
      </c>
      <c r="CY2" t="s">
        <v>77</v>
      </c>
      <c r="CZ2" t="s">
        <v>78</v>
      </c>
      <c r="DA2" t="s">
        <v>79</v>
      </c>
      <c r="DB2" t="s">
        <v>80</v>
      </c>
      <c r="DC2" t="s">
        <v>81</v>
      </c>
      <c r="DD2" t="s">
        <v>82</v>
      </c>
      <c r="DE2" t="s">
        <v>83</v>
      </c>
      <c r="DF2" t="s">
        <v>73</v>
      </c>
      <c r="DG2" t="s">
        <v>74</v>
      </c>
      <c r="DH2" t="s">
        <v>75</v>
      </c>
      <c r="DI2" t="s">
        <v>76</v>
      </c>
      <c r="DJ2" t="s">
        <v>77</v>
      </c>
      <c r="DK2" t="s">
        <v>78</v>
      </c>
      <c r="DL2" t="s">
        <v>79</v>
      </c>
      <c r="DM2" t="s">
        <v>80</v>
      </c>
      <c r="DN2" t="s">
        <v>81</v>
      </c>
      <c r="DO2" t="s">
        <v>82</v>
      </c>
      <c r="DP2" t="s">
        <v>83</v>
      </c>
      <c r="DQ2" t="s">
        <v>72</v>
      </c>
      <c r="DS2" t="s">
        <v>84</v>
      </c>
      <c r="DT2" t="s">
        <v>279</v>
      </c>
      <c r="DU2" t="s">
        <v>280</v>
      </c>
      <c r="DV2" t="s">
        <v>281</v>
      </c>
      <c r="DW2" t="s">
        <v>328</v>
      </c>
      <c r="DX2" t="s">
        <v>674</v>
      </c>
      <c r="DY2" t="s">
        <v>675</v>
      </c>
      <c r="DZ2" t="s">
        <v>676</v>
      </c>
      <c r="EA2" t="s">
        <v>677</v>
      </c>
      <c r="EB2" t="s">
        <v>678</v>
      </c>
      <c r="EC2" t="s">
        <v>679</v>
      </c>
      <c r="ED2" t="s">
        <v>680</v>
      </c>
      <c r="EE2" t="s">
        <v>681</v>
      </c>
      <c r="EF2" t="s">
        <v>682</v>
      </c>
      <c r="EG2" t="s">
        <v>683</v>
      </c>
      <c r="EH2" t="s">
        <v>684</v>
      </c>
      <c r="EI2" t="s">
        <v>685</v>
      </c>
      <c r="EJ2" t="s">
        <v>686</v>
      </c>
      <c r="EK2" t="s">
        <v>687</v>
      </c>
      <c r="EL2" t="s">
        <v>688</v>
      </c>
      <c r="EM2" t="s">
        <v>689</v>
      </c>
      <c r="EN2" t="s">
        <v>73</v>
      </c>
      <c r="EO2" t="s">
        <v>74</v>
      </c>
      <c r="EP2" t="s">
        <v>75</v>
      </c>
      <c r="EQ2" t="s">
        <v>76</v>
      </c>
      <c r="ER2" t="s">
        <v>77</v>
      </c>
      <c r="ES2" t="s">
        <v>329</v>
      </c>
      <c r="ET2" t="s">
        <v>659</v>
      </c>
      <c r="EU2" t="s">
        <v>78</v>
      </c>
      <c r="EV2" t="s">
        <v>79</v>
      </c>
      <c r="EW2" t="s">
        <v>80</v>
      </c>
      <c r="EX2" t="s">
        <v>81</v>
      </c>
      <c r="EY2" t="s">
        <v>82</v>
      </c>
      <c r="EZ2" t="s">
        <v>73</v>
      </c>
      <c r="FA2" t="s">
        <v>74</v>
      </c>
      <c r="FB2" t="s">
        <v>75</v>
      </c>
      <c r="FC2" t="s">
        <v>76</v>
      </c>
      <c r="FD2" t="s">
        <v>77</v>
      </c>
      <c r="FE2" t="s">
        <v>78</v>
      </c>
      <c r="FF2" t="s">
        <v>79</v>
      </c>
      <c r="FG2" t="s">
        <v>80</v>
      </c>
      <c r="FH2" t="s">
        <v>81</v>
      </c>
      <c r="FI2" t="s">
        <v>82</v>
      </c>
      <c r="FJ2" t="s">
        <v>73</v>
      </c>
      <c r="FK2" t="s">
        <v>74</v>
      </c>
      <c r="FL2" t="s">
        <v>75</v>
      </c>
      <c r="FM2" t="s">
        <v>76</v>
      </c>
      <c r="FN2" t="s">
        <v>77</v>
      </c>
      <c r="FO2" t="s">
        <v>78</v>
      </c>
      <c r="FP2" t="s">
        <v>79</v>
      </c>
      <c r="FQ2" t="s">
        <v>80</v>
      </c>
      <c r="FR2" t="s">
        <v>81</v>
      </c>
      <c r="FS2" t="s">
        <v>82</v>
      </c>
      <c r="FT2" t="s">
        <v>73</v>
      </c>
      <c r="FU2" t="s">
        <v>74</v>
      </c>
      <c r="FV2" t="s">
        <v>75</v>
      </c>
      <c r="FW2" t="s">
        <v>76</v>
      </c>
      <c r="FX2" t="s">
        <v>77</v>
      </c>
      <c r="FY2" t="s">
        <v>200</v>
      </c>
      <c r="FZ2" t="s">
        <v>659</v>
      </c>
      <c r="GA2" t="s">
        <v>78</v>
      </c>
      <c r="GB2" t="s">
        <v>79</v>
      </c>
      <c r="GC2" t="s">
        <v>80</v>
      </c>
      <c r="GD2" t="s">
        <v>81</v>
      </c>
      <c r="GE2" t="s">
        <v>82</v>
      </c>
      <c r="GF2" t="s">
        <v>73</v>
      </c>
      <c r="GG2" t="s">
        <v>74</v>
      </c>
      <c r="GH2" t="s">
        <v>75</v>
      </c>
      <c r="GI2" t="s">
        <v>76</v>
      </c>
      <c r="GJ2" t="s">
        <v>77</v>
      </c>
      <c r="GK2" t="s">
        <v>329</v>
      </c>
      <c r="GL2" t="s">
        <v>659</v>
      </c>
      <c r="GM2" t="s">
        <v>78</v>
      </c>
      <c r="GN2" t="s">
        <v>79</v>
      </c>
      <c r="GO2" t="s">
        <v>80</v>
      </c>
      <c r="GP2" t="s">
        <v>81</v>
      </c>
      <c r="GQ2" t="s">
        <v>82</v>
      </c>
      <c r="GR2" t="s">
        <v>73</v>
      </c>
      <c r="GS2" t="s">
        <v>74</v>
      </c>
      <c r="GT2" t="s">
        <v>75</v>
      </c>
      <c r="GU2" t="s">
        <v>76</v>
      </c>
      <c r="GV2" t="s">
        <v>77</v>
      </c>
      <c r="GW2" t="s">
        <v>78</v>
      </c>
      <c r="GX2" t="s">
        <v>79</v>
      </c>
      <c r="GY2" t="s">
        <v>80</v>
      </c>
      <c r="GZ2" t="s">
        <v>81</v>
      </c>
      <c r="HA2" t="s">
        <v>82</v>
      </c>
      <c r="HB2" t="s">
        <v>73</v>
      </c>
      <c r="HC2" t="s">
        <v>74</v>
      </c>
      <c r="HD2" t="s">
        <v>75</v>
      </c>
      <c r="HE2" t="s">
        <v>76</v>
      </c>
      <c r="HF2" t="s">
        <v>77</v>
      </c>
      <c r="HG2" t="s">
        <v>78</v>
      </c>
      <c r="HH2" t="s">
        <v>79</v>
      </c>
      <c r="HI2" t="s">
        <v>80</v>
      </c>
      <c r="HJ2" t="s">
        <v>81</v>
      </c>
      <c r="HK2" t="s">
        <v>82</v>
      </c>
      <c r="HL2" t="s">
        <v>73</v>
      </c>
      <c r="HM2" t="s">
        <v>74</v>
      </c>
      <c r="HN2" t="s">
        <v>75</v>
      </c>
      <c r="HO2" t="s">
        <v>76</v>
      </c>
      <c r="HP2" t="s">
        <v>77</v>
      </c>
      <c r="HQ2" t="s">
        <v>78</v>
      </c>
      <c r="HR2" t="s">
        <v>79</v>
      </c>
      <c r="HS2" t="s">
        <v>80</v>
      </c>
      <c r="HT2" t="s">
        <v>81</v>
      </c>
      <c r="HU2" t="s">
        <v>82</v>
      </c>
      <c r="HV2" t="s">
        <v>73</v>
      </c>
      <c r="HW2" t="s">
        <v>74</v>
      </c>
      <c r="HX2" t="s">
        <v>75</v>
      </c>
      <c r="HY2" t="s">
        <v>76</v>
      </c>
      <c r="HZ2" t="s">
        <v>77</v>
      </c>
      <c r="IA2" t="s">
        <v>78</v>
      </c>
      <c r="IB2" t="s">
        <v>79</v>
      </c>
      <c r="IC2" t="s">
        <v>80</v>
      </c>
      <c r="ID2" t="s">
        <v>81</v>
      </c>
      <c r="IE2" t="s">
        <v>82</v>
      </c>
      <c r="IF2" t="s">
        <v>73</v>
      </c>
      <c r="IG2" t="s">
        <v>74</v>
      </c>
      <c r="IH2" t="s">
        <v>75</v>
      </c>
      <c r="II2" t="s">
        <v>76</v>
      </c>
      <c r="IJ2" t="s">
        <v>77</v>
      </c>
      <c r="IK2" t="s">
        <v>78</v>
      </c>
      <c r="IL2" t="s">
        <v>79</v>
      </c>
      <c r="IM2" t="s">
        <v>80</v>
      </c>
      <c r="IN2" t="s">
        <v>81</v>
      </c>
      <c r="IO2" t="s">
        <v>82</v>
      </c>
      <c r="IP2" t="s">
        <v>102</v>
      </c>
      <c r="IQ2" t="s">
        <v>102</v>
      </c>
      <c r="IR2" t="s">
        <v>103</v>
      </c>
      <c r="IS2" t="s">
        <v>103</v>
      </c>
      <c r="IT2" t="s">
        <v>103</v>
      </c>
      <c r="IU2" t="s">
        <v>363</v>
      </c>
      <c r="IW2" t="s">
        <v>364</v>
      </c>
      <c r="IY2" t="s">
        <v>365</v>
      </c>
      <c r="JA2" t="s">
        <v>366</v>
      </c>
    </row>
    <row r="3" spans="1:262" x14ac:dyDescent="0.25">
      <c r="A3" t="s">
        <v>85</v>
      </c>
      <c r="B3" t="s">
        <v>310</v>
      </c>
      <c r="C3" t="s">
        <v>86</v>
      </c>
      <c r="D3" t="s">
        <v>660</v>
      </c>
      <c r="E3" t="s">
        <v>661</v>
      </c>
      <c r="F3" t="s">
        <v>662</v>
      </c>
      <c r="G3" t="s">
        <v>87</v>
      </c>
      <c r="H3" t="s">
        <v>15</v>
      </c>
      <c r="I3" t="s">
        <v>88</v>
      </c>
      <c r="J3" t="s">
        <v>311</v>
      </c>
      <c r="K3" t="s">
        <v>89</v>
      </c>
      <c r="L3" t="s">
        <v>89</v>
      </c>
      <c r="M3" t="s">
        <v>89</v>
      </c>
      <c r="N3" t="s">
        <v>89</v>
      </c>
      <c r="O3" t="s">
        <v>89</v>
      </c>
      <c r="P3" t="s">
        <v>89</v>
      </c>
      <c r="Q3" t="s">
        <v>89</v>
      </c>
      <c r="R3" t="s">
        <v>89</v>
      </c>
      <c r="S3" t="s">
        <v>89</v>
      </c>
      <c r="T3" t="s">
        <v>89</v>
      </c>
      <c r="U3" t="s">
        <v>89</v>
      </c>
      <c r="V3" t="s">
        <v>89</v>
      </c>
      <c r="W3" t="s">
        <v>90</v>
      </c>
      <c r="X3" t="s">
        <v>90</v>
      </c>
      <c r="Y3" t="s">
        <v>90</v>
      </c>
      <c r="Z3" t="s">
        <v>90</v>
      </c>
      <c r="AA3" t="s">
        <v>90</v>
      </c>
      <c r="AB3" t="s">
        <v>90</v>
      </c>
      <c r="AC3" t="s">
        <v>90</v>
      </c>
      <c r="AD3" t="s">
        <v>90</v>
      </c>
      <c r="AE3" t="s">
        <v>90</v>
      </c>
      <c r="AF3" t="s">
        <v>90</v>
      </c>
      <c r="AG3" t="s">
        <v>91</v>
      </c>
      <c r="AH3" t="s">
        <v>91</v>
      </c>
      <c r="AI3" t="s">
        <v>91</v>
      </c>
      <c r="AJ3" t="s">
        <v>91</v>
      </c>
      <c r="AK3" t="s">
        <v>91</v>
      </c>
      <c r="AL3" t="s">
        <v>91</v>
      </c>
      <c r="AM3" t="s">
        <v>91</v>
      </c>
      <c r="AN3" t="s">
        <v>91</v>
      </c>
      <c r="AO3" t="s">
        <v>91</v>
      </c>
      <c r="AP3" t="s">
        <v>91</v>
      </c>
      <c r="AQ3" t="s">
        <v>92</v>
      </c>
      <c r="AR3" t="s">
        <v>92</v>
      </c>
      <c r="AS3" t="s">
        <v>92</v>
      </c>
      <c r="AT3" t="s">
        <v>92</v>
      </c>
      <c r="AU3" t="s">
        <v>92</v>
      </c>
      <c r="AV3" t="s">
        <v>92</v>
      </c>
      <c r="AW3" t="s">
        <v>92</v>
      </c>
      <c r="AX3" t="s">
        <v>92</v>
      </c>
      <c r="AY3" t="s">
        <v>92</v>
      </c>
      <c r="AZ3" t="s">
        <v>92</v>
      </c>
      <c r="BA3" t="s">
        <v>92</v>
      </c>
      <c r="BB3" t="s">
        <v>92</v>
      </c>
      <c r="BC3" t="s">
        <v>92</v>
      </c>
      <c r="BD3" t="s">
        <v>274</v>
      </c>
      <c r="BE3" t="s">
        <v>274</v>
      </c>
      <c r="BF3" t="s">
        <v>274</v>
      </c>
      <c r="BG3" t="s">
        <v>274</v>
      </c>
      <c r="BH3" t="s">
        <v>274</v>
      </c>
      <c r="BI3" t="s">
        <v>274</v>
      </c>
      <c r="BJ3" t="s">
        <v>274</v>
      </c>
      <c r="BK3" t="s">
        <v>274</v>
      </c>
      <c r="BL3" t="s">
        <v>274</v>
      </c>
      <c r="BM3" t="s">
        <v>274</v>
      </c>
      <c r="BN3" t="s">
        <v>274</v>
      </c>
      <c r="BO3" t="s">
        <v>274</v>
      </c>
      <c r="BP3" t="s">
        <v>274</v>
      </c>
      <c r="BQ3" t="s">
        <v>89</v>
      </c>
      <c r="BR3" t="s">
        <v>89</v>
      </c>
      <c r="BS3" t="s">
        <v>89</v>
      </c>
      <c r="BT3" t="s">
        <v>89</v>
      </c>
      <c r="BU3" t="s">
        <v>89</v>
      </c>
      <c r="BV3" t="s">
        <v>89</v>
      </c>
      <c r="BW3" t="s">
        <v>89</v>
      </c>
      <c r="BX3" t="s">
        <v>89</v>
      </c>
      <c r="BY3" t="s">
        <v>89</v>
      </c>
      <c r="BZ3" t="s">
        <v>89</v>
      </c>
      <c r="CA3" t="s">
        <v>90</v>
      </c>
      <c r="CB3" t="s">
        <v>90</v>
      </c>
      <c r="CC3" t="s">
        <v>90</v>
      </c>
      <c r="CD3" t="s">
        <v>90</v>
      </c>
      <c r="CE3" t="s">
        <v>90</v>
      </c>
      <c r="CF3" t="s">
        <v>90</v>
      </c>
      <c r="CG3" t="s">
        <v>90</v>
      </c>
      <c r="CH3" t="s">
        <v>90</v>
      </c>
      <c r="CI3" t="s">
        <v>90</v>
      </c>
      <c r="CJ3" t="s">
        <v>90</v>
      </c>
      <c r="CK3" t="s">
        <v>91</v>
      </c>
      <c r="CL3" t="s">
        <v>91</v>
      </c>
      <c r="CM3" t="s">
        <v>91</v>
      </c>
      <c r="CN3" t="s">
        <v>91</v>
      </c>
      <c r="CO3" t="s">
        <v>91</v>
      </c>
      <c r="CP3" t="s">
        <v>91</v>
      </c>
      <c r="CQ3" t="s">
        <v>91</v>
      </c>
      <c r="CR3" t="s">
        <v>91</v>
      </c>
      <c r="CS3" t="s">
        <v>91</v>
      </c>
      <c r="CT3" t="s">
        <v>91</v>
      </c>
      <c r="CU3" t="s">
        <v>92</v>
      </c>
      <c r="CV3" t="s">
        <v>92</v>
      </c>
      <c r="CW3" t="s">
        <v>92</v>
      </c>
      <c r="CX3" t="s">
        <v>92</v>
      </c>
      <c r="CY3" t="s">
        <v>92</v>
      </c>
      <c r="CZ3" t="s">
        <v>92</v>
      </c>
      <c r="DA3" t="s">
        <v>92</v>
      </c>
      <c r="DB3" t="s">
        <v>92</v>
      </c>
      <c r="DC3" t="s">
        <v>92</v>
      </c>
      <c r="DD3" t="s">
        <v>92</v>
      </c>
      <c r="DE3" t="s">
        <v>92</v>
      </c>
      <c r="DF3" t="s">
        <v>274</v>
      </c>
      <c r="DG3" t="s">
        <v>274</v>
      </c>
      <c r="DH3" t="s">
        <v>274</v>
      </c>
      <c r="DI3" t="s">
        <v>274</v>
      </c>
      <c r="DJ3" t="s">
        <v>274</v>
      </c>
      <c r="DK3" t="s">
        <v>274</v>
      </c>
      <c r="DL3" t="s">
        <v>274</v>
      </c>
      <c r="DM3" t="s">
        <v>274</v>
      </c>
      <c r="DN3" t="s">
        <v>274</v>
      </c>
      <c r="DO3" t="s">
        <v>274</v>
      </c>
      <c r="DP3" t="s">
        <v>274</v>
      </c>
      <c r="DQ3" t="s">
        <v>93</v>
      </c>
      <c r="DR3" t="s">
        <v>94</v>
      </c>
      <c r="DS3" t="s">
        <v>95</v>
      </c>
      <c r="DT3" t="s">
        <v>274</v>
      </c>
      <c r="DU3" t="s">
        <v>274</v>
      </c>
      <c r="DV3" t="s">
        <v>282</v>
      </c>
      <c r="DW3" t="s">
        <v>282</v>
      </c>
      <c r="DX3" t="s">
        <v>283</v>
      </c>
      <c r="DY3" t="s">
        <v>283</v>
      </c>
      <c r="DZ3" t="s">
        <v>284</v>
      </c>
      <c r="EA3" t="s">
        <v>284</v>
      </c>
      <c r="EB3" t="s">
        <v>284</v>
      </c>
      <c r="EC3" t="s">
        <v>284</v>
      </c>
      <c r="ED3" t="s">
        <v>284</v>
      </c>
      <c r="EE3" t="s">
        <v>284</v>
      </c>
      <c r="EF3" t="s">
        <v>284</v>
      </c>
      <c r="EG3" t="s">
        <v>284</v>
      </c>
      <c r="EH3" t="s">
        <v>284</v>
      </c>
      <c r="EI3" t="s">
        <v>284</v>
      </c>
      <c r="EJ3" t="s">
        <v>284</v>
      </c>
      <c r="EK3" t="s">
        <v>284</v>
      </c>
      <c r="EL3" t="s">
        <v>284</v>
      </c>
      <c r="EM3" t="s">
        <v>284</v>
      </c>
      <c r="EN3" t="s">
        <v>89</v>
      </c>
      <c r="EO3" t="s">
        <v>89</v>
      </c>
      <c r="EP3" t="s">
        <v>89</v>
      </c>
      <c r="EQ3" t="s">
        <v>89</v>
      </c>
      <c r="ER3" t="s">
        <v>89</v>
      </c>
      <c r="ES3" t="s">
        <v>89</v>
      </c>
      <c r="ET3" t="s">
        <v>89</v>
      </c>
      <c r="EU3" t="s">
        <v>89</v>
      </c>
      <c r="EV3" t="s">
        <v>89</v>
      </c>
      <c r="EW3" t="s">
        <v>89</v>
      </c>
      <c r="EX3" t="s">
        <v>89</v>
      </c>
      <c r="EY3" t="s">
        <v>89</v>
      </c>
      <c r="EZ3" t="s">
        <v>90</v>
      </c>
      <c r="FA3" t="s">
        <v>90</v>
      </c>
      <c r="FB3" t="s">
        <v>90</v>
      </c>
      <c r="FC3" t="s">
        <v>90</v>
      </c>
      <c r="FD3" t="s">
        <v>90</v>
      </c>
      <c r="FE3" t="s">
        <v>90</v>
      </c>
      <c r="FF3" t="s">
        <v>90</v>
      </c>
      <c r="FG3" t="s">
        <v>90</v>
      </c>
      <c r="FH3" t="s">
        <v>90</v>
      </c>
      <c r="FI3" t="s">
        <v>90</v>
      </c>
      <c r="FJ3" t="s">
        <v>91</v>
      </c>
      <c r="FK3" t="s">
        <v>91</v>
      </c>
      <c r="FL3" t="s">
        <v>91</v>
      </c>
      <c r="FM3" t="s">
        <v>91</v>
      </c>
      <c r="FN3" t="s">
        <v>91</v>
      </c>
      <c r="FO3" t="s">
        <v>91</v>
      </c>
      <c r="FP3" t="s">
        <v>91</v>
      </c>
      <c r="FQ3" t="s">
        <v>91</v>
      </c>
      <c r="FR3" t="s">
        <v>91</v>
      </c>
      <c r="FS3" t="s">
        <v>91</v>
      </c>
      <c r="FT3" t="s">
        <v>92</v>
      </c>
      <c r="FU3" t="s">
        <v>92</v>
      </c>
      <c r="FV3" t="s">
        <v>92</v>
      </c>
      <c r="FW3" t="s">
        <v>92</v>
      </c>
      <c r="FX3" t="s">
        <v>92</v>
      </c>
      <c r="FY3" t="s">
        <v>92</v>
      </c>
      <c r="FZ3" t="s">
        <v>92</v>
      </c>
      <c r="GA3" t="s">
        <v>92</v>
      </c>
      <c r="GB3" t="s">
        <v>92</v>
      </c>
      <c r="GC3" t="s">
        <v>92</v>
      </c>
      <c r="GD3" t="s">
        <v>92</v>
      </c>
      <c r="GE3" t="s">
        <v>92</v>
      </c>
      <c r="GF3" t="s">
        <v>274</v>
      </c>
      <c r="GG3" t="s">
        <v>274</v>
      </c>
      <c r="GH3" t="s">
        <v>274</v>
      </c>
      <c r="GI3" t="s">
        <v>274</v>
      </c>
      <c r="GJ3" t="s">
        <v>274</v>
      </c>
      <c r="GK3" t="s">
        <v>274</v>
      </c>
      <c r="GL3" t="s">
        <v>274</v>
      </c>
      <c r="GM3" t="s">
        <v>274</v>
      </c>
      <c r="GN3" t="s">
        <v>274</v>
      </c>
      <c r="GO3" t="s">
        <v>274</v>
      </c>
      <c r="GP3" t="s">
        <v>274</v>
      </c>
      <c r="GQ3" t="s">
        <v>274</v>
      </c>
      <c r="GR3" t="s">
        <v>89</v>
      </c>
      <c r="GS3" t="s">
        <v>89</v>
      </c>
      <c r="GT3" t="s">
        <v>89</v>
      </c>
      <c r="GU3" t="s">
        <v>89</v>
      </c>
      <c r="GV3" t="s">
        <v>89</v>
      </c>
      <c r="GW3" t="s">
        <v>89</v>
      </c>
      <c r="GX3" t="s">
        <v>89</v>
      </c>
      <c r="GY3" t="s">
        <v>89</v>
      </c>
      <c r="GZ3" t="s">
        <v>89</v>
      </c>
      <c r="HA3" t="s">
        <v>89</v>
      </c>
      <c r="HB3" t="s">
        <v>90</v>
      </c>
      <c r="HC3" t="s">
        <v>90</v>
      </c>
      <c r="HD3" t="s">
        <v>90</v>
      </c>
      <c r="HE3" t="s">
        <v>90</v>
      </c>
      <c r="HF3" t="s">
        <v>90</v>
      </c>
      <c r="HG3" t="s">
        <v>90</v>
      </c>
      <c r="HH3" t="s">
        <v>90</v>
      </c>
      <c r="HI3" t="s">
        <v>90</v>
      </c>
      <c r="HJ3" t="s">
        <v>90</v>
      </c>
      <c r="HK3" t="s">
        <v>90</v>
      </c>
      <c r="HL3" t="s">
        <v>91</v>
      </c>
      <c r="HM3" t="s">
        <v>91</v>
      </c>
      <c r="HN3" t="s">
        <v>91</v>
      </c>
      <c r="HO3" t="s">
        <v>91</v>
      </c>
      <c r="HP3" t="s">
        <v>91</v>
      </c>
      <c r="HQ3" t="s">
        <v>91</v>
      </c>
      <c r="HR3" t="s">
        <v>91</v>
      </c>
      <c r="HS3" t="s">
        <v>91</v>
      </c>
      <c r="HT3" t="s">
        <v>91</v>
      </c>
      <c r="HU3" t="s">
        <v>91</v>
      </c>
      <c r="HV3" t="s">
        <v>92</v>
      </c>
      <c r="HW3" t="s">
        <v>92</v>
      </c>
      <c r="HX3" t="s">
        <v>92</v>
      </c>
      <c r="HY3" t="s">
        <v>92</v>
      </c>
      <c r="HZ3" t="s">
        <v>92</v>
      </c>
      <c r="IA3" t="s">
        <v>92</v>
      </c>
      <c r="IB3" t="s">
        <v>92</v>
      </c>
      <c r="IC3" t="s">
        <v>92</v>
      </c>
      <c r="ID3" t="s">
        <v>92</v>
      </c>
      <c r="IE3" t="s">
        <v>92</v>
      </c>
      <c r="IF3" t="s">
        <v>274</v>
      </c>
      <c r="IG3" t="s">
        <v>274</v>
      </c>
      <c r="IH3" t="s">
        <v>274</v>
      </c>
      <c r="II3" t="s">
        <v>274</v>
      </c>
      <c r="IJ3" t="s">
        <v>274</v>
      </c>
      <c r="IK3" t="s">
        <v>274</v>
      </c>
      <c r="IL3" t="s">
        <v>274</v>
      </c>
      <c r="IM3" t="s">
        <v>274</v>
      </c>
      <c r="IN3" t="s">
        <v>274</v>
      </c>
      <c r="IO3" t="s">
        <v>274</v>
      </c>
      <c r="IP3" t="s">
        <v>663</v>
      </c>
      <c r="IQ3" t="s">
        <v>664</v>
      </c>
      <c r="IR3" t="s">
        <v>665</v>
      </c>
      <c r="IS3" t="s">
        <v>666</v>
      </c>
      <c r="IT3" t="s">
        <v>667</v>
      </c>
      <c r="IU3" t="s">
        <v>367</v>
      </c>
      <c r="IV3" t="s">
        <v>368</v>
      </c>
      <c r="IW3" t="s">
        <v>367</v>
      </c>
      <c r="IX3" t="s">
        <v>368</v>
      </c>
      <c r="IY3" t="s">
        <v>367</v>
      </c>
      <c r="IZ3" t="s">
        <v>368</v>
      </c>
      <c r="JA3" t="s">
        <v>367</v>
      </c>
      <c r="JB3" t="s">
        <v>368</v>
      </c>
    </row>
    <row r="4" spans="1:262" x14ac:dyDescent="0.25">
      <c r="A4" s="10">
        <v>42977.405717592592</v>
      </c>
      <c r="B4" t="s">
        <v>383</v>
      </c>
      <c r="C4" t="s">
        <v>519</v>
      </c>
      <c r="D4">
        <v>1</v>
      </c>
      <c r="E4">
        <v>1</v>
      </c>
      <c r="F4">
        <v>2100</v>
      </c>
      <c r="G4" t="s">
        <v>96</v>
      </c>
      <c r="H4" t="s">
        <v>125</v>
      </c>
      <c r="I4">
        <v>0</v>
      </c>
      <c r="J4">
        <v>56</v>
      </c>
      <c r="K4">
        <v>256.48</v>
      </c>
      <c r="L4">
        <v>0</v>
      </c>
      <c r="M4">
        <v>161.96899999999999</v>
      </c>
      <c r="N4">
        <v>0</v>
      </c>
      <c r="O4">
        <v>80.390600000000006</v>
      </c>
      <c r="P4">
        <v>0</v>
      </c>
      <c r="Q4">
        <v>0</v>
      </c>
      <c r="R4">
        <v>505.55700000000002</v>
      </c>
      <c r="S4">
        <v>885.22699999999998</v>
      </c>
      <c r="T4">
        <v>2025.88</v>
      </c>
      <c r="U4">
        <v>119.621</v>
      </c>
      <c r="V4">
        <v>4035.13</v>
      </c>
      <c r="W4">
        <v>378.50900000000001</v>
      </c>
      <c r="X4">
        <v>0</v>
      </c>
      <c r="Y4">
        <v>0</v>
      </c>
      <c r="Z4">
        <v>0</v>
      </c>
      <c r="AA4">
        <v>121.33499999999999</v>
      </c>
      <c r="AB4">
        <v>0</v>
      </c>
      <c r="AC4">
        <v>43.669699999999999</v>
      </c>
      <c r="AD4">
        <v>0</v>
      </c>
      <c r="AE4">
        <v>0</v>
      </c>
      <c r="AF4">
        <v>543.51400000000001</v>
      </c>
      <c r="AG4">
        <v>0</v>
      </c>
      <c r="AH4">
        <v>0</v>
      </c>
      <c r="AI4">
        <v>0</v>
      </c>
      <c r="AJ4">
        <v>0</v>
      </c>
      <c r="AK4">
        <v>0</v>
      </c>
      <c r="AL4">
        <v>0</v>
      </c>
      <c r="AM4">
        <v>0</v>
      </c>
      <c r="AN4">
        <v>0</v>
      </c>
      <c r="AO4">
        <v>0</v>
      </c>
      <c r="AP4">
        <v>0</v>
      </c>
      <c r="AQ4">
        <v>41.17</v>
      </c>
      <c r="AR4">
        <v>0</v>
      </c>
      <c r="AS4">
        <v>2.16</v>
      </c>
      <c r="AT4">
        <v>0</v>
      </c>
      <c r="AU4">
        <v>12.59</v>
      </c>
      <c r="AV4">
        <v>0</v>
      </c>
      <c r="AW4">
        <v>0</v>
      </c>
      <c r="AX4">
        <v>7.96</v>
      </c>
      <c r="AY4">
        <v>16.63</v>
      </c>
      <c r="AZ4">
        <v>28.26</v>
      </c>
      <c r="BA4">
        <v>1.74</v>
      </c>
      <c r="BB4">
        <v>110.51</v>
      </c>
      <c r="BC4">
        <v>55.92</v>
      </c>
      <c r="BD4" s="24">
        <v>3.2584E-13</v>
      </c>
      <c r="BE4">
        <v>0</v>
      </c>
      <c r="BF4">
        <v>1.8495000000000001E-2</v>
      </c>
      <c r="BG4">
        <v>0</v>
      </c>
      <c r="BH4">
        <v>1.0894600000000001E-2</v>
      </c>
      <c r="BI4">
        <v>0</v>
      </c>
      <c r="BJ4">
        <v>0</v>
      </c>
      <c r="BK4">
        <v>0.134212</v>
      </c>
      <c r="BL4">
        <v>0.15870500000000001</v>
      </c>
      <c r="BM4">
        <v>0.30364400000000002</v>
      </c>
      <c r="BN4">
        <v>2.03874E-2</v>
      </c>
      <c r="BO4">
        <v>0.64633799999999997</v>
      </c>
      <c r="BP4">
        <v>2.9389599999999998E-2</v>
      </c>
      <c r="BQ4">
        <v>256.48</v>
      </c>
      <c r="BR4">
        <v>0</v>
      </c>
      <c r="BS4">
        <v>161.96899999999999</v>
      </c>
      <c r="BT4">
        <v>0</v>
      </c>
      <c r="BU4">
        <v>80.390600000000006</v>
      </c>
      <c r="BV4">
        <v>505.55700000000002</v>
      </c>
      <c r="BW4">
        <v>885.22699999999998</v>
      </c>
      <c r="BX4">
        <v>2025.88</v>
      </c>
      <c r="BY4">
        <v>119.621</v>
      </c>
      <c r="BZ4">
        <v>4035.13</v>
      </c>
      <c r="CA4">
        <v>378.50900000000001</v>
      </c>
      <c r="CB4">
        <v>0</v>
      </c>
      <c r="CC4">
        <v>0</v>
      </c>
      <c r="CD4">
        <v>0</v>
      </c>
      <c r="CE4">
        <v>121.33499999999999</v>
      </c>
      <c r="CF4">
        <v>0</v>
      </c>
      <c r="CG4">
        <v>43.669699999999999</v>
      </c>
      <c r="CH4">
        <v>0</v>
      </c>
      <c r="CI4">
        <v>0</v>
      </c>
      <c r="CJ4">
        <v>543.51400000000001</v>
      </c>
      <c r="CK4">
        <v>0</v>
      </c>
      <c r="CL4">
        <v>0</v>
      </c>
      <c r="CM4">
        <v>0</v>
      </c>
      <c r="CN4">
        <v>0</v>
      </c>
      <c r="CO4">
        <v>0</v>
      </c>
      <c r="CP4">
        <v>0</v>
      </c>
      <c r="CQ4">
        <v>0</v>
      </c>
      <c r="CR4">
        <v>0</v>
      </c>
      <c r="CS4">
        <v>0</v>
      </c>
      <c r="CT4">
        <v>0</v>
      </c>
      <c r="CU4">
        <v>41.17</v>
      </c>
      <c r="CV4">
        <v>0</v>
      </c>
      <c r="CW4">
        <v>2.16</v>
      </c>
      <c r="CX4">
        <v>0</v>
      </c>
      <c r="CY4">
        <v>12.59</v>
      </c>
      <c r="CZ4">
        <v>7.96</v>
      </c>
      <c r="DA4">
        <v>16.63</v>
      </c>
      <c r="DB4">
        <v>28.26</v>
      </c>
      <c r="DC4">
        <v>1.74</v>
      </c>
      <c r="DD4">
        <v>110.51</v>
      </c>
      <c r="DE4">
        <v>55.92</v>
      </c>
      <c r="DF4" s="24">
        <v>3.2584E-13</v>
      </c>
      <c r="DG4">
        <v>0</v>
      </c>
      <c r="DH4">
        <v>1.8495000000000001E-2</v>
      </c>
      <c r="DI4">
        <v>0</v>
      </c>
      <c r="DJ4">
        <v>1.0894600000000001E-2</v>
      </c>
      <c r="DK4">
        <v>0.134212</v>
      </c>
      <c r="DL4">
        <v>0.15870500000000001</v>
      </c>
      <c r="DM4">
        <v>0.30364400000000002</v>
      </c>
      <c r="DN4">
        <v>2.03874E-2</v>
      </c>
      <c r="DO4">
        <v>0.64633799999999997</v>
      </c>
      <c r="DP4">
        <v>2.9389599999999998E-2</v>
      </c>
      <c r="DQ4" t="s">
        <v>691</v>
      </c>
      <c r="DR4" t="s">
        <v>690</v>
      </c>
      <c r="DS4" t="s">
        <v>16</v>
      </c>
      <c r="DT4">
        <v>0</v>
      </c>
      <c r="DU4">
        <v>0</v>
      </c>
      <c r="DV4">
        <v>0</v>
      </c>
      <c r="DW4">
        <v>0</v>
      </c>
      <c r="EN4">
        <v>256.48</v>
      </c>
      <c r="EO4">
        <v>0</v>
      </c>
      <c r="EP4">
        <v>161.96899999999999</v>
      </c>
      <c r="EQ4">
        <v>0</v>
      </c>
      <c r="ER4">
        <v>80.390600000000006</v>
      </c>
      <c r="ES4">
        <v>0</v>
      </c>
      <c r="ET4">
        <v>0</v>
      </c>
      <c r="EU4">
        <v>505.55700000000002</v>
      </c>
      <c r="EV4">
        <v>885.22699999999998</v>
      </c>
      <c r="EW4">
        <v>2025.88</v>
      </c>
      <c r="EX4">
        <v>119.621</v>
      </c>
      <c r="EY4">
        <v>4035.13</v>
      </c>
      <c r="EZ4">
        <v>378.50900000000001</v>
      </c>
      <c r="FA4">
        <v>0</v>
      </c>
      <c r="FB4">
        <v>0</v>
      </c>
      <c r="FC4">
        <v>0</v>
      </c>
      <c r="FD4">
        <v>121.33499999999999</v>
      </c>
      <c r="FE4">
        <v>0</v>
      </c>
      <c r="FF4">
        <v>43.669699999999999</v>
      </c>
      <c r="FG4">
        <v>0</v>
      </c>
      <c r="FH4">
        <v>0</v>
      </c>
      <c r="FI4">
        <v>543.51400000000001</v>
      </c>
      <c r="FJ4">
        <v>0</v>
      </c>
      <c r="FK4">
        <v>0</v>
      </c>
      <c r="FL4">
        <v>0</v>
      </c>
      <c r="FM4">
        <v>0</v>
      </c>
      <c r="FN4">
        <v>0</v>
      </c>
      <c r="FO4">
        <v>0</v>
      </c>
      <c r="FP4">
        <v>0</v>
      </c>
      <c r="FQ4">
        <v>0</v>
      </c>
      <c r="FR4">
        <v>0</v>
      </c>
      <c r="FS4">
        <v>0</v>
      </c>
      <c r="FT4">
        <v>41.17</v>
      </c>
      <c r="FU4">
        <v>0</v>
      </c>
      <c r="FV4">
        <v>2.16</v>
      </c>
      <c r="FW4">
        <v>0</v>
      </c>
      <c r="FX4">
        <v>12.59</v>
      </c>
      <c r="FY4">
        <v>0</v>
      </c>
      <c r="FZ4">
        <v>0</v>
      </c>
      <c r="GA4">
        <v>7.96</v>
      </c>
      <c r="GB4">
        <v>16.63</v>
      </c>
      <c r="GC4">
        <v>28.26</v>
      </c>
      <c r="GD4">
        <v>1.74</v>
      </c>
      <c r="GE4">
        <v>110.51</v>
      </c>
      <c r="GF4" s="24">
        <v>3.2584E-13</v>
      </c>
      <c r="GG4">
        <v>0</v>
      </c>
      <c r="GH4">
        <v>1.8495000000000001E-2</v>
      </c>
      <c r="GI4">
        <v>0</v>
      </c>
      <c r="GJ4">
        <v>1.0894600000000001E-2</v>
      </c>
      <c r="GK4">
        <v>0</v>
      </c>
      <c r="GL4">
        <v>0</v>
      </c>
      <c r="GM4">
        <v>0.134212</v>
      </c>
      <c r="GN4">
        <v>0.15870500000000001</v>
      </c>
      <c r="GO4">
        <v>0.30364400000000002</v>
      </c>
      <c r="GP4">
        <v>2.03874E-2</v>
      </c>
      <c r="GQ4">
        <v>0.64633799999999997</v>
      </c>
      <c r="GR4">
        <v>462.48</v>
      </c>
      <c r="GS4">
        <v>0</v>
      </c>
      <c r="GT4">
        <v>161.96899999999999</v>
      </c>
      <c r="GU4">
        <v>0</v>
      </c>
      <c r="GV4">
        <v>0</v>
      </c>
      <c r="GW4">
        <v>2135</v>
      </c>
      <c r="GX4">
        <v>930.00099999999998</v>
      </c>
      <c r="GY4">
        <v>2637.81</v>
      </c>
      <c r="GZ4">
        <v>297.5</v>
      </c>
      <c r="HA4">
        <v>6624.76</v>
      </c>
      <c r="HB4">
        <v>384.90899999999999</v>
      </c>
      <c r="HC4">
        <v>0</v>
      </c>
      <c r="HD4">
        <v>0</v>
      </c>
      <c r="HE4">
        <v>0</v>
      </c>
      <c r="HF4">
        <v>182.03399999999999</v>
      </c>
      <c r="HG4">
        <v>0</v>
      </c>
      <c r="HH4">
        <v>65.400000000000006</v>
      </c>
      <c r="HI4">
        <v>0</v>
      </c>
      <c r="HJ4">
        <v>0</v>
      </c>
      <c r="HK4">
        <v>632.34299999999996</v>
      </c>
      <c r="HL4">
        <v>0</v>
      </c>
      <c r="HM4">
        <v>0</v>
      </c>
      <c r="HN4">
        <v>0</v>
      </c>
      <c r="HO4">
        <v>0</v>
      </c>
      <c r="HP4">
        <v>0</v>
      </c>
      <c r="HQ4">
        <v>0</v>
      </c>
      <c r="HR4">
        <v>0</v>
      </c>
      <c r="HS4">
        <v>0</v>
      </c>
      <c r="HT4">
        <v>0</v>
      </c>
      <c r="HU4">
        <v>0</v>
      </c>
      <c r="HV4">
        <v>44.64</v>
      </c>
      <c r="HW4">
        <v>0</v>
      </c>
      <c r="HX4">
        <v>2.16</v>
      </c>
      <c r="HY4">
        <v>0</v>
      </c>
      <c r="HZ4">
        <v>17.23</v>
      </c>
      <c r="IA4">
        <v>33.22</v>
      </c>
      <c r="IB4">
        <v>18.7</v>
      </c>
      <c r="IC4">
        <v>36.86</v>
      </c>
      <c r="ID4">
        <v>4.59</v>
      </c>
      <c r="IE4">
        <v>157.4</v>
      </c>
      <c r="IF4" s="24">
        <v>4.1866500000000001E-14</v>
      </c>
      <c r="IG4">
        <v>0</v>
      </c>
      <c r="IH4">
        <v>1.8495000000000001E-2</v>
      </c>
      <c r="II4">
        <v>0</v>
      </c>
      <c r="IJ4">
        <v>0</v>
      </c>
      <c r="IK4">
        <v>0.62342900000000001</v>
      </c>
      <c r="IL4">
        <v>0.118043</v>
      </c>
      <c r="IM4">
        <v>0.43196400000000001</v>
      </c>
      <c r="IN4">
        <v>6.2929700000000005E-2</v>
      </c>
      <c r="IO4">
        <v>1.2548600000000001</v>
      </c>
      <c r="IP4">
        <v>56</v>
      </c>
      <c r="IQ4">
        <v>0</v>
      </c>
      <c r="IR4">
        <v>33.9</v>
      </c>
      <c r="IS4">
        <v>56</v>
      </c>
      <c r="IT4">
        <v>22.1</v>
      </c>
      <c r="IU4">
        <v>6.7</v>
      </c>
      <c r="IV4">
        <v>49.22</v>
      </c>
      <c r="IW4">
        <v>6.7</v>
      </c>
      <c r="IX4">
        <v>49.22</v>
      </c>
      <c r="IY4">
        <v>6.7</v>
      </c>
      <c r="IZ4">
        <v>49.22</v>
      </c>
      <c r="JA4">
        <v>8.17</v>
      </c>
      <c r="JB4">
        <v>55.86</v>
      </c>
    </row>
    <row r="5" spans="1:262" x14ac:dyDescent="0.25">
      <c r="A5" s="10">
        <v>42977.405717592592</v>
      </c>
      <c r="B5" t="s">
        <v>384</v>
      </c>
      <c r="C5" t="s">
        <v>520</v>
      </c>
      <c r="D5">
        <v>2</v>
      </c>
      <c r="E5">
        <v>1</v>
      </c>
      <c r="F5">
        <v>2100</v>
      </c>
      <c r="G5" t="s">
        <v>96</v>
      </c>
      <c r="H5" t="s">
        <v>125</v>
      </c>
      <c r="I5">
        <v>0</v>
      </c>
      <c r="J5">
        <v>47.5</v>
      </c>
      <c r="K5">
        <v>155.83699999999999</v>
      </c>
      <c r="L5">
        <v>2.8655900000000001</v>
      </c>
      <c r="M5">
        <v>167.18199999999999</v>
      </c>
      <c r="N5">
        <v>0</v>
      </c>
      <c r="O5">
        <v>80.385900000000007</v>
      </c>
      <c r="P5">
        <v>0</v>
      </c>
      <c r="Q5">
        <v>0</v>
      </c>
      <c r="R5">
        <v>505.55700000000002</v>
      </c>
      <c r="S5">
        <v>924.50599999999997</v>
      </c>
      <c r="T5">
        <v>2025.88</v>
      </c>
      <c r="U5">
        <v>119.621</v>
      </c>
      <c r="V5">
        <v>3981.84</v>
      </c>
      <c r="W5">
        <v>229.97399999999999</v>
      </c>
      <c r="X5">
        <v>0</v>
      </c>
      <c r="Y5">
        <v>0</v>
      </c>
      <c r="Z5">
        <v>0</v>
      </c>
      <c r="AA5">
        <v>109.837</v>
      </c>
      <c r="AB5">
        <v>0</v>
      </c>
      <c r="AC5">
        <v>43.669699999999999</v>
      </c>
      <c r="AD5">
        <v>0</v>
      </c>
      <c r="AE5">
        <v>0</v>
      </c>
      <c r="AF5">
        <v>383.48099999999999</v>
      </c>
      <c r="AG5">
        <v>0</v>
      </c>
      <c r="AH5">
        <v>0</v>
      </c>
      <c r="AI5">
        <v>0</v>
      </c>
      <c r="AJ5">
        <v>0</v>
      </c>
      <c r="AK5">
        <v>0</v>
      </c>
      <c r="AL5">
        <v>0</v>
      </c>
      <c r="AM5">
        <v>0</v>
      </c>
      <c r="AN5">
        <v>0</v>
      </c>
      <c r="AO5">
        <v>0</v>
      </c>
      <c r="AP5">
        <v>0</v>
      </c>
      <c r="AQ5">
        <v>25.8</v>
      </c>
      <c r="AR5">
        <v>0.56000000000000005</v>
      </c>
      <c r="AS5">
        <v>2.21</v>
      </c>
      <c r="AT5">
        <v>0</v>
      </c>
      <c r="AU5">
        <v>11.54</v>
      </c>
      <c r="AV5">
        <v>0</v>
      </c>
      <c r="AW5">
        <v>0</v>
      </c>
      <c r="AX5">
        <v>7.54</v>
      </c>
      <c r="AY5">
        <v>17.25</v>
      </c>
      <c r="AZ5">
        <v>27.64</v>
      </c>
      <c r="BA5">
        <v>1.67</v>
      </c>
      <c r="BB5">
        <v>94.21</v>
      </c>
      <c r="BC5">
        <v>40.11</v>
      </c>
      <c r="BD5">
        <v>0</v>
      </c>
      <c r="BE5">
        <v>3.32164E-2</v>
      </c>
      <c r="BF5">
        <v>1.9090200000000002E-2</v>
      </c>
      <c r="BG5">
        <v>0</v>
      </c>
      <c r="BH5">
        <v>1.0894600000000001E-2</v>
      </c>
      <c r="BI5">
        <v>0</v>
      </c>
      <c r="BJ5">
        <v>0</v>
      </c>
      <c r="BK5">
        <v>0.134212</v>
      </c>
      <c r="BL5">
        <v>0.17092299999999999</v>
      </c>
      <c r="BM5">
        <v>0.30364400000000002</v>
      </c>
      <c r="BN5">
        <v>2.03874E-2</v>
      </c>
      <c r="BO5">
        <v>0.69236699999999995</v>
      </c>
      <c r="BP5">
        <v>6.3201199999999999E-2</v>
      </c>
      <c r="BQ5">
        <v>155.83699999999999</v>
      </c>
      <c r="BR5">
        <v>2.8655900000000001</v>
      </c>
      <c r="BS5">
        <v>167.18199999999999</v>
      </c>
      <c r="BT5">
        <v>0</v>
      </c>
      <c r="BU5">
        <v>80.385900000000007</v>
      </c>
      <c r="BV5">
        <v>505.55700000000002</v>
      </c>
      <c r="BW5">
        <v>924.50599999999997</v>
      </c>
      <c r="BX5">
        <v>2025.88</v>
      </c>
      <c r="BY5">
        <v>119.621</v>
      </c>
      <c r="BZ5">
        <v>3981.84</v>
      </c>
      <c r="CA5">
        <v>229.97399999999999</v>
      </c>
      <c r="CB5">
        <v>0</v>
      </c>
      <c r="CC5">
        <v>0</v>
      </c>
      <c r="CD5">
        <v>0</v>
      </c>
      <c r="CE5">
        <v>109.837</v>
      </c>
      <c r="CF5">
        <v>0</v>
      </c>
      <c r="CG5">
        <v>43.669699999999999</v>
      </c>
      <c r="CH5">
        <v>0</v>
      </c>
      <c r="CI5">
        <v>0</v>
      </c>
      <c r="CJ5">
        <v>383.48099999999999</v>
      </c>
      <c r="CK5">
        <v>0</v>
      </c>
      <c r="CL5">
        <v>0</v>
      </c>
      <c r="CM5">
        <v>0</v>
      </c>
      <c r="CN5">
        <v>0</v>
      </c>
      <c r="CO5">
        <v>0</v>
      </c>
      <c r="CP5">
        <v>0</v>
      </c>
      <c r="CQ5">
        <v>0</v>
      </c>
      <c r="CR5">
        <v>0</v>
      </c>
      <c r="CS5">
        <v>0</v>
      </c>
      <c r="CT5">
        <v>0</v>
      </c>
      <c r="CU5">
        <v>25.8</v>
      </c>
      <c r="CV5">
        <v>0.56000000000000005</v>
      </c>
      <c r="CW5">
        <v>2.21</v>
      </c>
      <c r="CX5">
        <v>0</v>
      </c>
      <c r="CY5">
        <v>11.54</v>
      </c>
      <c r="CZ5">
        <v>7.54</v>
      </c>
      <c r="DA5">
        <v>17.25</v>
      </c>
      <c r="DB5">
        <v>27.64</v>
      </c>
      <c r="DC5">
        <v>1.67</v>
      </c>
      <c r="DD5">
        <v>94.21</v>
      </c>
      <c r="DE5">
        <v>40.11</v>
      </c>
      <c r="DF5">
        <v>0</v>
      </c>
      <c r="DG5">
        <v>3.32164E-2</v>
      </c>
      <c r="DH5">
        <v>1.9090200000000002E-2</v>
      </c>
      <c r="DI5">
        <v>0</v>
      </c>
      <c r="DJ5">
        <v>1.0894600000000001E-2</v>
      </c>
      <c r="DK5">
        <v>0.134212</v>
      </c>
      <c r="DL5">
        <v>0.17092299999999999</v>
      </c>
      <c r="DM5">
        <v>0.30364400000000002</v>
      </c>
      <c r="DN5">
        <v>2.03874E-2</v>
      </c>
      <c r="DO5">
        <v>0.69236699999999995</v>
      </c>
      <c r="DP5">
        <v>6.3201199999999999E-2</v>
      </c>
      <c r="DQ5" t="s">
        <v>691</v>
      </c>
      <c r="DR5" t="s">
        <v>690</v>
      </c>
      <c r="DS5" t="s">
        <v>16</v>
      </c>
      <c r="DT5">
        <v>0</v>
      </c>
      <c r="DU5">
        <v>0</v>
      </c>
      <c r="DV5">
        <v>0</v>
      </c>
      <c r="DW5">
        <v>0</v>
      </c>
      <c r="EN5">
        <v>155.83699999999999</v>
      </c>
      <c r="EO5">
        <v>2.8655900000000001</v>
      </c>
      <c r="EP5">
        <v>167.18199999999999</v>
      </c>
      <c r="EQ5">
        <v>0</v>
      </c>
      <c r="ER5">
        <v>80.385900000000007</v>
      </c>
      <c r="ES5">
        <v>0</v>
      </c>
      <c r="ET5">
        <v>0</v>
      </c>
      <c r="EU5">
        <v>505.55700000000002</v>
      </c>
      <c r="EV5">
        <v>924.50599999999997</v>
      </c>
      <c r="EW5">
        <v>2025.88</v>
      </c>
      <c r="EX5">
        <v>119.621</v>
      </c>
      <c r="EY5">
        <v>3981.84</v>
      </c>
      <c r="EZ5">
        <v>229.97399999999999</v>
      </c>
      <c r="FA5">
        <v>0</v>
      </c>
      <c r="FB5">
        <v>0</v>
      </c>
      <c r="FC5">
        <v>0</v>
      </c>
      <c r="FD5">
        <v>109.837</v>
      </c>
      <c r="FE5">
        <v>0</v>
      </c>
      <c r="FF5">
        <v>43.669699999999999</v>
      </c>
      <c r="FG5">
        <v>0</v>
      </c>
      <c r="FH5">
        <v>0</v>
      </c>
      <c r="FI5">
        <v>383.48099999999999</v>
      </c>
      <c r="FJ5">
        <v>0</v>
      </c>
      <c r="FK5">
        <v>0</v>
      </c>
      <c r="FL5">
        <v>0</v>
      </c>
      <c r="FM5">
        <v>0</v>
      </c>
      <c r="FN5">
        <v>0</v>
      </c>
      <c r="FO5">
        <v>0</v>
      </c>
      <c r="FP5">
        <v>0</v>
      </c>
      <c r="FQ5">
        <v>0</v>
      </c>
      <c r="FR5">
        <v>0</v>
      </c>
      <c r="FS5">
        <v>0</v>
      </c>
      <c r="FT5">
        <v>25.8</v>
      </c>
      <c r="FU5">
        <v>0.56000000000000005</v>
      </c>
      <c r="FV5">
        <v>2.21</v>
      </c>
      <c r="FW5">
        <v>0</v>
      </c>
      <c r="FX5">
        <v>11.54</v>
      </c>
      <c r="FY5">
        <v>0</v>
      </c>
      <c r="FZ5">
        <v>0</v>
      </c>
      <c r="GA5">
        <v>7.54</v>
      </c>
      <c r="GB5">
        <v>17.25</v>
      </c>
      <c r="GC5">
        <v>27.64</v>
      </c>
      <c r="GD5">
        <v>1.67</v>
      </c>
      <c r="GE5">
        <v>94.21</v>
      </c>
      <c r="GF5">
        <v>0</v>
      </c>
      <c r="GG5">
        <v>3.32164E-2</v>
      </c>
      <c r="GH5">
        <v>1.9090200000000002E-2</v>
      </c>
      <c r="GI5">
        <v>0</v>
      </c>
      <c r="GJ5">
        <v>1.0894600000000001E-2</v>
      </c>
      <c r="GK5">
        <v>0</v>
      </c>
      <c r="GL5">
        <v>0</v>
      </c>
      <c r="GM5">
        <v>0.134212</v>
      </c>
      <c r="GN5">
        <v>0.17092299999999999</v>
      </c>
      <c r="GO5">
        <v>0.30364400000000002</v>
      </c>
      <c r="GP5">
        <v>2.03874E-2</v>
      </c>
      <c r="GQ5">
        <v>0.69236699999999995</v>
      </c>
      <c r="GR5">
        <v>483.24900000000002</v>
      </c>
      <c r="GS5">
        <v>70.634799999999998</v>
      </c>
      <c r="GT5">
        <v>167.18199999999999</v>
      </c>
      <c r="GU5">
        <v>0</v>
      </c>
      <c r="GV5">
        <v>0</v>
      </c>
      <c r="GW5">
        <v>2135</v>
      </c>
      <c r="GX5">
        <v>930.00099999999998</v>
      </c>
      <c r="GY5">
        <v>2637.81</v>
      </c>
      <c r="GZ5">
        <v>297.5</v>
      </c>
      <c r="HA5">
        <v>6721.38</v>
      </c>
      <c r="HB5">
        <v>402.18</v>
      </c>
      <c r="HC5">
        <v>0</v>
      </c>
      <c r="HD5">
        <v>0</v>
      </c>
      <c r="HE5">
        <v>0</v>
      </c>
      <c r="HF5">
        <v>169.505</v>
      </c>
      <c r="HG5">
        <v>0</v>
      </c>
      <c r="HH5">
        <v>65.400000000000006</v>
      </c>
      <c r="HI5">
        <v>0</v>
      </c>
      <c r="HJ5">
        <v>0</v>
      </c>
      <c r="HK5">
        <v>637.08500000000004</v>
      </c>
      <c r="HL5">
        <v>0</v>
      </c>
      <c r="HM5">
        <v>0</v>
      </c>
      <c r="HN5">
        <v>0</v>
      </c>
      <c r="HO5">
        <v>0</v>
      </c>
      <c r="HP5">
        <v>0</v>
      </c>
      <c r="HQ5">
        <v>0</v>
      </c>
      <c r="HR5">
        <v>0</v>
      </c>
      <c r="HS5">
        <v>0</v>
      </c>
      <c r="HT5">
        <v>0</v>
      </c>
      <c r="HU5">
        <v>0</v>
      </c>
      <c r="HV5">
        <v>47.53</v>
      </c>
      <c r="HW5">
        <v>8.6999999999999993</v>
      </c>
      <c r="HX5">
        <v>2.21</v>
      </c>
      <c r="HY5">
        <v>0</v>
      </c>
      <c r="HZ5">
        <v>16.11</v>
      </c>
      <c r="IA5">
        <v>32.51</v>
      </c>
      <c r="IB5">
        <v>18.579999999999998</v>
      </c>
      <c r="IC5">
        <v>36.49</v>
      </c>
      <c r="ID5">
        <v>4.4000000000000004</v>
      </c>
      <c r="IE5">
        <v>166.53</v>
      </c>
      <c r="IF5">
        <v>0</v>
      </c>
      <c r="IG5">
        <v>0.37843900000000003</v>
      </c>
      <c r="IH5">
        <v>1.9090200000000002E-2</v>
      </c>
      <c r="II5">
        <v>0</v>
      </c>
      <c r="IJ5">
        <v>0</v>
      </c>
      <c r="IK5">
        <v>0.62342900000000001</v>
      </c>
      <c r="IL5">
        <v>0.118043</v>
      </c>
      <c r="IM5">
        <v>0.43196400000000001</v>
      </c>
      <c r="IN5">
        <v>6.2929700000000005E-2</v>
      </c>
      <c r="IO5">
        <v>1.6338900000000001</v>
      </c>
      <c r="IP5">
        <v>47.5</v>
      </c>
      <c r="IQ5">
        <v>0</v>
      </c>
      <c r="IR5">
        <v>25.6</v>
      </c>
      <c r="IS5">
        <v>47.5</v>
      </c>
      <c r="IT5">
        <v>21.9</v>
      </c>
      <c r="IU5">
        <v>5.76</v>
      </c>
      <c r="IV5">
        <v>34.35</v>
      </c>
      <c r="IW5">
        <v>5.76</v>
      </c>
      <c r="IX5">
        <v>34.35</v>
      </c>
      <c r="IY5">
        <v>5.76</v>
      </c>
      <c r="IZ5">
        <v>34.35</v>
      </c>
      <c r="JA5">
        <v>16.73</v>
      </c>
      <c r="JB5">
        <v>57.82</v>
      </c>
    </row>
    <row r="6" spans="1:262" x14ac:dyDescent="0.25">
      <c r="A6" s="10">
        <v>42977.406099537038</v>
      </c>
      <c r="B6" t="s">
        <v>385</v>
      </c>
      <c r="C6" t="s">
        <v>521</v>
      </c>
      <c r="D6">
        <v>3</v>
      </c>
      <c r="E6">
        <v>1</v>
      </c>
      <c r="F6">
        <v>2100</v>
      </c>
      <c r="G6" t="s">
        <v>96</v>
      </c>
      <c r="H6" t="s">
        <v>125</v>
      </c>
      <c r="I6">
        <v>0</v>
      </c>
      <c r="J6">
        <v>47.7</v>
      </c>
      <c r="K6">
        <v>112.71299999999999</v>
      </c>
      <c r="L6">
        <v>0</v>
      </c>
      <c r="M6">
        <v>163.458</v>
      </c>
      <c r="N6">
        <v>0</v>
      </c>
      <c r="O6">
        <v>80.385900000000007</v>
      </c>
      <c r="P6">
        <v>0</v>
      </c>
      <c r="Q6">
        <v>0</v>
      </c>
      <c r="R6">
        <v>505.55700000000002</v>
      </c>
      <c r="S6">
        <v>913.87699999999995</v>
      </c>
      <c r="T6">
        <v>2025.88</v>
      </c>
      <c r="U6">
        <v>119.621</v>
      </c>
      <c r="V6">
        <v>3921.49</v>
      </c>
      <c r="W6">
        <v>166.32499999999999</v>
      </c>
      <c r="X6">
        <v>0</v>
      </c>
      <c r="Y6">
        <v>0</v>
      </c>
      <c r="Z6">
        <v>0</v>
      </c>
      <c r="AA6">
        <v>110.255</v>
      </c>
      <c r="AB6">
        <v>0</v>
      </c>
      <c r="AC6">
        <v>43.669699999999999</v>
      </c>
      <c r="AD6">
        <v>0</v>
      </c>
      <c r="AE6">
        <v>0</v>
      </c>
      <c r="AF6">
        <v>320.24900000000002</v>
      </c>
      <c r="AG6">
        <v>0</v>
      </c>
      <c r="AH6">
        <v>0</v>
      </c>
      <c r="AI6">
        <v>0</v>
      </c>
      <c r="AJ6">
        <v>0</v>
      </c>
      <c r="AK6">
        <v>0</v>
      </c>
      <c r="AL6">
        <v>0</v>
      </c>
      <c r="AM6">
        <v>0</v>
      </c>
      <c r="AN6">
        <v>0</v>
      </c>
      <c r="AO6">
        <v>0</v>
      </c>
      <c r="AP6">
        <v>0</v>
      </c>
      <c r="AQ6">
        <v>18.829999999999998</v>
      </c>
      <c r="AR6">
        <v>0</v>
      </c>
      <c r="AS6">
        <v>2.17</v>
      </c>
      <c r="AT6">
        <v>0</v>
      </c>
      <c r="AU6">
        <v>11.56</v>
      </c>
      <c r="AV6">
        <v>0</v>
      </c>
      <c r="AW6">
        <v>0</v>
      </c>
      <c r="AX6">
        <v>7.74</v>
      </c>
      <c r="AY6">
        <v>16.989999999999998</v>
      </c>
      <c r="AZ6">
        <v>27.98</v>
      </c>
      <c r="BA6">
        <v>1.72</v>
      </c>
      <c r="BB6">
        <v>86.99</v>
      </c>
      <c r="BC6">
        <v>32.56</v>
      </c>
      <c r="BD6">
        <v>0</v>
      </c>
      <c r="BE6">
        <v>0</v>
      </c>
      <c r="BF6">
        <v>1.86651E-2</v>
      </c>
      <c r="BG6">
        <v>0</v>
      </c>
      <c r="BH6">
        <v>1.0894600000000001E-2</v>
      </c>
      <c r="BI6">
        <v>0</v>
      </c>
      <c r="BJ6">
        <v>0</v>
      </c>
      <c r="BK6">
        <v>0.134212</v>
      </c>
      <c r="BL6">
        <v>0.16498199999999999</v>
      </c>
      <c r="BM6">
        <v>0.30364400000000002</v>
      </c>
      <c r="BN6">
        <v>2.03874E-2</v>
      </c>
      <c r="BO6">
        <v>0.65278499999999995</v>
      </c>
      <c r="BP6">
        <v>2.9559700000000001E-2</v>
      </c>
      <c r="BQ6">
        <v>112.71299999999999</v>
      </c>
      <c r="BR6">
        <v>0</v>
      </c>
      <c r="BS6">
        <v>163.458</v>
      </c>
      <c r="BT6">
        <v>0</v>
      </c>
      <c r="BU6">
        <v>80.385900000000007</v>
      </c>
      <c r="BV6">
        <v>505.55700000000002</v>
      </c>
      <c r="BW6">
        <v>913.87699999999995</v>
      </c>
      <c r="BX6">
        <v>2025.88</v>
      </c>
      <c r="BY6">
        <v>119.621</v>
      </c>
      <c r="BZ6">
        <v>3921.49</v>
      </c>
      <c r="CA6">
        <v>166.32499999999999</v>
      </c>
      <c r="CB6">
        <v>0</v>
      </c>
      <c r="CC6">
        <v>0</v>
      </c>
      <c r="CD6">
        <v>0</v>
      </c>
      <c r="CE6">
        <v>110.255</v>
      </c>
      <c r="CF6">
        <v>0</v>
      </c>
      <c r="CG6">
        <v>43.669699999999999</v>
      </c>
      <c r="CH6">
        <v>0</v>
      </c>
      <c r="CI6">
        <v>0</v>
      </c>
      <c r="CJ6">
        <v>320.24900000000002</v>
      </c>
      <c r="CK6">
        <v>0</v>
      </c>
      <c r="CL6">
        <v>0</v>
      </c>
      <c r="CM6">
        <v>0</v>
      </c>
      <c r="CN6">
        <v>0</v>
      </c>
      <c r="CO6">
        <v>0</v>
      </c>
      <c r="CP6">
        <v>0</v>
      </c>
      <c r="CQ6">
        <v>0</v>
      </c>
      <c r="CR6">
        <v>0</v>
      </c>
      <c r="CS6">
        <v>0</v>
      </c>
      <c r="CT6">
        <v>0</v>
      </c>
      <c r="CU6">
        <v>18.829999999999998</v>
      </c>
      <c r="CV6">
        <v>0</v>
      </c>
      <c r="CW6">
        <v>2.17</v>
      </c>
      <c r="CX6">
        <v>0</v>
      </c>
      <c r="CY6">
        <v>11.56</v>
      </c>
      <c r="CZ6">
        <v>7.74</v>
      </c>
      <c r="DA6">
        <v>16.989999999999998</v>
      </c>
      <c r="DB6">
        <v>27.98</v>
      </c>
      <c r="DC6">
        <v>1.72</v>
      </c>
      <c r="DD6">
        <v>86.99</v>
      </c>
      <c r="DE6">
        <v>32.56</v>
      </c>
      <c r="DF6">
        <v>0</v>
      </c>
      <c r="DG6">
        <v>0</v>
      </c>
      <c r="DH6">
        <v>1.86651E-2</v>
      </c>
      <c r="DI6">
        <v>0</v>
      </c>
      <c r="DJ6">
        <v>1.0894600000000001E-2</v>
      </c>
      <c r="DK6">
        <v>0.134212</v>
      </c>
      <c r="DL6">
        <v>0.16498199999999999</v>
      </c>
      <c r="DM6">
        <v>0.30364400000000002</v>
      </c>
      <c r="DN6">
        <v>2.03874E-2</v>
      </c>
      <c r="DO6">
        <v>0.65278499999999995</v>
      </c>
      <c r="DP6">
        <v>2.9559700000000001E-2</v>
      </c>
      <c r="DQ6" t="s">
        <v>691</v>
      </c>
      <c r="DR6" t="s">
        <v>690</v>
      </c>
      <c r="DS6" t="s">
        <v>16</v>
      </c>
      <c r="DT6">
        <v>0</v>
      </c>
      <c r="DU6">
        <v>0</v>
      </c>
      <c r="DV6">
        <v>0</v>
      </c>
      <c r="DW6">
        <v>0</v>
      </c>
      <c r="EN6">
        <v>112.71299999999999</v>
      </c>
      <c r="EO6">
        <v>0</v>
      </c>
      <c r="EP6">
        <v>163.458</v>
      </c>
      <c r="EQ6">
        <v>0</v>
      </c>
      <c r="ER6">
        <v>80.385900000000007</v>
      </c>
      <c r="ES6">
        <v>0</v>
      </c>
      <c r="ET6">
        <v>0</v>
      </c>
      <c r="EU6">
        <v>505.55700000000002</v>
      </c>
      <c r="EV6">
        <v>913.87699999999995</v>
      </c>
      <c r="EW6">
        <v>2025.88</v>
      </c>
      <c r="EX6">
        <v>119.621</v>
      </c>
      <c r="EY6">
        <v>3921.49</v>
      </c>
      <c r="EZ6">
        <v>166.32499999999999</v>
      </c>
      <c r="FA6">
        <v>0</v>
      </c>
      <c r="FB6">
        <v>0</v>
      </c>
      <c r="FC6">
        <v>0</v>
      </c>
      <c r="FD6">
        <v>110.255</v>
      </c>
      <c r="FE6">
        <v>0</v>
      </c>
      <c r="FF6">
        <v>43.669699999999999</v>
      </c>
      <c r="FG6">
        <v>0</v>
      </c>
      <c r="FH6">
        <v>0</v>
      </c>
      <c r="FI6">
        <v>320.24900000000002</v>
      </c>
      <c r="FJ6">
        <v>0</v>
      </c>
      <c r="FK6">
        <v>0</v>
      </c>
      <c r="FL6">
        <v>0</v>
      </c>
      <c r="FM6">
        <v>0</v>
      </c>
      <c r="FN6">
        <v>0</v>
      </c>
      <c r="FO6">
        <v>0</v>
      </c>
      <c r="FP6">
        <v>0</v>
      </c>
      <c r="FQ6">
        <v>0</v>
      </c>
      <c r="FR6">
        <v>0</v>
      </c>
      <c r="FS6">
        <v>0</v>
      </c>
      <c r="FT6">
        <v>18.829999999999998</v>
      </c>
      <c r="FU6">
        <v>0</v>
      </c>
      <c r="FV6">
        <v>2.17</v>
      </c>
      <c r="FW6">
        <v>0</v>
      </c>
      <c r="FX6">
        <v>11.56</v>
      </c>
      <c r="FY6">
        <v>0</v>
      </c>
      <c r="FZ6">
        <v>0</v>
      </c>
      <c r="GA6">
        <v>7.74</v>
      </c>
      <c r="GB6">
        <v>16.989999999999998</v>
      </c>
      <c r="GC6">
        <v>27.98</v>
      </c>
      <c r="GD6">
        <v>1.72</v>
      </c>
      <c r="GE6">
        <v>86.99</v>
      </c>
      <c r="GF6">
        <v>0</v>
      </c>
      <c r="GG6">
        <v>0</v>
      </c>
      <c r="GH6">
        <v>1.86651E-2</v>
      </c>
      <c r="GI6">
        <v>0</v>
      </c>
      <c r="GJ6">
        <v>1.0894600000000001E-2</v>
      </c>
      <c r="GK6">
        <v>0</v>
      </c>
      <c r="GL6">
        <v>0</v>
      </c>
      <c r="GM6">
        <v>0.134212</v>
      </c>
      <c r="GN6">
        <v>0.16498199999999999</v>
      </c>
      <c r="GO6">
        <v>0.30364400000000002</v>
      </c>
      <c r="GP6">
        <v>2.03874E-2</v>
      </c>
      <c r="GQ6">
        <v>0.65278499999999995</v>
      </c>
      <c r="GR6">
        <v>414.56099999999998</v>
      </c>
      <c r="GS6">
        <v>0</v>
      </c>
      <c r="GT6">
        <v>163.458</v>
      </c>
      <c r="GU6">
        <v>0</v>
      </c>
      <c r="GV6">
        <v>0</v>
      </c>
      <c r="GW6">
        <v>2135</v>
      </c>
      <c r="GX6">
        <v>930.00099999999998</v>
      </c>
      <c r="GY6">
        <v>2637.81</v>
      </c>
      <c r="GZ6">
        <v>297.5</v>
      </c>
      <c r="HA6">
        <v>6578.33</v>
      </c>
      <c r="HB6">
        <v>344.99599999999998</v>
      </c>
      <c r="HC6">
        <v>0</v>
      </c>
      <c r="HD6">
        <v>0</v>
      </c>
      <c r="HE6">
        <v>0</v>
      </c>
      <c r="HF6">
        <v>170.06899999999999</v>
      </c>
      <c r="HG6">
        <v>0</v>
      </c>
      <c r="HH6">
        <v>65.400000000000006</v>
      </c>
      <c r="HI6">
        <v>0</v>
      </c>
      <c r="HJ6">
        <v>0</v>
      </c>
      <c r="HK6">
        <v>580.46500000000003</v>
      </c>
      <c r="HL6">
        <v>0</v>
      </c>
      <c r="HM6">
        <v>0</v>
      </c>
      <c r="HN6">
        <v>0</v>
      </c>
      <c r="HO6">
        <v>0</v>
      </c>
      <c r="HP6">
        <v>0</v>
      </c>
      <c r="HQ6">
        <v>0</v>
      </c>
      <c r="HR6">
        <v>0</v>
      </c>
      <c r="HS6">
        <v>0</v>
      </c>
      <c r="HT6">
        <v>0</v>
      </c>
      <c r="HU6">
        <v>0</v>
      </c>
      <c r="HV6">
        <v>40.86</v>
      </c>
      <c r="HW6">
        <v>0</v>
      </c>
      <c r="HX6">
        <v>2.17</v>
      </c>
      <c r="HY6">
        <v>0</v>
      </c>
      <c r="HZ6">
        <v>16.13</v>
      </c>
      <c r="IA6">
        <v>33.020000000000003</v>
      </c>
      <c r="IB6">
        <v>18.670000000000002</v>
      </c>
      <c r="IC6">
        <v>36.76</v>
      </c>
      <c r="ID6">
        <v>4.8099999999999996</v>
      </c>
      <c r="IE6">
        <v>152.41999999999999</v>
      </c>
      <c r="IF6">
        <v>0</v>
      </c>
      <c r="IG6">
        <v>0</v>
      </c>
      <c r="IH6">
        <v>1.86651E-2</v>
      </c>
      <c r="II6">
        <v>0</v>
      </c>
      <c r="IJ6">
        <v>0</v>
      </c>
      <c r="IK6">
        <v>0.62342900000000001</v>
      </c>
      <c r="IL6">
        <v>0.118043</v>
      </c>
      <c r="IM6">
        <v>0.43196400000000001</v>
      </c>
      <c r="IN6">
        <v>6.2929700000000005E-2</v>
      </c>
      <c r="IO6">
        <v>1.2550300000000001</v>
      </c>
      <c r="IP6">
        <v>47.7</v>
      </c>
      <c r="IQ6">
        <v>0</v>
      </c>
      <c r="IR6">
        <v>24.6</v>
      </c>
      <c r="IS6">
        <v>47.7</v>
      </c>
      <c r="IT6">
        <v>23.1</v>
      </c>
      <c r="IU6">
        <v>4.72</v>
      </c>
      <c r="IV6">
        <v>27.84</v>
      </c>
      <c r="IW6">
        <v>4.72</v>
      </c>
      <c r="IX6">
        <v>27.84</v>
      </c>
      <c r="IY6">
        <v>4.72</v>
      </c>
      <c r="IZ6">
        <v>27.84</v>
      </c>
      <c r="JA6">
        <v>7.35</v>
      </c>
      <c r="JB6">
        <v>51.81</v>
      </c>
    </row>
    <row r="7" spans="1:262" x14ac:dyDescent="0.25">
      <c r="A7" s="10">
        <v>42977.405717592592</v>
      </c>
      <c r="B7" t="s">
        <v>386</v>
      </c>
      <c r="C7" t="s">
        <v>522</v>
      </c>
      <c r="D7">
        <v>4</v>
      </c>
      <c r="E7">
        <v>1</v>
      </c>
      <c r="F7">
        <v>2100</v>
      </c>
      <c r="G7" t="s">
        <v>96</v>
      </c>
      <c r="H7" t="s">
        <v>125</v>
      </c>
      <c r="I7">
        <v>0</v>
      </c>
      <c r="J7">
        <v>44.6</v>
      </c>
      <c r="K7">
        <v>109.61199999999999</v>
      </c>
      <c r="L7">
        <v>3.8979599999999999</v>
      </c>
      <c r="M7">
        <v>167.92599999999999</v>
      </c>
      <c r="N7">
        <v>0</v>
      </c>
      <c r="O7">
        <v>80.384699999999995</v>
      </c>
      <c r="P7">
        <v>0</v>
      </c>
      <c r="Q7">
        <v>0</v>
      </c>
      <c r="R7">
        <v>505.55700000000002</v>
      </c>
      <c r="S7">
        <v>936.50699999999995</v>
      </c>
      <c r="T7">
        <v>2025.88</v>
      </c>
      <c r="U7">
        <v>119.621</v>
      </c>
      <c r="V7">
        <v>3949.39</v>
      </c>
      <c r="W7">
        <v>161.75899999999999</v>
      </c>
      <c r="X7">
        <v>0</v>
      </c>
      <c r="Y7">
        <v>0</v>
      </c>
      <c r="Z7">
        <v>0</v>
      </c>
      <c r="AA7">
        <v>105.467</v>
      </c>
      <c r="AB7">
        <v>0</v>
      </c>
      <c r="AC7">
        <v>43.669699999999999</v>
      </c>
      <c r="AD7">
        <v>0</v>
      </c>
      <c r="AE7">
        <v>0</v>
      </c>
      <c r="AF7">
        <v>310.89600000000002</v>
      </c>
      <c r="AG7">
        <v>0</v>
      </c>
      <c r="AH7">
        <v>0</v>
      </c>
      <c r="AI7">
        <v>0</v>
      </c>
      <c r="AJ7">
        <v>0</v>
      </c>
      <c r="AK7">
        <v>0</v>
      </c>
      <c r="AL7">
        <v>0</v>
      </c>
      <c r="AM7">
        <v>0</v>
      </c>
      <c r="AN7">
        <v>0</v>
      </c>
      <c r="AO7">
        <v>0</v>
      </c>
      <c r="AP7">
        <v>0</v>
      </c>
      <c r="AQ7">
        <v>18.190000000000001</v>
      </c>
      <c r="AR7">
        <v>0.49</v>
      </c>
      <c r="AS7">
        <v>2.2200000000000002</v>
      </c>
      <c r="AT7">
        <v>0</v>
      </c>
      <c r="AU7">
        <v>11.12</v>
      </c>
      <c r="AV7">
        <v>0</v>
      </c>
      <c r="AW7">
        <v>0</v>
      </c>
      <c r="AX7">
        <v>7.54</v>
      </c>
      <c r="AY7">
        <v>17.2</v>
      </c>
      <c r="AZ7">
        <v>27.7</v>
      </c>
      <c r="BA7">
        <v>1.66</v>
      </c>
      <c r="BB7">
        <v>86.12</v>
      </c>
      <c r="BC7">
        <v>32.020000000000003</v>
      </c>
      <c r="BD7">
        <v>0</v>
      </c>
      <c r="BE7">
        <v>2.4064599999999998E-2</v>
      </c>
      <c r="BF7">
        <v>1.9175299999999999E-2</v>
      </c>
      <c r="BG7">
        <v>0</v>
      </c>
      <c r="BH7">
        <v>1.0894600000000001E-2</v>
      </c>
      <c r="BI7">
        <v>0</v>
      </c>
      <c r="BJ7">
        <v>0</v>
      </c>
      <c r="BK7">
        <v>0.134212</v>
      </c>
      <c r="BL7">
        <v>0.17305499999999999</v>
      </c>
      <c r="BM7">
        <v>0.30364400000000002</v>
      </c>
      <c r="BN7">
        <v>2.03874E-2</v>
      </c>
      <c r="BO7">
        <v>0.68543299999999996</v>
      </c>
      <c r="BP7">
        <v>5.4134500000000002E-2</v>
      </c>
      <c r="BQ7">
        <v>109.61199999999999</v>
      </c>
      <c r="BR7">
        <v>3.8979599999999999</v>
      </c>
      <c r="BS7">
        <v>167.92599999999999</v>
      </c>
      <c r="BT7">
        <v>0</v>
      </c>
      <c r="BU7">
        <v>80.384699999999995</v>
      </c>
      <c r="BV7">
        <v>505.55700000000002</v>
      </c>
      <c r="BW7">
        <v>936.50699999999995</v>
      </c>
      <c r="BX7">
        <v>2025.88</v>
      </c>
      <c r="BY7">
        <v>119.621</v>
      </c>
      <c r="BZ7">
        <v>3949.39</v>
      </c>
      <c r="CA7">
        <v>161.75899999999999</v>
      </c>
      <c r="CB7">
        <v>0</v>
      </c>
      <c r="CC7">
        <v>0</v>
      </c>
      <c r="CD7">
        <v>0</v>
      </c>
      <c r="CE7">
        <v>105.467</v>
      </c>
      <c r="CF7">
        <v>0</v>
      </c>
      <c r="CG7">
        <v>43.669699999999999</v>
      </c>
      <c r="CH7">
        <v>0</v>
      </c>
      <c r="CI7">
        <v>0</v>
      </c>
      <c r="CJ7">
        <v>310.89600000000002</v>
      </c>
      <c r="CK7">
        <v>0</v>
      </c>
      <c r="CL7">
        <v>0</v>
      </c>
      <c r="CM7">
        <v>0</v>
      </c>
      <c r="CN7">
        <v>0</v>
      </c>
      <c r="CO7">
        <v>0</v>
      </c>
      <c r="CP7">
        <v>0</v>
      </c>
      <c r="CQ7">
        <v>0</v>
      </c>
      <c r="CR7">
        <v>0</v>
      </c>
      <c r="CS7">
        <v>0</v>
      </c>
      <c r="CT7">
        <v>0</v>
      </c>
      <c r="CU7">
        <v>18.190000000000001</v>
      </c>
      <c r="CV7">
        <v>0.49</v>
      </c>
      <c r="CW7">
        <v>2.2200000000000002</v>
      </c>
      <c r="CX7">
        <v>0</v>
      </c>
      <c r="CY7">
        <v>11.12</v>
      </c>
      <c r="CZ7">
        <v>7.54</v>
      </c>
      <c r="DA7">
        <v>17.2</v>
      </c>
      <c r="DB7">
        <v>27.7</v>
      </c>
      <c r="DC7">
        <v>1.66</v>
      </c>
      <c r="DD7">
        <v>86.12</v>
      </c>
      <c r="DE7">
        <v>32.020000000000003</v>
      </c>
      <c r="DF7">
        <v>0</v>
      </c>
      <c r="DG7">
        <v>2.4064599999999998E-2</v>
      </c>
      <c r="DH7">
        <v>1.9175299999999999E-2</v>
      </c>
      <c r="DI7">
        <v>0</v>
      </c>
      <c r="DJ7">
        <v>1.0894600000000001E-2</v>
      </c>
      <c r="DK7">
        <v>0.134212</v>
      </c>
      <c r="DL7">
        <v>0.17305499999999999</v>
      </c>
      <c r="DM7">
        <v>0.30364400000000002</v>
      </c>
      <c r="DN7">
        <v>2.03874E-2</v>
      </c>
      <c r="DO7">
        <v>0.68543299999999996</v>
      </c>
      <c r="DP7">
        <v>5.4134500000000002E-2</v>
      </c>
      <c r="DQ7" t="s">
        <v>691</v>
      </c>
      <c r="DR7" t="s">
        <v>690</v>
      </c>
      <c r="DS7" t="s">
        <v>16</v>
      </c>
      <c r="DT7">
        <v>0</v>
      </c>
      <c r="DU7">
        <v>0</v>
      </c>
      <c r="DV7">
        <v>0</v>
      </c>
      <c r="DW7">
        <v>0</v>
      </c>
      <c r="EN7">
        <v>109.61199999999999</v>
      </c>
      <c r="EO7">
        <v>3.8979599999999999</v>
      </c>
      <c r="EP7">
        <v>167.92599999999999</v>
      </c>
      <c r="EQ7">
        <v>0</v>
      </c>
      <c r="ER7">
        <v>80.384699999999995</v>
      </c>
      <c r="ES7">
        <v>0</v>
      </c>
      <c r="ET7">
        <v>0</v>
      </c>
      <c r="EU7">
        <v>505.55700000000002</v>
      </c>
      <c r="EV7">
        <v>936.50699999999995</v>
      </c>
      <c r="EW7">
        <v>2025.88</v>
      </c>
      <c r="EX7">
        <v>119.621</v>
      </c>
      <c r="EY7">
        <v>3949.39</v>
      </c>
      <c r="EZ7">
        <v>161.75899999999999</v>
      </c>
      <c r="FA7">
        <v>0</v>
      </c>
      <c r="FB7">
        <v>0</v>
      </c>
      <c r="FC7">
        <v>0</v>
      </c>
      <c r="FD7">
        <v>105.467</v>
      </c>
      <c r="FE7">
        <v>0</v>
      </c>
      <c r="FF7">
        <v>43.669699999999999</v>
      </c>
      <c r="FG7">
        <v>0</v>
      </c>
      <c r="FH7">
        <v>0</v>
      </c>
      <c r="FI7">
        <v>310.89600000000002</v>
      </c>
      <c r="FJ7">
        <v>0</v>
      </c>
      <c r="FK7">
        <v>0</v>
      </c>
      <c r="FL7">
        <v>0</v>
      </c>
      <c r="FM7">
        <v>0</v>
      </c>
      <c r="FN7">
        <v>0</v>
      </c>
      <c r="FO7">
        <v>0</v>
      </c>
      <c r="FP7">
        <v>0</v>
      </c>
      <c r="FQ7">
        <v>0</v>
      </c>
      <c r="FR7">
        <v>0</v>
      </c>
      <c r="FS7">
        <v>0</v>
      </c>
      <c r="FT7">
        <v>18.190000000000001</v>
      </c>
      <c r="FU7">
        <v>0.49</v>
      </c>
      <c r="FV7">
        <v>2.2200000000000002</v>
      </c>
      <c r="FW7">
        <v>0</v>
      </c>
      <c r="FX7">
        <v>11.12</v>
      </c>
      <c r="FY7">
        <v>0</v>
      </c>
      <c r="FZ7">
        <v>0</v>
      </c>
      <c r="GA7">
        <v>7.54</v>
      </c>
      <c r="GB7">
        <v>17.2</v>
      </c>
      <c r="GC7">
        <v>27.7</v>
      </c>
      <c r="GD7">
        <v>1.66</v>
      </c>
      <c r="GE7">
        <v>86.12</v>
      </c>
      <c r="GF7">
        <v>0</v>
      </c>
      <c r="GG7">
        <v>2.4064599999999998E-2</v>
      </c>
      <c r="GH7">
        <v>1.9175299999999999E-2</v>
      </c>
      <c r="GI7">
        <v>0</v>
      </c>
      <c r="GJ7">
        <v>1.0894600000000001E-2</v>
      </c>
      <c r="GK7">
        <v>0</v>
      </c>
      <c r="GL7">
        <v>0</v>
      </c>
      <c r="GM7">
        <v>0.134212</v>
      </c>
      <c r="GN7">
        <v>0.17305499999999999</v>
      </c>
      <c r="GO7">
        <v>0.30364400000000002</v>
      </c>
      <c r="GP7">
        <v>2.03874E-2</v>
      </c>
      <c r="GQ7">
        <v>0.68543299999999996</v>
      </c>
      <c r="GR7">
        <v>376.04</v>
      </c>
      <c r="GS7">
        <v>158.87899999999999</v>
      </c>
      <c r="GT7">
        <v>167.92599999999999</v>
      </c>
      <c r="GU7">
        <v>0</v>
      </c>
      <c r="GV7">
        <v>0</v>
      </c>
      <c r="GW7">
        <v>2135</v>
      </c>
      <c r="GX7">
        <v>930.00099999999998</v>
      </c>
      <c r="GY7">
        <v>2637.81</v>
      </c>
      <c r="GZ7">
        <v>297.5</v>
      </c>
      <c r="HA7">
        <v>6703.16</v>
      </c>
      <c r="HB7">
        <v>312.95699999999999</v>
      </c>
      <c r="HC7">
        <v>0</v>
      </c>
      <c r="HD7">
        <v>0</v>
      </c>
      <c r="HE7">
        <v>0</v>
      </c>
      <c r="HF7">
        <v>164.714</v>
      </c>
      <c r="HG7">
        <v>0</v>
      </c>
      <c r="HH7">
        <v>65.400000000000006</v>
      </c>
      <c r="HI7">
        <v>0</v>
      </c>
      <c r="HJ7">
        <v>0</v>
      </c>
      <c r="HK7">
        <v>543.07100000000003</v>
      </c>
      <c r="HL7">
        <v>0</v>
      </c>
      <c r="HM7">
        <v>0</v>
      </c>
      <c r="HN7">
        <v>0</v>
      </c>
      <c r="HO7">
        <v>0</v>
      </c>
      <c r="HP7">
        <v>0</v>
      </c>
      <c r="HQ7">
        <v>0</v>
      </c>
      <c r="HR7">
        <v>0</v>
      </c>
      <c r="HS7">
        <v>0</v>
      </c>
      <c r="HT7">
        <v>0</v>
      </c>
      <c r="HU7">
        <v>0</v>
      </c>
      <c r="HV7">
        <v>37.18</v>
      </c>
      <c r="HW7">
        <v>16.91</v>
      </c>
      <c r="HX7">
        <v>2.2200000000000002</v>
      </c>
      <c r="HY7">
        <v>0</v>
      </c>
      <c r="HZ7">
        <v>15.67</v>
      </c>
      <c r="IA7">
        <v>32.299999999999997</v>
      </c>
      <c r="IB7">
        <v>18.59</v>
      </c>
      <c r="IC7">
        <v>36.479999999999997</v>
      </c>
      <c r="ID7">
        <v>4.18</v>
      </c>
      <c r="IE7">
        <v>163.53</v>
      </c>
      <c r="IF7">
        <v>0</v>
      </c>
      <c r="IG7">
        <v>0.85812699999999997</v>
      </c>
      <c r="IH7">
        <v>1.9175299999999999E-2</v>
      </c>
      <c r="II7">
        <v>0</v>
      </c>
      <c r="IJ7">
        <v>0</v>
      </c>
      <c r="IK7">
        <v>0.62342900000000001</v>
      </c>
      <c r="IL7">
        <v>0.118043</v>
      </c>
      <c r="IM7">
        <v>0.43196400000000001</v>
      </c>
      <c r="IN7">
        <v>6.2929700000000005E-2</v>
      </c>
      <c r="IO7">
        <v>2.1136699999999999</v>
      </c>
      <c r="IP7">
        <v>44.6</v>
      </c>
      <c r="IQ7">
        <v>0</v>
      </c>
      <c r="IR7">
        <v>22.3</v>
      </c>
      <c r="IS7">
        <v>44.6</v>
      </c>
      <c r="IT7">
        <v>22.3</v>
      </c>
      <c r="IU7">
        <v>5.13</v>
      </c>
      <c r="IV7">
        <v>26.89</v>
      </c>
      <c r="IW7">
        <v>5.13</v>
      </c>
      <c r="IX7">
        <v>26.89</v>
      </c>
      <c r="IY7">
        <v>5.13</v>
      </c>
      <c r="IZ7">
        <v>26.89</v>
      </c>
      <c r="JA7">
        <v>23.64</v>
      </c>
      <c r="JB7">
        <v>48.34</v>
      </c>
    </row>
    <row r="8" spans="1:262" x14ac:dyDescent="0.25">
      <c r="A8" s="10">
        <v>42977.405717592592</v>
      </c>
      <c r="B8" t="s">
        <v>387</v>
      </c>
      <c r="C8" t="s">
        <v>523</v>
      </c>
      <c r="D8">
        <v>5</v>
      </c>
      <c r="E8">
        <v>1</v>
      </c>
      <c r="F8">
        <v>2100</v>
      </c>
      <c r="G8" t="s">
        <v>96</v>
      </c>
      <c r="H8" t="s">
        <v>125</v>
      </c>
      <c r="I8">
        <v>0</v>
      </c>
      <c r="J8">
        <v>45.9</v>
      </c>
      <c r="K8">
        <v>103.249</v>
      </c>
      <c r="L8">
        <v>0</v>
      </c>
      <c r="M8">
        <v>164.947</v>
      </c>
      <c r="N8">
        <v>0</v>
      </c>
      <c r="O8">
        <v>80.385900000000007</v>
      </c>
      <c r="P8">
        <v>0</v>
      </c>
      <c r="Q8">
        <v>0</v>
      </c>
      <c r="R8">
        <v>505.55700000000002</v>
      </c>
      <c r="S8">
        <v>912.35400000000004</v>
      </c>
      <c r="T8">
        <v>2025.88</v>
      </c>
      <c r="U8">
        <v>119.621</v>
      </c>
      <c r="V8">
        <v>3912</v>
      </c>
      <c r="W8">
        <v>152.37700000000001</v>
      </c>
      <c r="X8">
        <v>0</v>
      </c>
      <c r="Y8">
        <v>0</v>
      </c>
      <c r="Z8">
        <v>0</v>
      </c>
      <c r="AA8">
        <v>112.655</v>
      </c>
      <c r="AB8">
        <v>0</v>
      </c>
      <c r="AC8">
        <v>43.669699999999999</v>
      </c>
      <c r="AD8">
        <v>0</v>
      </c>
      <c r="AE8">
        <v>0</v>
      </c>
      <c r="AF8">
        <v>308.70299999999997</v>
      </c>
      <c r="AG8">
        <v>0</v>
      </c>
      <c r="AH8">
        <v>0</v>
      </c>
      <c r="AI8">
        <v>0</v>
      </c>
      <c r="AJ8">
        <v>0</v>
      </c>
      <c r="AK8">
        <v>0</v>
      </c>
      <c r="AL8">
        <v>0</v>
      </c>
      <c r="AM8">
        <v>0</v>
      </c>
      <c r="AN8">
        <v>0</v>
      </c>
      <c r="AO8">
        <v>0</v>
      </c>
      <c r="AP8">
        <v>0</v>
      </c>
      <c r="AQ8">
        <v>16.97</v>
      </c>
      <c r="AR8">
        <v>0</v>
      </c>
      <c r="AS8">
        <v>2.19</v>
      </c>
      <c r="AT8">
        <v>0</v>
      </c>
      <c r="AU8">
        <v>11.76</v>
      </c>
      <c r="AV8">
        <v>0</v>
      </c>
      <c r="AW8">
        <v>0</v>
      </c>
      <c r="AX8">
        <v>7.75</v>
      </c>
      <c r="AY8">
        <v>17.059999999999999</v>
      </c>
      <c r="AZ8">
        <v>28</v>
      </c>
      <c r="BA8">
        <v>1.71</v>
      </c>
      <c r="BB8">
        <v>85.44</v>
      </c>
      <c r="BC8">
        <v>30.92</v>
      </c>
      <c r="BD8">
        <v>0</v>
      </c>
      <c r="BE8">
        <v>0</v>
      </c>
      <c r="BF8">
        <v>1.88351E-2</v>
      </c>
      <c r="BG8">
        <v>0</v>
      </c>
      <c r="BH8">
        <v>1.0894600000000001E-2</v>
      </c>
      <c r="BI8">
        <v>0</v>
      </c>
      <c r="BJ8">
        <v>0</v>
      </c>
      <c r="BK8">
        <v>0.134212</v>
      </c>
      <c r="BL8">
        <v>0.16434099999999999</v>
      </c>
      <c r="BM8">
        <v>0.30364400000000002</v>
      </c>
      <c r="BN8">
        <v>2.03874E-2</v>
      </c>
      <c r="BO8">
        <v>0.65231399999999995</v>
      </c>
      <c r="BP8">
        <v>2.9729700000000001E-2</v>
      </c>
      <c r="BQ8">
        <v>103.249</v>
      </c>
      <c r="BR8">
        <v>0</v>
      </c>
      <c r="BS8">
        <v>164.947</v>
      </c>
      <c r="BT8">
        <v>0</v>
      </c>
      <c r="BU8">
        <v>80.385900000000007</v>
      </c>
      <c r="BV8">
        <v>505.55700000000002</v>
      </c>
      <c r="BW8">
        <v>912.35400000000004</v>
      </c>
      <c r="BX8">
        <v>2025.88</v>
      </c>
      <c r="BY8">
        <v>119.621</v>
      </c>
      <c r="BZ8">
        <v>3912</v>
      </c>
      <c r="CA8">
        <v>152.37700000000001</v>
      </c>
      <c r="CB8">
        <v>0</v>
      </c>
      <c r="CC8">
        <v>0</v>
      </c>
      <c r="CD8">
        <v>0</v>
      </c>
      <c r="CE8">
        <v>112.655</v>
      </c>
      <c r="CF8">
        <v>0</v>
      </c>
      <c r="CG8">
        <v>43.669699999999999</v>
      </c>
      <c r="CH8">
        <v>0</v>
      </c>
      <c r="CI8">
        <v>0</v>
      </c>
      <c r="CJ8">
        <v>308.70299999999997</v>
      </c>
      <c r="CK8">
        <v>0</v>
      </c>
      <c r="CL8">
        <v>0</v>
      </c>
      <c r="CM8">
        <v>0</v>
      </c>
      <c r="CN8">
        <v>0</v>
      </c>
      <c r="CO8">
        <v>0</v>
      </c>
      <c r="CP8">
        <v>0</v>
      </c>
      <c r="CQ8">
        <v>0</v>
      </c>
      <c r="CR8">
        <v>0</v>
      </c>
      <c r="CS8">
        <v>0</v>
      </c>
      <c r="CT8">
        <v>0</v>
      </c>
      <c r="CU8">
        <v>16.97</v>
      </c>
      <c r="CV8">
        <v>0</v>
      </c>
      <c r="CW8">
        <v>2.19</v>
      </c>
      <c r="CX8">
        <v>0</v>
      </c>
      <c r="CY8">
        <v>11.76</v>
      </c>
      <c r="CZ8">
        <v>7.75</v>
      </c>
      <c r="DA8">
        <v>17.059999999999999</v>
      </c>
      <c r="DB8">
        <v>28</v>
      </c>
      <c r="DC8">
        <v>1.71</v>
      </c>
      <c r="DD8">
        <v>85.44</v>
      </c>
      <c r="DE8">
        <v>30.92</v>
      </c>
      <c r="DF8">
        <v>0</v>
      </c>
      <c r="DG8">
        <v>0</v>
      </c>
      <c r="DH8">
        <v>1.88351E-2</v>
      </c>
      <c r="DI8">
        <v>0</v>
      </c>
      <c r="DJ8">
        <v>1.0894600000000001E-2</v>
      </c>
      <c r="DK8">
        <v>0.134212</v>
      </c>
      <c r="DL8">
        <v>0.16434099999999999</v>
      </c>
      <c r="DM8">
        <v>0.30364400000000002</v>
      </c>
      <c r="DN8">
        <v>2.03874E-2</v>
      </c>
      <c r="DO8">
        <v>0.65231399999999995</v>
      </c>
      <c r="DP8">
        <v>2.9729700000000001E-2</v>
      </c>
      <c r="DQ8" t="s">
        <v>691</v>
      </c>
      <c r="DR8" t="s">
        <v>690</v>
      </c>
      <c r="DS8" t="s">
        <v>16</v>
      </c>
      <c r="DT8">
        <v>0</v>
      </c>
      <c r="DU8">
        <v>0</v>
      </c>
      <c r="DV8">
        <v>0</v>
      </c>
      <c r="DW8">
        <v>0</v>
      </c>
      <c r="EN8">
        <v>103.249</v>
      </c>
      <c r="EO8">
        <v>0</v>
      </c>
      <c r="EP8">
        <v>164.947</v>
      </c>
      <c r="EQ8">
        <v>0</v>
      </c>
      <c r="ER8">
        <v>80.385900000000007</v>
      </c>
      <c r="ES8">
        <v>0</v>
      </c>
      <c r="ET8">
        <v>0</v>
      </c>
      <c r="EU8">
        <v>505.55700000000002</v>
      </c>
      <c r="EV8">
        <v>912.35400000000004</v>
      </c>
      <c r="EW8">
        <v>2025.88</v>
      </c>
      <c r="EX8">
        <v>119.621</v>
      </c>
      <c r="EY8">
        <v>3912</v>
      </c>
      <c r="EZ8">
        <v>152.37700000000001</v>
      </c>
      <c r="FA8">
        <v>0</v>
      </c>
      <c r="FB8">
        <v>0</v>
      </c>
      <c r="FC8">
        <v>0</v>
      </c>
      <c r="FD8">
        <v>112.655</v>
      </c>
      <c r="FE8">
        <v>0</v>
      </c>
      <c r="FF8">
        <v>43.669699999999999</v>
      </c>
      <c r="FG8">
        <v>0</v>
      </c>
      <c r="FH8">
        <v>0</v>
      </c>
      <c r="FI8">
        <v>308.70299999999997</v>
      </c>
      <c r="FJ8">
        <v>0</v>
      </c>
      <c r="FK8">
        <v>0</v>
      </c>
      <c r="FL8">
        <v>0</v>
      </c>
      <c r="FM8">
        <v>0</v>
      </c>
      <c r="FN8">
        <v>0</v>
      </c>
      <c r="FO8">
        <v>0</v>
      </c>
      <c r="FP8">
        <v>0</v>
      </c>
      <c r="FQ8">
        <v>0</v>
      </c>
      <c r="FR8">
        <v>0</v>
      </c>
      <c r="FS8">
        <v>0</v>
      </c>
      <c r="FT8">
        <v>16.97</v>
      </c>
      <c r="FU8">
        <v>0</v>
      </c>
      <c r="FV8">
        <v>2.19</v>
      </c>
      <c r="FW8">
        <v>0</v>
      </c>
      <c r="FX8">
        <v>11.76</v>
      </c>
      <c r="FY8">
        <v>0</v>
      </c>
      <c r="FZ8">
        <v>0</v>
      </c>
      <c r="GA8">
        <v>7.75</v>
      </c>
      <c r="GB8">
        <v>17.059999999999999</v>
      </c>
      <c r="GC8">
        <v>28</v>
      </c>
      <c r="GD8">
        <v>1.71</v>
      </c>
      <c r="GE8">
        <v>85.44</v>
      </c>
      <c r="GF8">
        <v>0</v>
      </c>
      <c r="GG8">
        <v>0</v>
      </c>
      <c r="GH8">
        <v>1.88351E-2</v>
      </c>
      <c r="GI8">
        <v>0</v>
      </c>
      <c r="GJ8">
        <v>1.0894600000000001E-2</v>
      </c>
      <c r="GK8">
        <v>0</v>
      </c>
      <c r="GL8">
        <v>0</v>
      </c>
      <c r="GM8">
        <v>0.134212</v>
      </c>
      <c r="GN8">
        <v>0.16434099999999999</v>
      </c>
      <c r="GO8">
        <v>0.30364400000000002</v>
      </c>
      <c r="GP8">
        <v>2.03874E-2</v>
      </c>
      <c r="GQ8">
        <v>0.65231399999999995</v>
      </c>
      <c r="GR8">
        <v>431.685</v>
      </c>
      <c r="GS8">
        <v>0</v>
      </c>
      <c r="GT8">
        <v>164.947</v>
      </c>
      <c r="GU8">
        <v>0</v>
      </c>
      <c r="GV8">
        <v>0</v>
      </c>
      <c r="GW8">
        <v>2135</v>
      </c>
      <c r="GX8">
        <v>930.00099999999998</v>
      </c>
      <c r="GY8">
        <v>2637.81</v>
      </c>
      <c r="GZ8">
        <v>297.5</v>
      </c>
      <c r="HA8">
        <v>6596.95</v>
      </c>
      <c r="HB8">
        <v>359.28800000000001</v>
      </c>
      <c r="HC8">
        <v>0</v>
      </c>
      <c r="HD8">
        <v>0</v>
      </c>
      <c r="HE8">
        <v>0</v>
      </c>
      <c r="HF8">
        <v>172.69200000000001</v>
      </c>
      <c r="HG8">
        <v>0</v>
      </c>
      <c r="HH8">
        <v>65.400000000000006</v>
      </c>
      <c r="HI8">
        <v>0</v>
      </c>
      <c r="HJ8">
        <v>0</v>
      </c>
      <c r="HK8">
        <v>597.38</v>
      </c>
      <c r="HL8">
        <v>0</v>
      </c>
      <c r="HM8">
        <v>0</v>
      </c>
      <c r="HN8">
        <v>0</v>
      </c>
      <c r="HO8">
        <v>0</v>
      </c>
      <c r="HP8">
        <v>0</v>
      </c>
      <c r="HQ8">
        <v>0</v>
      </c>
      <c r="HR8">
        <v>0</v>
      </c>
      <c r="HS8">
        <v>0</v>
      </c>
      <c r="HT8">
        <v>0</v>
      </c>
      <c r="HU8">
        <v>0</v>
      </c>
      <c r="HV8">
        <v>41.85</v>
      </c>
      <c r="HW8">
        <v>0</v>
      </c>
      <c r="HX8">
        <v>2.19</v>
      </c>
      <c r="HY8">
        <v>0</v>
      </c>
      <c r="HZ8">
        <v>16.36</v>
      </c>
      <c r="IA8">
        <v>32.869999999999997</v>
      </c>
      <c r="IB8">
        <v>18.66</v>
      </c>
      <c r="IC8">
        <v>36.72</v>
      </c>
      <c r="ID8">
        <v>4.54</v>
      </c>
      <c r="IE8">
        <v>153.19</v>
      </c>
      <c r="IF8" s="24">
        <v>4.5836999999999999E-16</v>
      </c>
      <c r="IG8">
        <v>0</v>
      </c>
      <c r="IH8">
        <v>1.88351E-2</v>
      </c>
      <c r="II8">
        <v>0</v>
      </c>
      <c r="IJ8">
        <v>0</v>
      </c>
      <c r="IK8">
        <v>0.62342900000000001</v>
      </c>
      <c r="IL8">
        <v>0.118043</v>
      </c>
      <c r="IM8">
        <v>0.43196400000000001</v>
      </c>
      <c r="IN8">
        <v>6.2929700000000005E-2</v>
      </c>
      <c r="IO8">
        <v>1.2552000000000001</v>
      </c>
      <c r="IP8">
        <v>45.9</v>
      </c>
      <c r="IQ8">
        <v>0</v>
      </c>
      <c r="IR8">
        <v>23.2</v>
      </c>
      <c r="IS8">
        <v>45.9</v>
      </c>
      <c r="IT8">
        <v>22.7</v>
      </c>
      <c r="IU8">
        <v>4.59</v>
      </c>
      <c r="IV8">
        <v>26.33</v>
      </c>
      <c r="IW8">
        <v>4.59</v>
      </c>
      <c r="IX8">
        <v>26.33</v>
      </c>
      <c r="IY8">
        <v>4.59</v>
      </c>
      <c r="IZ8">
        <v>26.33</v>
      </c>
      <c r="JA8">
        <v>7.54</v>
      </c>
      <c r="JB8">
        <v>52.86</v>
      </c>
    </row>
    <row r="9" spans="1:262" x14ac:dyDescent="0.25">
      <c r="A9" s="10">
        <v>42977.406099537038</v>
      </c>
      <c r="B9" t="s">
        <v>388</v>
      </c>
      <c r="C9" t="s">
        <v>524</v>
      </c>
      <c r="D9">
        <v>6</v>
      </c>
      <c r="E9">
        <v>1</v>
      </c>
      <c r="F9">
        <v>2100</v>
      </c>
      <c r="G9" t="s">
        <v>96</v>
      </c>
      <c r="H9" t="s">
        <v>125</v>
      </c>
      <c r="I9">
        <v>0</v>
      </c>
      <c r="J9">
        <v>50.3</v>
      </c>
      <c r="K9">
        <v>49.392400000000002</v>
      </c>
      <c r="L9">
        <v>23.011299999999999</v>
      </c>
      <c r="M9">
        <v>170.16</v>
      </c>
      <c r="N9">
        <v>0</v>
      </c>
      <c r="O9">
        <v>80.38</v>
      </c>
      <c r="P9">
        <v>0</v>
      </c>
      <c r="Q9">
        <v>0</v>
      </c>
      <c r="R9">
        <v>505.55700000000002</v>
      </c>
      <c r="S9">
        <v>952.13</v>
      </c>
      <c r="T9">
        <v>2025.88</v>
      </c>
      <c r="U9">
        <v>119.621</v>
      </c>
      <c r="V9">
        <v>3926.13</v>
      </c>
      <c r="W9">
        <v>72.888800000000003</v>
      </c>
      <c r="X9">
        <v>0</v>
      </c>
      <c r="Y9">
        <v>0</v>
      </c>
      <c r="Z9">
        <v>0</v>
      </c>
      <c r="AA9">
        <v>101.044</v>
      </c>
      <c r="AB9">
        <v>0</v>
      </c>
      <c r="AC9">
        <v>43.669699999999999</v>
      </c>
      <c r="AD9">
        <v>0</v>
      </c>
      <c r="AE9">
        <v>0</v>
      </c>
      <c r="AF9">
        <v>217.60300000000001</v>
      </c>
      <c r="AG9">
        <v>0</v>
      </c>
      <c r="AH9">
        <v>0</v>
      </c>
      <c r="AI9">
        <v>0</v>
      </c>
      <c r="AJ9">
        <v>0</v>
      </c>
      <c r="AK9">
        <v>0</v>
      </c>
      <c r="AL9">
        <v>0</v>
      </c>
      <c r="AM9">
        <v>0</v>
      </c>
      <c r="AN9">
        <v>0</v>
      </c>
      <c r="AO9">
        <v>0</v>
      </c>
      <c r="AP9">
        <v>0</v>
      </c>
      <c r="AQ9">
        <v>8.31</v>
      </c>
      <c r="AR9">
        <v>2.61</v>
      </c>
      <c r="AS9">
        <v>2.19</v>
      </c>
      <c r="AT9">
        <v>0</v>
      </c>
      <c r="AU9">
        <v>10.69</v>
      </c>
      <c r="AV9">
        <v>0</v>
      </c>
      <c r="AW9">
        <v>0</v>
      </c>
      <c r="AX9">
        <v>7.31</v>
      </c>
      <c r="AY9">
        <v>17.2</v>
      </c>
      <c r="AZ9">
        <v>27.03</v>
      </c>
      <c r="BA9">
        <v>1.63</v>
      </c>
      <c r="BB9">
        <v>76.97</v>
      </c>
      <c r="BC9">
        <v>23.8</v>
      </c>
      <c r="BD9">
        <v>0</v>
      </c>
      <c r="BE9">
        <v>0.17070299999999999</v>
      </c>
      <c r="BF9">
        <v>1.94304E-2</v>
      </c>
      <c r="BG9">
        <v>0</v>
      </c>
      <c r="BH9">
        <v>1.0894600000000001E-2</v>
      </c>
      <c r="BI9">
        <v>0</v>
      </c>
      <c r="BJ9">
        <v>0</v>
      </c>
      <c r="BK9">
        <v>0.134212</v>
      </c>
      <c r="BL9">
        <v>0.17075599999999999</v>
      </c>
      <c r="BM9">
        <v>0.30364400000000002</v>
      </c>
      <c r="BN9">
        <v>2.03874E-2</v>
      </c>
      <c r="BO9">
        <v>0.83002699999999996</v>
      </c>
      <c r="BP9">
        <v>0.20102800000000001</v>
      </c>
      <c r="BQ9">
        <v>49.392400000000002</v>
      </c>
      <c r="BR9">
        <v>23.011299999999999</v>
      </c>
      <c r="BS9">
        <v>170.16</v>
      </c>
      <c r="BT9">
        <v>0</v>
      </c>
      <c r="BU9">
        <v>80.38</v>
      </c>
      <c r="BV9">
        <v>505.55700000000002</v>
      </c>
      <c r="BW9">
        <v>952.13</v>
      </c>
      <c r="BX9">
        <v>2025.88</v>
      </c>
      <c r="BY9">
        <v>119.621</v>
      </c>
      <c r="BZ9">
        <v>3926.13</v>
      </c>
      <c r="CA9">
        <v>72.888800000000003</v>
      </c>
      <c r="CB9">
        <v>0</v>
      </c>
      <c r="CC9">
        <v>0</v>
      </c>
      <c r="CD9">
        <v>0</v>
      </c>
      <c r="CE9">
        <v>101.044</v>
      </c>
      <c r="CF9">
        <v>0</v>
      </c>
      <c r="CG9">
        <v>43.669699999999999</v>
      </c>
      <c r="CH9">
        <v>0</v>
      </c>
      <c r="CI9">
        <v>0</v>
      </c>
      <c r="CJ9">
        <v>217.60300000000001</v>
      </c>
      <c r="CK9">
        <v>0</v>
      </c>
      <c r="CL9">
        <v>0</v>
      </c>
      <c r="CM9">
        <v>0</v>
      </c>
      <c r="CN9">
        <v>0</v>
      </c>
      <c r="CO9">
        <v>0</v>
      </c>
      <c r="CP9">
        <v>0</v>
      </c>
      <c r="CQ9">
        <v>0</v>
      </c>
      <c r="CR9">
        <v>0</v>
      </c>
      <c r="CS9">
        <v>0</v>
      </c>
      <c r="CT9">
        <v>0</v>
      </c>
      <c r="CU9">
        <v>8.31</v>
      </c>
      <c r="CV9">
        <v>2.61</v>
      </c>
      <c r="CW9">
        <v>2.19</v>
      </c>
      <c r="CX9">
        <v>0</v>
      </c>
      <c r="CY9">
        <v>10.69</v>
      </c>
      <c r="CZ9">
        <v>7.31</v>
      </c>
      <c r="DA9">
        <v>17.2</v>
      </c>
      <c r="DB9">
        <v>27.03</v>
      </c>
      <c r="DC9">
        <v>1.63</v>
      </c>
      <c r="DD9">
        <v>76.97</v>
      </c>
      <c r="DE9">
        <v>23.8</v>
      </c>
      <c r="DF9">
        <v>0</v>
      </c>
      <c r="DG9">
        <v>0.17070299999999999</v>
      </c>
      <c r="DH9">
        <v>1.94304E-2</v>
      </c>
      <c r="DI9">
        <v>0</v>
      </c>
      <c r="DJ9">
        <v>1.0894600000000001E-2</v>
      </c>
      <c r="DK9">
        <v>0.134212</v>
      </c>
      <c r="DL9">
        <v>0.17075599999999999</v>
      </c>
      <c r="DM9">
        <v>0.30364400000000002</v>
      </c>
      <c r="DN9">
        <v>2.03874E-2</v>
      </c>
      <c r="DO9">
        <v>0.83002699999999996</v>
      </c>
      <c r="DP9">
        <v>0.20102800000000001</v>
      </c>
      <c r="DQ9" t="s">
        <v>691</v>
      </c>
      <c r="DR9" t="s">
        <v>690</v>
      </c>
      <c r="DS9" t="s">
        <v>16</v>
      </c>
      <c r="DT9">
        <v>0</v>
      </c>
      <c r="DU9">
        <v>0</v>
      </c>
      <c r="DV9">
        <v>0</v>
      </c>
      <c r="DW9">
        <v>0</v>
      </c>
      <c r="EN9">
        <v>49.392400000000002</v>
      </c>
      <c r="EO9">
        <v>23.011299999999999</v>
      </c>
      <c r="EP9">
        <v>170.16</v>
      </c>
      <c r="EQ9">
        <v>0</v>
      </c>
      <c r="ER9">
        <v>80.38</v>
      </c>
      <c r="ES9">
        <v>0</v>
      </c>
      <c r="ET9">
        <v>0</v>
      </c>
      <c r="EU9">
        <v>505.55700000000002</v>
      </c>
      <c r="EV9">
        <v>952.13</v>
      </c>
      <c r="EW9">
        <v>2025.88</v>
      </c>
      <c r="EX9">
        <v>119.621</v>
      </c>
      <c r="EY9">
        <v>3926.13</v>
      </c>
      <c r="EZ9">
        <v>72.888800000000003</v>
      </c>
      <c r="FA9">
        <v>0</v>
      </c>
      <c r="FB9">
        <v>0</v>
      </c>
      <c r="FC9">
        <v>0</v>
      </c>
      <c r="FD9">
        <v>101.044</v>
      </c>
      <c r="FE9">
        <v>0</v>
      </c>
      <c r="FF9">
        <v>43.669699999999999</v>
      </c>
      <c r="FG9">
        <v>0</v>
      </c>
      <c r="FH9">
        <v>0</v>
      </c>
      <c r="FI9">
        <v>217.60300000000001</v>
      </c>
      <c r="FJ9">
        <v>0</v>
      </c>
      <c r="FK9">
        <v>0</v>
      </c>
      <c r="FL9">
        <v>0</v>
      </c>
      <c r="FM9">
        <v>0</v>
      </c>
      <c r="FN9">
        <v>0</v>
      </c>
      <c r="FO9">
        <v>0</v>
      </c>
      <c r="FP9">
        <v>0</v>
      </c>
      <c r="FQ9">
        <v>0</v>
      </c>
      <c r="FR9">
        <v>0</v>
      </c>
      <c r="FS9">
        <v>0</v>
      </c>
      <c r="FT9">
        <v>8.31</v>
      </c>
      <c r="FU9">
        <v>2.61</v>
      </c>
      <c r="FV9">
        <v>2.19</v>
      </c>
      <c r="FW9">
        <v>0</v>
      </c>
      <c r="FX9">
        <v>10.69</v>
      </c>
      <c r="FY9">
        <v>0</v>
      </c>
      <c r="FZ9">
        <v>0</v>
      </c>
      <c r="GA9">
        <v>7.31</v>
      </c>
      <c r="GB9">
        <v>17.2</v>
      </c>
      <c r="GC9">
        <v>27.03</v>
      </c>
      <c r="GD9">
        <v>1.63</v>
      </c>
      <c r="GE9">
        <v>76.97</v>
      </c>
      <c r="GF9">
        <v>0</v>
      </c>
      <c r="GG9">
        <v>0.17070299999999999</v>
      </c>
      <c r="GH9">
        <v>1.94304E-2</v>
      </c>
      <c r="GI9">
        <v>0</v>
      </c>
      <c r="GJ9">
        <v>1.0894600000000001E-2</v>
      </c>
      <c r="GK9">
        <v>0</v>
      </c>
      <c r="GL9">
        <v>0</v>
      </c>
      <c r="GM9">
        <v>0.134212</v>
      </c>
      <c r="GN9">
        <v>0.17075599999999999</v>
      </c>
      <c r="GO9">
        <v>0.30364400000000002</v>
      </c>
      <c r="GP9">
        <v>2.03874E-2</v>
      </c>
      <c r="GQ9">
        <v>0.83002699999999996</v>
      </c>
      <c r="GR9">
        <v>166.79900000000001</v>
      </c>
      <c r="GS9">
        <v>92.286100000000005</v>
      </c>
      <c r="GT9">
        <v>170.16</v>
      </c>
      <c r="GU9">
        <v>0</v>
      </c>
      <c r="GV9">
        <v>0</v>
      </c>
      <c r="GW9">
        <v>2135</v>
      </c>
      <c r="GX9">
        <v>930.00099999999998</v>
      </c>
      <c r="GY9">
        <v>2637.81</v>
      </c>
      <c r="GZ9">
        <v>297.5</v>
      </c>
      <c r="HA9">
        <v>6429.56</v>
      </c>
      <c r="HB9">
        <v>138.815</v>
      </c>
      <c r="HC9">
        <v>0</v>
      </c>
      <c r="HD9">
        <v>0</v>
      </c>
      <c r="HE9">
        <v>0</v>
      </c>
      <c r="HF9">
        <v>159.96299999999999</v>
      </c>
      <c r="HG9">
        <v>0</v>
      </c>
      <c r="HH9">
        <v>65.400000000000006</v>
      </c>
      <c r="HI9">
        <v>0</v>
      </c>
      <c r="HJ9">
        <v>0</v>
      </c>
      <c r="HK9">
        <v>364.178</v>
      </c>
      <c r="HL9">
        <v>0</v>
      </c>
      <c r="HM9">
        <v>0</v>
      </c>
      <c r="HN9">
        <v>0</v>
      </c>
      <c r="HO9">
        <v>0</v>
      </c>
      <c r="HP9">
        <v>0</v>
      </c>
      <c r="HQ9">
        <v>0</v>
      </c>
      <c r="HR9">
        <v>0</v>
      </c>
      <c r="HS9">
        <v>0</v>
      </c>
      <c r="HT9">
        <v>0</v>
      </c>
      <c r="HU9">
        <v>0</v>
      </c>
      <c r="HV9">
        <v>16.64</v>
      </c>
      <c r="HW9">
        <v>6.62</v>
      </c>
      <c r="HX9">
        <v>2.19</v>
      </c>
      <c r="HY9">
        <v>0</v>
      </c>
      <c r="HZ9">
        <v>15.27</v>
      </c>
      <c r="IA9">
        <v>31.2</v>
      </c>
      <c r="IB9">
        <v>18.3</v>
      </c>
      <c r="IC9">
        <v>35.53</v>
      </c>
      <c r="ID9">
        <v>4.33</v>
      </c>
      <c r="IE9">
        <v>130.08000000000001</v>
      </c>
      <c r="IF9">
        <v>0</v>
      </c>
      <c r="IG9">
        <v>0.30630400000000002</v>
      </c>
      <c r="IH9">
        <v>1.94304E-2</v>
      </c>
      <c r="II9">
        <v>0</v>
      </c>
      <c r="IJ9">
        <v>0</v>
      </c>
      <c r="IK9">
        <v>0.62342900000000001</v>
      </c>
      <c r="IL9">
        <v>0.118043</v>
      </c>
      <c r="IM9">
        <v>0.43196400000000001</v>
      </c>
      <c r="IN9">
        <v>6.2929700000000005E-2</v>
      </c>
      <c r="IO9">
        <v>1.5621</v>
      </c>
      <c r="IP9">
        <v>50.3</v>
      </c>
      <c r="IQ9">
        <v>0</v>
      </c>
      <c r="IR9">
        <v>23.1</v>
      </c>
      <c r="IS9">
        <v>50.3</v>
      </c>
      <c r="IT9">
        <v>27.2</v>
      </c>
      <c r="IU9">
        <v>6.44</v>
      </c>
      <c r="IV9">
        <v>17.36</v>
      </c>
      <c r="IW9">
        <v>6.44</v>
      </c>
      <c r="IX9">
        <v>17.36</v>
      </c>
      <c r="IY9">
        <v>6.44</v>
      </c>
      <c r="IZ9">
        <v>17.36</v>
      </c>
      <c r="JA9">
        <v>10.76</v>
      </c>
      <c r="JB9">
        <v>29.96</v>
      </c>
    </row>
    <row r="10" spans="1:262" x14ac:dyDescent="0.25">
      <c r="A10" s="10">
        <v>42977.405810185184</v>
      </c>
      <c r="B10" t="s">
        <v>389</v>
      </c>
      <c r="C10" t="s">
        <v>525</v>
      </c>
      <c r="D10">
        <v>7</v>
      </c>
      <c r="E10">
        <v>1</v>
      </c>
      <c r="F10">
        <v>2100</v>
      </c>
      <c r="G10" t="s">
        <v>96</v>
      </c>
      <c r="H10" t="s">
        <v>125</v>
      </c>
      <c r="I10">
        <v>0</v>
      </c>
      <c r="J10">
        <v>49.5</v>
      </c>
      <c r="K10">
        <v>18.393699999999999</v>
      </c>
      <c r="L10">
        <v>1.4524699999999999</v>
      </c>
      <c r="M10">
        <v>173.88399999999999</v>
      </c>
      <c r="N10">
        <v>0</v>
      </c>
      <c r="O10">
        <v>80.38</v>
      </c>
      <c r="P10">
        <v>0</v>
      </c>
      <c r="Q10">
        <v>0</v>
      </c>
      <c r="R10">
        <v>505.55700000000002</v>
      </c>
      <c r="S10">
        <v>953.37599999999998</v>
      </c>
      <c r="T10">
        <v>2025.88</v>
      </c>
      <c r="U10">
        <v>119.621</v>
      </c>
      <c r="V10">
        <v>3878.55</v>
      </c>
      <c r="W10">
        <v>27.142800000000001</v>
      </c>
      <c r="X10">
        <v>0</v>
      </c>
      <c r="Y10">
        <v>0</v>
      </c>
      <c r="Z10">
        <v>0</v>
      </c>
      <c r="AA10">
        <v>99.543000000000006</v>
      </c>
      <c r="AB10">
        <v>0</v>
      </c>
      <c r="AC10">
        <v>43.669699999999999</v>
      </c>
      <c r="AD10">
        <v>0</v>
      </c>
      <c r="AE10">
        <v>0</v>
      </c>
      <c r="AF10">
        <v>170.35599999999999</v>
      </c>
      <c r="AG10">
        <v>0</v>
      </c>
      <c r="AH10">
        <v>0</v>
      </c>
      <c r="AI10">
        <v>0</v>
      </c>
      <c r="AJ10">
        <v>0</v>
      </c>
      <c r="AK10">
        <v>0</v>
      </c>
      <c r="AL10">
        <v>0</v>
      </c>
      <c r="AM10">
        <v>0</v>
      </c>
      <c r="AN10">
        <v>0</v>
      </c>
      <c r="AO10">
        <v>0</v>
      </c>
      <c r="AP10">
        <v>0</v>
      </c>
      <c r="AQ10">
        <v>3</v>
      </c>
      <c r="AR10">
        <v>0.22</v>
      </c>
      <c r="AS10">
        <v>2.2799999999999998</v>
      </c>
      <c r="AT10">
        <v>0</v>
      </c>
      <c r="AU10">
        <v>10.4</v>
      </c>
      <c r="AV10">
        <v>0</v>
      </c>
      <c r="AW10">
        <v>0</v>
      </c>
      <c r="AX10">
        <v>7.45</v>
      </c>
      <c r="AY10">
        <v>17.25</v>
      </c>
      <c r="AZ10">
        <v>27.54</v>
      </c>
      <c r="BA10">
        <v>1.66</v>
      </c>
      <c r="BB10">
        <v>69.8</v>
      </c>
      <c r="BC10">
        <v>15.9</v>
      </c>
      <c r="BD10">
        <v>0</v>
      </c>
      <c r="BE10">
        <v>5.6133299999999997E-3</v>
      </c>
      <c r="BF10">
        <v>1.9855500000000002E-2</v>
      </c>
      <c r="BG10">
        <v>0</v>
      </c>
      <c r="BH10">
        <v>1.0894600000000001E-2</v>
      </c>
      <c r="BI10">
        <v>0</v>
      </c>
      <c r="BJ10">
        <v>0</v>
      </c>
      <c r="BK10">
        <v>0.134212</v>
      </c>
      <c r="BL10">
        <v>0.169986</v>
      </c>
      <c r="BM10">
        <v>0.30364400000000002</v>
      </c>
      <c r="BN10">
        <v>2.03874E-2</v>
      </c>
      <c r="BO10">
        <v>0.66459299999999999</v>
      </c>
      <c r="BP10">
        <v>3.6363399999999997E-2</v>
      </c>
      <c r="BQ10">
        <v>18.393699999999999</v>
      </c>
      <c r="BR10">
        <v>1.4524699999999999</v>
      </c>
      <c r="BS10">
        <v>173.88399999999999</v>
      </c>
      <c r="BT10">
        <v>0</v>
      </c>
      <c r="BU10">
        <v>80.38</v>
      </c>
      <c r="BV10">
        <v>505.55700000000002</v>
      </c>
      <c r="BW10">
        <v>953.37599999999998</v>
      </c>
      <c r="BX10">
        <v>2025.88</v>
      </c>
      <c r="BY10">
        <v>119.621</v>
      </c>
      <c r="BZ10">
        <v>3878.55</v>
      </c>
      <c r="CA10">
        <v>27.142800000000001</v>
      </c>
      <c r="CB10">
        <v>0</v>
      </c>
      <c r="CC10">
        <v>0</v>
      </c>
      <c r="CD10">
        <v>0</v>
      </c>
      <c r="CE10">
        <v>99.543000000000006</v>
      </c>
      <c r="CF10">
        <v>0</v>
      </c>
      <c r="CG10">
        <v>43.669699999999999</v>
      </c>
      <c r="CH10">
        <v>0</v>
      </c>
      <c r="CI10">
        <v>0</v>
      </c>
      <c r="CJ10">
        <v>170.35599999999999</v>
      </c>
      <c r="CK10">
        <v>0</v>
      </c>
      <c r="CL10">
        <v>0</v>
      </c>
      <c r="CM10">
        <v>0</v>
      </c>
      <c r="CN10">
        <v>0</v>
      </c>
      <c r="CO10">
        <v>0</v>
      </c>
      <c r="CP10">
        <v>0</v>
      </c>
      <c r="CQ10">
        <v>0</v>
      </c>
      <c r="CR10">
        <v>0</v>
      </c>
      <c r="CS10">
        <v>0</v>
      </c>
      <c r="CT10">
        <v>0</v>
      </c>
      <c r="CU10">
        <v>3</v>
      </c>
      <c r="CV10">
        <v>0.22</v>
      </c>
      <c r="CW10">
        <v>2.2799999999999998</v>
      </c>
      <c r="CX10">
        <v>0</v>
      </c>
      <c r="CY10">
        <v>10.4</v>
      </c>
      <c r="CZ10">
        <v>7.45</v>
      </c>
      <c r="DA10">
        <v>17.25</v>
      </c>
      <c r="DB10">
        <v>27.54</v>
      </c>
      <c r="DC10">
        <v>1.66</v>
      </c>
      <c r="DD10">
        <v>69.8</v>
      </c>
      <c r="DE10">
        <v>15.9</v>
      </c>
      <c r="DF10">
        <v>0</v>
      </c>
      <c r="DG10">
        <v>5.6133299999999997E-3</v>
      </c>
      <c r="DH10">
        <v>1.9855500000000002E-2</v>
      </c>
      <c r="DI10">
        <v>0</v>
      </c>
      <c r="DJ10">
        <v>1.0894600000000001E-2</v>
      </c>
      <c r="DK10">
        <v>0.134212</v>
      </c>
      <c r="DL10">
        <v>0.169986</v>
      </c>
      <c r="DM10">
        <v>0.30364400000000002</v>
      </c>
      <c r="DN10">
        <v>2.03874E-2</v>
      </c>
      <c r="DO10">
        <v>0.66459299999999999</v>
      </c>
      <c r="DP10">
        <v>3.6363399999999997E-2</v>
      </c>
      <c r="DQ10" t="s">
        <v>691</v>
      </c>
      <c r="DR10" t="s">
        <v>690</v>
      </c>
      <c r="DS10" t="s">
        <v>16</v>
      </c>
      <c r="DT10">
        <v>0</v>
      </c>
      <c r="DU10">
        <v>0</v>
      </c>
      <c r="DV10">
        <v>0</v>
      </c>
      <c r="DW10">
        <v>0</v>
      </c>
      <c r="EN10">
        <v>18.393699999999999</v>
      </c>
      <c r="EO10">
        <v>1.4524699999999999</v>
      </c>
      <c r="EP10">
        <v>173.88399999999999</v>
      </c>
      <c r="EQ10">
        <v>0</v>
      </c>
      <c r="ER10">
        <v>80.38</v>
      </c>
      <c r="ES10">
        <v>0</v>
      </c>
      <c r="ET10">
        <v>0</v>
      </c>
      <c r="EU10">
        <v>505.55700000000002</v>
      </c>
      <c r="EV10">
        <v>953.37599999999998</v>
      </c>
      <c r="EW10">
        <v>2025.88</v>
      </c>
      <c r="EX10">
        <v>119.621</v>
      </c>
      <c r="EY10">
        <v>3878.55</v>
      </c>
      <c r="EZ10">
        <v>27.142800000000001</v>
      </c>
      <c r="FA10">
        <v>0</v>
      </c>
      <c r="FB10">
        <v>0</v>
      </c>
      <c r="FC10">
        <v>0</v>
      </c>
      <c r="FD10">
        <v>99.543000000000006</v>
      </c>
      <c r="FE10">
        <v>0</v>
      </c>
      <c r="FF10">
        <v>43.669699999999999</v>
      </c>
      <c r="FG10">
        <v>0</v>
      </c>
      <c r="FH10">
        <v>0</v>
      </c>
      <c r="FI10">
        <v>170.35599999999999</v>
      </c>
      <c r="FJ10">
        <v>0</v>
      </c>
      <c r="FK10">
        <v>0</v>
      </c>
      <c r="FL10">
        <v>0</v>
      </c>
      <c r="FM10">
        <v>0</v>
      </c>
      <c r="FN10">
        <v>0</v>
      </c>
      <c r="FO10">
        <v>0</v>
      </c>
      <c r="FP10">
        <v>0</v>
      </c>
      <c r="FQ10">
        <v>0</v>
      </c>
      <c r="FR10">
        <v>0</v>
      </c>
      <c r="FS10">
        <v>0</v>
      </c>
      <c r="FT10">
        <v>3</v>
      </c>
      <c r="FU10">
        <v>0.22</v>
      </c>
      <c r="FV10">
        <v>2.2799999999999998</v>
      </c>
      <c r="FW10">
        <v>0</v>
      </c>
      <c r="FX10">
        <v>10.4</v>
      </c>
      <c r="FY10">
        <v>0</v>
      </c>
      <c r="FZ10">
        <v>0</v>
      </c>
      <c r="GA10">
        <v>7.45</v>
      </c>
      <c r="GB10">
        <v>17.25</v>
      </c>
      <c r="GC10">
        <v>27.54</v>
      </c>
      <c r="GD10">
        <v>1.66</v>
      </c>
      <c r="GE10">
        <v>69.8</v>
      </c>
      <c r="GF10">
        <v>0</v>
      </c>
      <c r="GG10">
        <v>5.6133299999999997E-3</v>
      </c>
      <c r="GH10">
        <v>1.9855500000000002E-2</v>
      </c>
      <c r="GI10">
        <v>0</v>
      </c>
      <c r="GJ10">
        <v>1.0894600000000001E-2</v>
      </c>
      <c r="GK10">
        <v>0</v>
      </c>
      <c r="GL10">
        <v>0</v>
      </c>
      <c r="GM10">
        <v>0.134212</v>
      </c>
      <c r="GN10">
        <v>0.169986</v>
      </c>
      <c r="GO10">
        <v>0.30364400000000002</v>
      </c>
      <c r="GP10">
        <v>2.03874E-2</v>
      </c>
      <c r="GQ10">
        <v>0.66459299999999999</v>
      </c>
      <c r="GR10">
        <v>74.026799999999994</v>
      </c>
      <c r="GS10">
        <v>28.126999999999999</v>
      </c>
      <c r="GT10">
        <v>173.88399999999999</v>
      </c>
      <c r="GU10">
        <v>0</v>
      </c>
      <c r="GV10">
        <v>0</v>
      </c>
      <c r="GW10">
        <v>2135</v>
      </c>
      <c r="GX10">
        <v>930.00099999999998</v>
      </c>
      <c r="GY10">
        <v>2637.81</v>
      </c>
      <c r="GZ10">
        <v>297.5</v>
      </c>
      <c r="HA10">
        <v>6276.35</v>
      </c>
      <c r="HB10">
        <v>61.604900000000001</v>
      </c>
      <c r="HC10">
        <v>0</v>
      </c>
      <c r="HD10">
        <v>0</v>
      </c>
      <c r="HE10">
        <v>0</v>
      </c>
      <c r="HF10">
        <v>158.42400000000001</v>
      </c>
      <c r="HG10">
        <v>0</v>
      </c>
      <c r="HH10">
        <v>65.400000000000006</v>
      </c>
      <c r="HI10">
        <v>0</v>
      </c>
      <c r="HJ10">
        <v>0</v>
      </c>
      <c r="HK10">
        <v>285.42899999999997</v>
      </c>
      <c r="HL10">
        <v>0</v>
      </c>
      <c r="HM10">
        <v>0</v>
      </c>
      <c r="HN10">
        <v>0</v>
      </c>
      <c r="HO10">
        <v>0</v>
      </c>
      <c r="HP10">
        <v>0</v>
      </c>
      <c r="HQ10">
        <v>0</v>
      </c>
      <c r="HR10">
        <v>0</v>
      </c>
      <c r="HS10">
        <v>0</v>
      </c>
      <c r="HT10">
        <v>0</v>
      </c>
      <c r="HU10">
        <v>0</v>
      </c>
      <c r="HV10">
        <v>7.18</v>
      </c>
      <c r="HW10">
        <v>2.71</v>
      </c>
      <c r="HX10">
        <v>2.2799999999999998</v>
      </c>
      <c r="HY10">
        <v>0</v>
      </c>
      <c r="HZ10">
        <v>14.86</v>
      </c>
      <c r="IA10">
        <v>31.8</v>
      </c>
      <c r="IB10">
        <v>18.43</v>
      </c>
      <c r="IC10">
        <v>36.19</v>
      </c>
      <c r="ID10">
        <v>4.42</v>
      </c>
      <c r="IE10">
        <v>117.87</v>
      </c>
      <c r="IF10">
        <v>0</v>
      </c>
      <c r="IG10">
        <v>0.15639400000000001</v>
      </c>
      <c r="IH10">
        <v>1.9855500000000002E-2</v>
      </c>
      <c r="II10">
        <v>0</v>
      </c>
      <c r="IJ10">
        <v>0</v>
      </c>
      <c r="IK10">
        <v>0.62342900000000001</v>
      </c>
      <c r="IL10">
        <v>0.118043</v>
      </c>
      <c r="IM10">
        <v>0.43196400000000001</v>
      </c>
      <c r="IN10">
        <v>6.2929700000000005E-2</v>
      </c>
      <c r="IO10">
        <v>1.4126099999999999</v>
      </c>
      <c r="IP10">
        <v>49.5</v>
      </c>
      <c r="IQ10">
        <v>0</v>
      </c>
      <c r="IR10">
        <v>20.100000000000001</v>
      </c>
      <c r="IS10">
        <v>49.5</v>
      </c>
      <c r="IT10">
        <v>29.4</v>
      </c>
      <c r="IU10">
        <v>3.79</v>
      </c>
      <c r="IV10">
        <v>12.11</v>
      </c>
      <c r="IW10">
        <v>3.79</v>
      </c>
      <c r="IX10">
        <v>12.11</v>
      </c>
      <c r="IY10">
        <v>3.79</v>
      </c>
      <c r="IZ10">
        <v>12.11</v>
      </c>
      <c r="JA10">
        <v>5.87</v>
      </c>
      <c r="JB10">
        <v>21.16</v>
      </c>
    </row>
    <row r="11" spans="1:262" x14ac:dyDescent="0.25">
      <c r="A11" s="10">
        <v>42977.405763888892</v>
      </c>
      <c r="B11" t="s">
        <v>390</v>
      </c>
      <c r="C11" t="s">
        <v>526</v>
      </c>
      <c r="D11">
        <v>8</v>
      </c>
      <c r="E11">
        <v>1</v>
      </c>
      <c r="F11">
        <v>2100</v>
      </c>
      <c r="G11" t="s">
        <v>96</v>
      </c>
      <c r="H11" t="s">
        <v>125</v>
      </c>
      <c r="I11">
        <v>0</v>
      </c>
      <c r="J11">
        <v>46</v>
      </c>
      <c r="K11">
        <v>26.060500000000001</v>
      </c>
      <c r="L11">
        <v>166.05199999999999</v>
      </c>
      <c r="M11">
        <v>176.86199999999999</v>
      </c>
      <c r="N11">
        <v>0</v>
      </c>
      <c r="O11">
        <v>80.38</v>
      </c>
      <c r="P11">
        <v>0</v>
      </c>
      <c r="Q11">
        <v>0</v>
      </c>
      <c r="R11">
        <v>505.55700000000002</v>
      </c>
      <c r="S11">
        <v>967.09199999999998</v>
      </c>
      <c r="T11">
        <v>2025.88</v>
      </c>
      <c r="U11">
        <v>119.621</v>
      </c>
      <c r="V11">
        <v>4067.51</v>
      </c>
      <c r="W11">
        <v>38.457799999999999</v>
      </c>
      <c r="X11">
        <v>0</v>
      </c>
      <c r="Y11">
        <v>0</v>
      </c>
      <c r="Z11">
        <v>0</v>
      </c>
      <c r="AA11">
        <v>97.195300000000003</v>
      </c>
      <c r="AB11">
        <v>0</v>
      </c>
      <c r="AC11">
        <v>43.669699999999999</v>
      </c>
      <c r="AD11">
        <v>0</v>
      </c>
      <c r="AE11">
        <v>0</v>
      </c>
      <c r="AF11">
        <v>179.32300000000001</v>
      </c>
      <c r="AG11">
        <v>0</v>
      </c>
      <c r="AH11">
        <v>0</v>
      </c>
      <c r="AI11">
        <v>0</v>
      </c>
      <c r="AJ11">
        <v>0</v>
      </c>
      <c r="AK11">
        <v>0</v>
      </c>
      <c r="AL11">
        <v>0</v>
      </c>
      <c r="AM11">
        <v>0</v>
      </c>
      <c r="AN11">
        <v>0</v>
      </c>
      <c r="AO11">
        <v>0</v>
      </c>
      <c r="AP11">
        <v>0</v>
      </c>
      <c r="AQ11">
        <v>4.38</v>
      </c>
      <c r="AR11">
        <v>7.67</v>
      </c>
      <c r="AS11">
        <v>2.25</v>
      </c>
      <c r="AT11">
        <v>0</v>
      </c>
      <c r="AU11">
        <v>10.32</v>
      </c>
      <c r="AV11">
        <v>0</v>
      </c>
      <c r="AW11">
        <v>0</v>
      </c>
      <c r="AX11">
        <v>7.04</v>
      </c>
      <c r="AY11">
        <v>17.57</v>
      </c>
      <c r="AZ11">
        <v>26.6</v>
      </c>
      <c r="BA11">
        <v>1.57</v>
      </c>
      <c r="BB11">
        <v>77.400000000000006</v>
      </c>
      <c r="BC11">
        <v>24.62</v>
      </c>
      <c r="BD11">
        <v>0</v>
      </c>
      <c r="BE11">
        <v>0.33222400000000002</v>
      </c>
      <c r="BF11">
        <v>2.01957E-2</v>
      </c>
      <c r="BG11">
        <v>0</v>
      </c>
      <c r="BH11">
        <v>1.0894600000000001E-2</v>
      </c>
      <c r="BI11">
        <v>0</v>
      </c>
      <c r="BJ11">
        <v>0</v>
      </c>
      <c r="BK11">
        <v>0.134212</v>
      </c>
      <c r="BL11">
        <v>0.17455599999999999</v>
      </c>
      <c r="BM11">
        <v>0.30364400000000002</v>
      </c>
      <c r="BN11">
        <v>2.03874E-2</v>
      </c>
      <c r="BO11">
        <v>0.99611300000000003</v>
      </c>
      <c r="BP11">
        <v>0.36331400000000003</v>
      </c>
      <c r="BQ11">
        <v>26.060500000000001</v>
      </c>
      <c r="BR11">
        <v>166.05199999999999</v>
      </c>
      <c r="BS11">
        <v>176.86199999999999</v>
      </c>
      <c r="BT11">
        <v>0</v>
      </c>
      <c r="BU11">
        <v>80.38</v>
      </c>
      <c r="BV11">
        <v>505.55700000000002</v>
      </c>
      <c r="BW11">
        <v>967.09199999999998</v>
      </c>
      <c r="BX11">
        <v>2025.88</v>
      </c>
      <c r="BY11">
        <v>119.621</v>
      </c>
      <c r="BZ11">
        <v>4067.51</v>
      </c>
      <c r="CA11">
        <v>38.457799999999999</v>
      </c>
      <c r="CB11">
        <v>0</v>
      </c>
      <c r="CC11">
        <v>0</v>
      </c>
      <c r="CD11">
        <v>0</v>
      </c>
      <c r="CE11">
        <v>97.195300000000003</v>
      </c>
      <c r="CF11">
        <v>0</v>
      </c>
      <c r="CG11">
        <v>43.669699999999999</v>
      </c>
      <c r="CH11">
        <v>0</v>
      </c>
      <c r="CI11">
        <v>0</v>
      </c>
      <c r="CJ11">
        <v>179.32300000000001</v>
      </c>
      <c r="CK11">
        <v>0</v>
      </c>
      <c r="CL11">
        <v>0</v>
      </c>
      <c r="CM11">
        <v>0</v>
      </c>
      <c r="CN11">
        <v>0</v>
      </c>
      <c r="CO11">
        <v>0</v>
      </c>
      <c r="CP11">
        <v>0</v>
      </c>
      <c r="CQ11">
        <v>0</v>
      </c>
      <c r="CR11">
        <v>0</v>
      </c>
      <c r="CS11">
        <v>0</v>
      </c>
      <c r="CT11">
        <v>0</v>
      </c>
      <c r="CU11">
        <v>4.38</v>
      </c>
      <c r="CV11">
        <v>7.67</v>
      </c>
      <c r="CW11">
        <v>2.25</v>
      </c>
      <c r="CX11">
        <v>0</v>
      </c>
      <c r="CY11">
        <v>10.32</v>
      </c>
      <c r="CZ11">
        <v>7.04</v>
      </c>
      <c r="DA11">
        <v>17.57</v>
      </c>
      <c r="DB11">
        <v>26.6</v>
      </c>
      <c r="DC11">
        <v>1.57</v>
      </c>
      <c r="DD11">
        <v>77.400000000000006</v>
      </c>
      <c r="DE11">
        <v>24.62</v>
      </c>
      <c r="DF11">
        <v>0</v>
      </c>
      <c r="DG11">
        <v>0.33222400000000002</v>
      </c>
      <c r="DH11">
        <v>2.01957E-2</v>
      </c>
      <c r="DI11">
        <v>0</v>
      </c>
      <c r="DJ11">
        <v>1.0894600000000001E-2</v>
      </c>
      <c r="DK11">
        <v>0.134212</v>
      </c>
      <c r="DL11">
        <v>0.17455599999999999</v>
      </c>
      <c r="DM11">
        <v>0.30364400000000002</v>
      </c>
      <c r="DN11">
        <v>2.03874E-2</v>
      </c>
      <c r="DO11">
        <v>0.99611300000000003</v>
      </c>
      <c r="DP11">
        <v>0.36331400000000003</v>
      </c>
      <c r="DQ11" t="s">
        <v>691</v>
      </c>
      <c r="DR11" t="s">
        <v>690</v>
      </c>
      <c r="DS11" t="s">
        <v>16</v>
      </c>
      <c r="DT11">
        <v>0</v>
      </c>
      <c r="DU11">
        <v>0</v>
      </c>
      <c r="DV11">
        <v>0</v>
      </c>
      <c r="DW11">
        <v>0</v>
      </c>
      <c r="EN11">
        <v>26.060500000000001</v>
      </c>
      <c r="EO11">
        <v>166.05199999999999</v>
      </c>
      <c r="EP11">
        <v>176.86199999999999</v>
      </c>
      <c r="EQ11">
        <v>0</v>
      </c>
      <c r="ER11">
        <v>80.38</v>
      </c>
      <c r="ES11">
        <v>0</v>
      </c>
      <c r="ET11">
        <v>0</v>
      </c>
      <c r="EU11">
        <v>505.55700000000002</v>
      </c>
      <c r="EV11">
        <v>967.09199999999998</v>
      </c>
      <c r="EW11">
        <v>2025.88</v>
      </c>
      <c r="EX11">
        <v>119.621</v>
      </c>
      <c r="EY11">
        <v>4067.51</v>
      </c>
      <c r="EZ11">
        <v>38.457799999999999</v>
      </c>
      <c r="FA11">
        <v>0</v>
      </c>
      <c r="FB11">
        <v>0</v>
      </c>
      <c r="FC11">
        <v>0</v>
      </c>
      <c r="FD11">
        <v>97.195300000000003</v>
      </c>
      <c r="FE11">
        <v>0</v>
      </c>
      <c r="FF11">
        <v>43.669699999999999</v>
      </c>
      <c r="FG11">
        <v>0</v>
      </c>
      <c r="FH11">
        <v>0</v>
      </c>
      <c r="FI11">
        <v>179.32300000000001</v>
      </c>
      <c r="FJ11">
        <v>0</v>
      </c>
      <c r="FK11">
        <v>0</v>
      </c>
      <c r="FL11">
        <v>0</v>
      </c>
      <c r="FM11">
        <v>0</v>
      </c>
      <c r="FN11">
        <v>0</v>
      </c>
      <c r="FO11">
        <v>0</v>
      </c>
      <c r="FP11">
        <v>0</v>
      </c>
      <c r="FQ11">
        <v>0</v>
      </c>
      <c r="FR11">
        <v>0</v>
      </c>
      <c r="FS11">
        <v>0</v>
      </c>
      <c r="FT11">
        <v>4.38</v>
      </c>
      <c r="FU11">
        <v>7.67</v>
      </c>
      <c r="FV11">
        <v>2.25</v>
      </c>
      <c r="FW11">
        <v>0</v>
      </c>
      <c r="FX11">
        <v>10.32</v>
      </c>
      <c r="FY11">
        <v>0</v>
      </c>
      <c r="FZ11">
        <v>0</v>
      </c>
      <c r="GA11">
        <v>7.04</v>
      </c>
      <c r="GB11">
        <v>17.57</v>
      </c>
      <c r="GC11">
        <v>26.6</v>
      </c>
      <c r="GD11">
        <v>1.57</v>
      </c>
      <c r="GE11">
        <v>77.400000000000006</v>
      </c>
      <c r="GF11">
        <v>0</v>
      </c>
      <c r="GG11">
        <v>0.33222400000000002</v>
      </c>
      <c r="GH11">
        <v>2.01957E-2</v>
      </c>
      <c r="GI11">
        <v>0</v>
      </c>
      <c r="GJ11">
        <v>1.0894600000000001E-2</v>
      </c>
      <c r="GK11">
        <v>0</v>
      </c>
      <c r="GL11">
        <v>0</v>
      </c>
      <c r="GM11">
        <v>0.134212</v>
      </c>
      <c r="GN11">
        <v>0.17455599999999999</v>
      </c>
      <c r="GO11">
        <v>0.30364400000000002</v>
      </c>
      <c r="GP11">
        <v>2.03874E-2</v>
      </c>
      <c r="GQ11">
        <v>0.99611300000000003</v>
      </c>
      <c r="GR11">
        <v>125.29900000000001</v>
      </c>
      <c r="GS11">
        <v>677.85799999999995</v>
      </c>
      <c r="GT11">
        <v>176.86199999999999</v>
      </c>
      <c r="GU11">
        <v>0</v>
      </c>
      <c r="GV11">
        <v>0</v>
      </c>
      <c r="GW11">
        <v>2135</v>
      </c>
      <c r="GX11">
        <v>930.00099999999998</v>
      </c>
      <c r="GY11">
        <v>2637.81</v>
      </c>
      <c r="GZ11">
        <v>297.5</v>
      </c>
      <c r="HA11">
        <v>6980.33</v>
      </c>
      <c r="HB11">
        <v>104.277</v>
      </c>
      <c r="HC11">
        <v>0</v>
      </c>
      <c r="HD11">
        <v>0</v>
      </c>
      <c r="HE11">
        <v>0</v>
      </c>
      <c r="HF11">
        <v>155.691</v>
      </c>
      <c r="HG11">
        <v>0</v>
      </c>
      <c r="HH11">
        <v>65.400000000000006</v>
      </c>
      <c r="HI11">
        <v>0</v>
      </c>
      <c r="HJ11">
        <v>0</v>
      </c>
      <c r="HK11">
        <v>325.36799999999999</v>
      </c>
      <c r="HL11">
        <v>0</v>
      </c>
      <c r="HM11">
        <v>0</v>
      </c>
      <c r="HN11">
        <v>0</v>
      </c>
      <c r="HO11">
        <v>0</v>
      </c>
      <c r="HP11">
        <v>0</v>
      </c>
      <c r="HQ11">
        <v>0</v>
      </c>
      <c r="HR11">
        <v>0</v>
      </c>
      <c r="HS11">
        <v>0</v>
      </c>
      <c r="HT11">
        <v>0</v>
      </c>
      <c r="HU11">
        <v>0</v>
      </c>
      <c r="HV11">
        <v>12.52</v>
      </c>
      <c r="HW11">
        <v>30.21</v>
      </c>
      <c r="HX11">
        <v>2.25</v>
      </c>
      <c r="HY11">
        <v>0</v>
      </c>
      <c r="HZ11">
        <v>14.87</v>
      </c>
      <c r="IA11">
        <v>30.04</v>
      </c>
      <c r="IB11">
        <v>18.14</v>
      </c>
      <c r="IC11">
        <v>34.93</v>
      </c>
      <c r="ID11">
        <v>4</v>
      </c>
      <c r="IE11">
        <v>146.96</v>
      </c>
      <c r="IF11">
        <v>0</v>
      </c>
      <c r="IG11">
        <v>1.2204699999999999</v>
      </c>
      <c r="IH11">
        <v>2.01957E-2</v>
      </c>
      <c r="II11">
        <v>0</v>
      </c>
      <c r="IJ11">
        <v>0</v>
      </c>
      <c r="IK11">
        <v>0.62342900000000001</v>
      </c>
      <c r="IL11">
        <v>0.118043</v>
      </c>
      <c r="IM11">
        <v>0.43196400000000001</v>
      </c>
      <c r="IN11">
        <v>6.2929700000000005E-2</v>
      </c>
      <c r="IO11">
        <v>2.4770300000000001</v>
      </c>
      <c r="IP11">
        <v>46</v>
      </c>
      <c r="IQ11">
        <v>0</v>
      </c>
      <c r="IR11">
        <v>19.899999999999999</v>
      </c>
      <c r="IS11">
        <v>46</v>
      </c>
      <c r="IT11">
        <v>26.1</v>
      </c>
      <c r="IU11">
        <v>11.27</v>
      </c>
      <c r="IV11">
        <v>13.35</v>
      </c>
      <c r="IW11">
        <v>11.27</v>
      </c>
      <c r="IX11">
        <v>13.35</v>
      </c>
      <c r="IY11">
        <v>11.27</v>
      </c>
      <c r="IZ11">
        <v>13.35</v>
      </c>
      <c r="JA11">
        <v>33.909999999999997</v>
      </c>
      <c r="JB11">
        <v>25.94</v>
      </c>
    </row>
    <row r="12" spans="1:262" x14ac:dyDescent="0.25">
      <c r="A12" s="10">
        <v>42977.405717592592</v>
      </c>
      <c r="B12" t="s">
        <v>391</v>
      </c>
      <c r="C12" t="s">
        <v>527</v>
      </c>
      <c r="D12">
        <v>9</v>
      </c>
      <c r="E12">
        <v>1</v>
      </c>
      <c r="F12">
        <v>2100</v>
      </c>
      <c r="G12" t="s">
        <v>96</v>
      </c>
      <c r="H12" t="s">
        <v>125</v>
      </c>
      <c r="I12">
        <v>0</v>
      </c>
      <c r="J12">
        <v>47.6</v>
      </c>
      <c r="K12">
        <v>39.347000000000001</v>
      </c>
      <c r="L12">
        <v>348.64100000000002</v>
      </c>
      <c r="M12">
        <v>174.62799999999999</v>
      </c>
      <c r="N12">
        <v>0</v>
      </c>
      <c r="O12">
        <v>80.38</v>
      </c>
      <c r="P12">
        <v>0</v>
      </c>
      <c r="Q12">
        <v>0</v>
      </c>
      <c r="R12">
        <v>505.55700000000002</v>
      </c>
      <c r="S12">
        <v>967.28</v>
      </c>
      <c r="T12">
        <v>2025.88</v>
      </c>
      <c r="U12">
        <v>119.621</v>
      </c>
      <c r="V12">
        <v>4261.34</v>
      </c>
      <c r="W12">
        <v>58.0822</v>
      </c>
      <c r="X12">
        <v>0</v>
      </c>
      <c r="Y12">
        <v>0</v>
      </c>
      <c r="Z12">
        <v>0</v>
      </c>
      <c r="AA12">
        <v>97.052000000000007</v>
      </c>
      <c r="AB12">
        <v>0</v>
      </c>
      <c r="AC12">
        <v>43.669699999999999</v>
      </c>
      <c r="AD12">
        <v>0</v>
      </c>
      <c r="AE12">
        <v>0</v>
      </c>
      <c r="AF12">
        <v>198.804</v>
      </c>
      <c r="AG12">
        <v>0</v>
      </c>
      <c r="AH12">
        <v>0</v>
      </c>
      <c r="AI12">
        <v>0</v>
      </c>
      <c r="AJ12">
        <v>0</v>
      </c>
      <c r="AK12">
        <v>0</v>
      </c>
      <c r="AL12">
        <v>0</v>
      </c>
      <c r="AM12">
        <v>0</v>
      </c>
      <c r="AN12">
        <v>0</v>
      </c>
      <c r="AO12">
        <v>0</v>
      </c>
      <c r="AP12">
        <v>0</v>
      </c>
      <c r="AQ12">
        <v>6.58</v>
      </c>
      <c r="AR12">
        <v>19.73</v>
      </c>
      <c r="AS12">
        <v>2.21</v>
      </c>
      <c r="AT12">
        <v>0</v>
      </c>
      <c r="AU12">
        <v>10.33</v>
      </c>
      <c r="AV12">
        <v>0</v>
      </c>
      <c r="AW12">
        <v>0</v>
      </c>
      <c r="AX12">
        <v>7.06</v>
      </c>
      <c r="AY12">
        <v>17.3</v>
      </c>
      <c r="AZ12">
        <v>26.52</v>
      </c>
      <c r="BA12">
        <v>1.57</v>
      </c>
      <c r="BB12">
        <v>91.3</v>
      </c>
      <c r="BC12">
        <v>38.85</v>
      </c>
      <c r="BD12">
        <v>0</v>
      </c>
      <c r="BE12">
        <v>1.0404599999999999</v>
      </c>
      <c r="BF12">
        <v>1.9940599999999999E-2</v>
      </c>
      <c r="BG12">
        <v>0</v>
      </c>
      <c r="BH12">
        <v>1.0894600000000001E-2</v>
      </c>
      <c r="BI12">
        <v>0</v>
      </c>
      <c r="BJ12">
        <v>0</v>
      </c>
      <c r="BK12">
        <v>0.134212</v>
      </c>
      <c r="BL12">
        <v>0.176956</v>
      </c>
      <c r="BM12">
        <v>0.30364400000000002</v>
      </c>
      <c r="BN12">
        <v>2.03874E-2</v>
      </c>
      <c r="BO12">
        <v>1.7064999999999999</v>
      </c>
      <c r="BP12">
        <v>1.0712999999999999</v>
      </c>
      <c r="BQ12">
        <v>39.347000000000001</v>
      </c>
      <c r="BR12">
        <v>348.64100000000002</v>
      </c>
      <c r="BS12">
        <v>174.62799999999999</v>
      </c>
      <c r="BT12">
        <v>0</v>
      </c>
      <c r="BU12">
        <v>80.38</v>
      </c>
      <c r="BV12">
        <v>505.55700000000002</v>
      </c>
      <c r="BW12">
        <v>967.28</v>
      </c>
      <c r="BX12">
        <v>2025.88</v>
      </c>
      <c r="BY12">
        <v>119.621</v>
      </c>
      <c r="BZ12">
        <v>4261.34</v>
      </c>
      <c r="CA12">
        <v>58.0822</v>
      </c>
      <c r="CB12">
        <v>0</v>
      </c>
      <c r="CC12">
        <v>0</v>
      </c>
      <c r="CD12">
        <v>0</v>
      </c>
      <c r="CE12">
        <v>97.052000000000007</v>
      </c>
      <c r="CF12">
        <v>0</v>
      </c>
      <c r="CG12">
        <v>43.669699999999999</v>
      </c>
      <c r="CH12">
        <v>0</v>
      </c>
      <c r="CI12">
        <v>0</v>
      </c>
      <c r="CJ12">
        <v>198.804</v>
      </c>
      <c r="CK12">
        <v>0</v>
      </c>
      <c r="CL12">
        <v>0</v>
      </c>
      <c r="CM12">
        <v>0</v>
      </c>
      <c r="CN12">
        <v>0</v>
      </c>
      <c r="CO12">
        <v>0</v>
      </c>
      <c r="CP12">
        <v>0</v>
      </c>
      <c r="CQ12">
        <v>0</v>
      </c>
      <c r="CR12">
        <v>0</v>
      </c>
      <c r="CS12">
        <v>0</v>
      </c>
      <c r="CT12">
        <v>0</v>
      </c>
      <c r="CU12">
        <v>6.58</v>
      </c>
      <c r="CV12">
        <v>19.73</v>
      </c>
      <c r="CW12">
        <v>2.21</v>
      </c>
      <c r="CX12">
        <v>0</v>
      </c>
      <c r="CY12">
        <v>10.33</v>
      </c>
      <c r="CZ12">
        <v>7.06</v>
      </c>
      <c r="DA12">
        <v>17.3</v>
      </c>
      <c r="DB12">
        <v>26.52</v>
      </c>
      <c r="DC12">
        <v>1.57</v>
      </c>
      <c r="DD12">
        <v>91.3</v>
      </c>
      <c r="DE12">
        <v>38.85</v>
      </c>
      <c r="DF12">
        <v>0</v>
      </c>
      <c r="DG12">
        <v>1.0404599999999999</v>
      </c>
      <c r="DH12">
        <v>1.9940599999999999E-2</v>
      </c>
      <c r="DI12">
        <v>0</v>
      </c>
      <c r="DJ12">
        <v>1.0894600000000001E-2</v>
      </c>
      <c r="DK12">
        <v>0.134212</v>
      </c>
      <c r="DL12">
        <v>0.176956</v>
      </c>
      <c r="DM12">
        <v>0.30364400000000002</v>
      </c>
      <c r="DN12">
        <v>2.03874E-2</v>
      </c>
      <c r="DO12">
        <v>1.7064999999999999</v>
      </c>
      <c r="DP12">
        <v>1.0712999999999999</v>
      </c>
      <c r="DQ12" t="s">
        <v>691</v>
      </c>
      <c r="DR12" t="s">
        <v>690</v>
      </c>
      <c r="DS12" t="s">
        <v>16</v>
      </c>
      <c r="DT12">
        <v>0</v>
      </c>
      <c r="DU12">
        <v>0</v>
      </c>
      <c r="DV12">
        <v>0</v>
      </c>
      <c r="DW12">
        <v>0</v>
      </c>
      <c r="EN12">
        <v>39.347000000000001</v>
      </c>
      <c r="EO12">
        <v>348.64100000000002</v>
      </c>
      <c r="EP12">
        <v>174.62799999999999</v>
      </c>
      <c r="EQ12">
        <v>0</v>
      </c>
      <c r="ER12">
        <v>80.38</v>
      </c>
      <c r="ES12">
        <v>0</v>
      </c>
      <c r="ET12">
        <v>0</v>
      </c>
      <c r="EU12">
        <v>505.55700000000002</v>
      </c>
      <c r="EV12">
        <v>967.28</v>
      </c>
      <c r="EW12">
        <v>2025.88</v>
      </c>
      <c r="EX12">
        <v>119.621</v>
      </c>
      <c r="EY12">
        <v>4261.34</v>
      </c>
      <c r="EZ12">
        <v>58.0822</v>
      </c>
      <c r="FA12">
        <v>0</v>
      </c>
      <c r="FB12">
        <v>0</v>
      </c>
      <c r="FC12">
        <v>0</v>
      </c>
      <c r="FD12">
        <v>97.052000000000007</v>
      </c>
      <c r="FE12">
        <v>0</v>
      </c>
      <c r="FF12">
        <v>43.669699999999999</v>
      </c>
      <c r="FG12">
        <v>0</v>
      </c>
      <c r="FH12">
        <v>0</v>
      </c>
      <c r="FI12">
        <v>198.804</v>
      </c>
      <c r="FJ12">
        <v>0</v>
      </c>
      <c r="FK12">
        <v>0</v>
      </c>
      <c r="FL12">
        <v>0</v>
      </c>
      <c r="FM12">
        <v>0</v>
      </c>
      <c r="FN12">
        <v>0</v>
      </c>
      <c r="FO12">
        <v>0</v>
      </c>
      <c r="FP12">
        <v>0</v>
      </c>
      <c r="FQ12">
        <v>0</v>
      </c>
      <c r="FR12">
        <v>0</v>
      </c>
      <c r="FS12">
        <v>0</v>
      </c>
      <c r="FT12">
        <v>6.58</v>
      </c>
      <c r="FU12">
        <v>19.73</v>
      </c>
      <c r="FV12">
        <v>2.21</v>
      </c>
      <c r="FW12">
        <v>0</v>
      </c>
      <c r="FX12">
        <v>10.33</v>
      </c>
      <c r="FY12">
        <v>0</v>
      </c>
      <c r="FZ12">
        <v>0</v>
      </c>
      <c r="GA12">
        <v>7.06</v>
      </c>
      <c r="GB12">
        <v>17.3</v>
      </c>
      <c r="GC12">
        <v>26.52</v>
      </c>
      <c r="GD12">
        <v>1.57</v>
      </c>
      <c r="GE12">
        <v>91.3</v>
      </c>
      <c r="GF12">
        <v>0</v>
      </c>
      <c r="GG12">
        <v>1.0404599999999999</v>
      </c>
      <c r="GH12">
        <v>1.9940599999999999E-2</v>
      </c>
      <c r="GI12">
        <v>0</v>
      </c>
      <c r="GJ12">
        <v>1.0894600000000001E-2</v>
      </c>
      <c r="GK12">
        <v>0</v>
      </c>
      <c r="GL12">
        <v>0</v>
      </c>
      <c r="GM12">
        <v>0.134212</v>
      </c>
      <c r="GN12">
        <v>0.176956</v>
      </c>
      <c r="GO12">
        <v>0.30364400000000002</v>
      </c>
      <c r="GP12">
        <v>2.03874E-2</v>
      </c>
      <c r="GQ12">
        <v>1.7064999999999999</v>
      </c>
      <c r="GR12">
        <v>171.33199999999999</v>
      </c>
      <c r="GS12">
        <v>1255.1199999999999</v>
      </c>
      <c r="GT12">
        <v>174.62799999999999</v>
      </c>
      <c r="GU12">
        <v>0</v>
      </c>
      <c r="GV12">
        <v>0</v>
      </c>
      <c r="GW12">
        <v>2135</v>
      </c>
      <c r="GX12">
        <v>930.00099999999998</v>
      </c>
      <c r="GY12">
        <v>2637.81</v>
      </c>
      <c r="GZ12">
        <v>297.5</v>
      </c>
      <c r="HA12">
        <v>7601.4</v>
      </c>
      <c r="HB12">
        <v>142.631</v>
      </c>
      <c r="HC12">
        <v>0</v>
      </c>
      <c r="HD12">
        <v>0</v>
      </c>
      <c r="HE12">
        <v>0</v>
      </c>
      <c r="HF12">
        <v>155.49</v>
      </c>
      <c r="HG12">
        <v>0</v>
      </c>
      <c r="HH12">
        <v>65.400000000000006</v>
      </c>
      <c r="HI12">
        <v>0</v>
      </c>
      <c r="HJ12">
        <v>0</v>
      </c>
      <c r="HK12">
        <v>363.52100000000002</v>
      </c>
      <c r="HL12">
        <v>0</v>
      </c>
      <c r="HM12">
        <v>0</v>
      </c>
      <c r="HN12">
        <v>0</v>
      </c>
      <c r="HO12">
        <v>0</v>
      </c>
      <c r="HP12">
        <v>0</v>
      </c>
      <c r="HQ12">
        <v>0</v>
      </c>
      <c r="HR12">
        <v>0</v>
      </c>
      <c r="HS12">
        <v>0</v>
      </c>
      <c r="HT12">
        <v>0</v>
      </c>
      <c r="HU12">
        <v>0</v>
      </c>
      <c r="HV12">
        <v>17.010000000000002</v>
      </c>
      <c r="HW12">
        <v>49.18</v>
      </c>
      <c r="HX12">
        <v>2.21</v>
      </c>
      <c r="HY12">
        <v>0</v>
      </c>
      <c r="HZ12">
        <v>14.88</v>
      </c>
      <c r="IA12">
        <v>30.1</v>
      </c>
      <c r="IB12">
        <v>18.100000000000001</v>
      </c>
      <c r="IC12">
        <v>34.86</v>
      </c>
      <c r="ID12">
        <v>3.98</v>
      </c>
      <c r="IE12">
        <v>170.32</v>
      </c>
      <c r="IF12">
        <v>0</v>
      </c>
      <c r="IG12">
        <v>2.1058599999999998</v>
      </c>
      <c r="IH12">
        <v>1.9940599999999999E-2</v>
      </c>
      <c r="II12">
        <v>0</v>
      </c>
      <c r="IJ12">
        <v>0</v>
      </c>
      <c r="IK12">
        <v>0.62342900000000001</v>
      </c>
      <c r="IL12">
        <v>0.118043</v>
      </c>
      <c r="IM12">
        <v>0.43196400000000001</v>
      </c>
      <c r="IN12">
        <v>6.2929700000000005E-2</v>
      </c>
      <c r="IO12">
        <v>3.3621599999999998</v>
      </c>
      <c r="IP12">
        <v>47.6</v>
      </c>
      <c r="IQ12">
        <v>0</v>
      </c>
      <c r="IR12">
        <v>24</v>
      </c>
      <c r="IS12">
        <v>47.6</v>
      </c>
      <c r="IT12">
        <v>23.6</v>
      </c>
      <c r="IU12">
        <v>23.44</v>
      </c>
      <c r="IV12">
        <v>15.41</v>
      </c>
      <c r="IW12">
        <v>23.44</v>
      </c>
      <c r="IX12">
        <v>15.41</v>
      </c>
      <c r="IY12">
        <v>23.44</v>
      </c>
      <c r="IZ12">
        <v>15.41</v>
      </c>
      <c r="JA12">
        <v>53.35</v>
      </c>
      <c r="JB12">
        <v>29.93</v>
      </c>
    </row>
    <row r="13" spans="1:262" x14ac:dyDescent="0.25">
      <c r="A13" s="10">
        <v>42977.406111111108</v>
      </c>
      <c r="B13" t="s">
        <v>392</v>
      </c>
      <c r="C13" t="s">
        <v>528</v>
      </c>
      <c r="D13">
        <v>10</v>
      </c>
      <c r="E13">
        <v>1</v>
      </c>
      <c r="F13">
        <v>2100</v>
      </c>
      <c r="G13" t="s">
        <v>96</v>
      </c>
      <c r="H13" t="s">
        <v>125</v>
      </c>
      <c r="I13">
        <v>0</v>
      </c>
      <c r="J13">
        <v>46.6</v>
      </c>
      <c r="K13">
        <v>45.775599999999997</v>
      </c>
      <c r="L13">
        <v>438.27600000000001</v>
      </c>
      <c r="M13">
        <v>172.39400000000001</v>
      </c>
      <c r="N13">
        <v>0</v>
      </c>
      <c r="O13">
        <v>80.38</v>
      </c>
      <c r="P13">
        <v>0</v>
      </c>
      <c r="Q13">
        <v>0</v>
      </c>
      <c r="R13">
        <v>505.55700000000002</v>
      </c>
      <c r="S13">
        <v>969.47900000000004</v>
      </c>
      <c r="T13">
        <v>2025.88</v>
      </c>
      <c r="U13">
        <v>119.621</v>
      </c>
      <c r="V13">
        <v>4357.37</v>
      </c>
      <c r="W13">
        <v>67.574799999999996</v>
      </c>
      <c r="X13">
        <v>0</v>
      </c>
      <c r="Y13">
        <v>0</v>
      </c>
      <c r="Z13">
        <v>0</v>
      </c>
      <c r="AA13">
        <v>96.388999999999996</v>
      </c>
      <c r="AB13">
        <v>0</v>
      </c>
      <c r="AC13">
        <v>43.669699999999999</v>
      </c>
      <c r="AD13">
        <v>0</v>
      </c>
      <c r="AE13">
        <v>0</v>
      </c>
      <c r="AF13">
        <v>207.63399999999999</v>
      </c>
      <c r="AG13">
        <v>0</v>
      </c>
      <c r="AH13">
        <v>0</v>
      </c>
      <c r="AI13">
        <v>0</v>
      </c>
      <c r="AJ13">
        <v>0</v>
      </c>
      <c r="AK13">
        <v>0</v>
      </c>
      <c r="AL13">
        <v>0</v>
      </c>
      <c r="AM13">
        <v>0</v>
      </c>
      <c r="AN13">
        <v>0</v>
      </c>
      <c r="AO13">
        <v>0</v>
      </c>
      <c r="AP13">
        <v>0</v>
      </c>
      <c r="AQ13">
        <v>7.64</v>
      </c>
      <c r="AR13">
        <v>20.420000000000002</v>
      </c>
      <c r="AS13">
        <v>2.19</v>
      </c>
      <c r="AT13">
        <v>0</v>
      </c>
      <c r="AU13">
        <v>10.27</v>
      </c>
      <c r="AV13">
        <v>0</v>
      </c>
      <c r="AW13">
        <v>0</v>
      </c>
      <c r="AX13">
        <v>7.16</v>
      </c>
      <c r="AY13">
        <v>17.16</v>
      </c>
      <c r="AZ13">
        <v>26.62</v>
      </c>
      <c r="BA13">
        <v>1.59</v>
      </c>
      <c r="BB13">
        <v>93.05</v>
      </c>
      <c r="BC13">
        <v>40.520000000000003</v>
      </c>
      <c r="BD13">
        <v>0</v>
      </c>
      <c r="BE13">
        <v>1.1241000000000001</v>
      </c>
      <c r="BF13">
        <v>1.9685500000000002E-2</v>
      </c>
      <c r="BG13">
        <v>0</v>
      </c>
      <c r="BH13">
        <v>1.0894600000000001E-2</v>
      </c>
      <c r="BI13">
        <v>0</v>
      </c>
      <c r="BJ13">
        <v>0</v>
      </c>
      <c r="BK13">
        <v>0.134212</v>
      </c>
      <c r="BL13">
        <v>0.17749100000000001</v>
      </c>
      <c r="BM13">
        <v>0.30364400000000002</v>
      </c>
      <c r="BN13">
        <v>2.03874E-2</v>
      </c>
      <c r="BO13">
        <v>1.7904100000000001</v>
      </c>
      <c r="BP13">
        <v>1.1546799999999999</v>
      </c>
      <c r="BQ13">
        <v>45.775599999999997</v>
      </c>
      <c r="BR13">
        <v>438.27600000000001</v>
      </c>
      <c r="BS13">
        <v>172.39400000000001</v>
      </c>
      <c r="BT13">
        <v>0</v>
      </c>
      <c r="BU13">
        <v>80.38</v>
      </c>
      <c r="BV13">
        <v>505.55700000000002</v>
      </c>
      <c r="BW13">
        <v>969.47900000000004</v>
      </c>
      <c r="BX13">
        <v>2025.88</v>
      </c>
      <c r="BY13">
        <v>119.621</v>
      </c>
      <c r="BZ13">
        <v>4357.37</v>
      </c>
      <c r="CA13">
        <v>67.574799999999996</v>
      </c>
      <c r="CB13">
        <v>0</v>
      </c>
      <c r="CC13">
        <v>0</v>
      </c>
      <c r="CD13">
        <v>0</v>
      </c>
      <c r="CE13">
        <v>96.388999999999996</v>
      </c>
      <c r="CF13">
        <v>0</v>
      </c>
      <c r="CG13">
        <v>43.669699999999999</v>
      </c>
      <c r="CH13">
        <v>0</v>
      </c>
      <c r="CI13">
        <v>0</v>
      </c>
      <c r="CJ13">
        <v>207.63399999999999</v>
      </c>
      <c r="CK13">
        <v>0</v>
      </c>
      <c r="CL13">
        <v>0</v>
      </c>
      <c r="CM13">
        <v>0</v>
      </c>
      <c r="CN13">
        <v>0</v>
      </c>
      <c r="CO13">
        <v>0</v>
      </c>
      <c r="CP13">
        <v>0</v>
      </c>
      <c r="CQ13">
        <v>0</v>
      </c>
      <c r="CR13">
        <v>0</v>
      </c>
      <c r="CS13">
        <v>0</v>
      </c>
      <c r="CT13">
        <v>0</v>
      </c>
      <c r="CU13">
        <v>7.64</v>
      </c>
      <c r="CV13">
        <v>20.420000000000002</v>
      </c>
      <c r="CW13">
        <v>2.19</v>
      </c>
      <c r="CX13">
        <v>0</v>
      </c>
      <c r="CY13">
        <v>10.27</v>
      </c>
      <c r="CZ13">
        <v>7.16</v>
      </c>
      <c r="DA13">
        <v>17.16</v>
      </c>
      <c r="DB13">
        <v>26.62</v>
      </c>
      <c r="DC13">
        <v>1.59</v>
      </c>
      <c r="DD13">
        <v>93.05</v>
      </c>
      <c r="DE13">
        <v>40.520000000000003</v>
      </c>
      <c r="DF13">
        <v>0</v>
      </c>
      <c r="DG13">
        <v>1.1241000000000001</v>
      </c>
      <c r="DH13">
        <v>1.9685500000000002E-2</v>
      </c>
      <c r="DI13">
        <v>0</v>
      </c>
      <c r="DJ13">
        <v>1.0894600000000001E-2</v>
      </c>
      <c r="DK13">
        <v>0.134212</v>
      </c>
      <c r="DL13">
        <v>0.17749100000000001</v>
      </c>
      <c r="DM13">
        <v>0.30364400000000002</v>
      </c>
      <c r="DN13">
        <v>2.03874E-2</v>
      </c>
      <c r="DO13">
        <v>1.7904100000000001</v>
      </c>
      <c r="DP13">
        <v>1.1546799999999999</v>
      </c>
      <c r="DQ13" t="s">
        <v>691</v>
      </c>
      <c r="DR13" t="s">
        <v>690</v>
      </c>
      <c r="DS13" t="s">
        <v>16</v>
      </c>
      <c r="DT13">
        <v>0</v>
      </c>
      <c r="DU13">
        <v>0</v>
      </c>
      <c r="DV13">
        <v>0</v>
      </c>
      <c r="DW13">
        <v>0</v>
      </c>
      <c r="EN13">
        <v>45.775599999999997</v>
      </c>
      <c r="EO13">
        <v>438.27600000000001</v>
      </c>
      <c r="EP13">
        <v>172.39400000000001</v>
      </c>
      <c r="EQ13">
        <v>0</v>
      </c>
      <c r="ER13">
        <v>80.38</v>
      </c>
      <c r="ES13">
        <v>0</v>
      </c>
      <c r="ET13">
        <v>0</v>
      </c>
      <c r="EU13">
        <v>505.55700000000002</v>
      </c>
      <c r="EV13">
        <v>969.47900000000004</v>
      </c>
      <c r="EW13">
        <v>2025.88</v>
      </c>
      <c r="EX13">
        <v>119.621</v>
      </c>
      <c r="EY13">
        <v>4357.37</v>
      </c>
      <c r="EZ13">
        <v>67.574799999999996</v>
      </c>
      <c r="FA13">
        <v>0</v>
      </c>
      <c r="FB13">
        <v>0</v>
      </c>
      <c r="FC13">
        <v>0</v>
      </c>
      <c r="FD13">
        <v>96.388999999999996</v>
      </c>
      <c r="FE13">
        <v>0</v>
      </c>
      <c r="FF13">
        <v>43.669699999999999</v>
      </c>
      <c r="FG13">
        <v>0</v>
      </c>
      <c r="FH13">
        <v>0</v>
      </c>
      <c r="FI13">
        <v>207.63399999999999</v>
      </c>
      <c r="FJ13">
        <v>0</v>
      </c>
      <c r="FK13">
        <v>0</v>
      </c>
      <c r="FL13">
        <v>0</v>
      </c>
      <c r="FM13">
        <v>0</v>
      </c>
      <c r="FN13">
        <v>0</v>
      </c>
      <c r="FO13">
        <v>0</v>
      </c>
      <c r="FP13">
        <v>0</v>
      </c>
      <c r="FQ13">
        <v>0</v>
      </c>
      <c r="FR13">
        <v>0</v>
      </c>
      <c r="FS13">
        <v>0</v>
      </c>
      <c r="FT13">
        <v>7.64</v>
      </c>
      <c r="FU13">
        <v>20.420000000000002</v>
      </c>
      <c r="FV13">
        <v>2.19</v>
      </c>
      <c r="FW13">
        <v>0</v>
      </c>
      <c r="FX13">
        <v>10.27</v>
      </c>
      <c r="FY13">
        <v>0</v>
      </c>
      <c r="FZ13">
        <v>0</v>
      </c>
      <c r="GA13">
        <v>7.16</v>
      </c>
      <c r="GB13">
        <v>17.16</v>
      </c>
      <c r="GC13">
        <v>26.62</v>
      </c>
      <c r="GD13">
        <v>1.59</v>
      </c>
      <c r="GE13">
        <v>93.05</v>
      </c>
      <c r="GF13">
        <v>0</v>
      </c>
      <c r="GG13">
        <v>1.1241000000000001</v>
      </c>
      <c r="GH13">
        <v>1.9685500000000002E-2</v>
      </c>
      <c r="GI13">
        <v>0</v>
      </c>
      <c r="GJ13">
        <v>1.0894600000000001E-2</v>
      </c>
      <c r="GK13">
        <v>0</v>
      </c>
      <c r="GL13">
        <v>0</v>
      </c>
      <c r="GM13">
        <v>0.134212</v>
      </c>
      <c r="GN13">
        <v>0.17749100000000001</v>
      </c>
      <c r="GO13">
        <v>0.30364400000000002</v>
      </c>
      <c r="GP13">
        <v>2.03874E-2</v>
      </c>
      <c r="GQ13">
        <v>1.7904100000000001</v>
      </c>
      <c r="GR13">
        <v>189.80699999999999</v>
      </c>
      <c r="GS13">
        <v>1745.16</v>
      </c>
      <c r="GT13">
        <v>172.39400000000001</v>
      </c>
      <c r="GU13">
        <v>0</v>
      </c>
      <c r="GV13">
        <v>0</v>
      </c>
      <c r="GW13">
        <v>2135</v>
      </c>
      <c r="GX13">
        <v>930.00099999999998</v>
      </c>
      <c r="GY13">
        <v>2637.81</v>
      </c>
      <c r="GZ13">
        <v>297.5</v>
      </c>
      <c r="HA13">
        <v>8107.68</v>
      </c>
      <c r="HB13">
        <v>158.018</v>
      </c>
      <c r="HC13">
        <v>0</v>
      </c>
      <c r="HD13">
        <v>0</v>
      </c>
      <c r="HE13">
        <v>0</v>
      </c>
      <c r="HF13">
        <v>154.66999999999999</v>
      </c>
      <c r="HG13">
        <v>0</v>
      </c>
      <c r="HH13">
        <v>65.400000000000006</v>
      </c>
      <c r="HI13">
        <v>0</v>
      </c>
      <c r="HJ13">
        <v>0</v>
      </c>
      <c r="HK13">
        <v>378.089</v>
      </c>
      <c r="HL13">
        <v>0</v>
      </c>
      <c r="HM13">
        <v>0</v>
      </c>
      <c r="HN13">
        <v>0</v>
      </c>
      <c r="HO13">
        <v>0</v>
      </c>
      <c r="HP13">
        <v>0</v>
      </c>
      <c r="HQ13">
        <v>0</v>
      </c>
      <c r="HR13">
        <v>0</v>
      </c>
      <c r="HS13">
        <v>0</v>
      </c>
      <c r="HT13">
        <v>0</v>
      </c>
      <c r="HU13">
        <v>0</v>
      </c>
      <c r="HV13">
        <v>18.829999999999998</v>
      </c>
      <c r="HW13">
        <v>54.78</v>
      </c>
      <c r="HX13">
        <v>2.19</v>
      </c>
      <c r="HY13">
        <v>0</v>
      </c>
      <c r="HZ13">
        <v>14.82</v>
      </c>
      <c r="IA13">
        <v>30.55</v>
      </c>
      <c r="IB13">
        <v>18.12</v>
      </c>
      <c r="IC13">
        <v>35.020000000000003</v>
      </c>
      <c r="ID13">
        <v>4.0199999999999996</v>
      </c>
      <c r="IE13">
        <v>178.33</v>
      </c>
      <c r="IF13">
        <v>0</v>
      </c>
      <c r="IG13">
        <v>2.3292199999999998</v>
      </c>
      <c r="IH13">
        <v>1.9685500000000002E-2</v>
      </c>
      <c r="II13">
        <v>0</v>
      </c>
      <c r="IJ13">
        <v>0</v>
      </c>
      <c r="IK13">
        <v>0.62342900000000001</v>
      </c>
      <c r="IL13">
        <v>0.118043</v>
      </c>
      <c r="IM13">
        <v>0.43196400000000001</v>
      </c>
      <c r="IN13">
        <v>6.2929700000000005E-2</v>
      </c>
      <c r="IO13">
        <v>3.58527</v>
      </c>
      <c r="IP13">
        <v>46.6</v>
      </c>
      <c r="IQ13">
        <v>0</v>
      </c>
      <c r="IR13">
        <v>24.2</v>
      </c>
      <c r="IS13">
        <v>46.6</v>
      </c>
      <c r="IT13">
        <v>22.4</v>
      </c>
      <c r="IU13">
        <v>24.18</v>
      </c>
      <c r="IV13">
        <v>16.34</v>
      </c>
      <c r="IW13">
        <v>24.18</v>
      </c>
      <c r="IX13">
        <v>16.34</v>
      </c>
      <c r="IY13">
        <v>24.18</v>
      </c>
      <c r="IZ13">
        <v>16.34</v>
      </c>
      <c r="JA13">
        <v>59.15</v>
      </c>
      <c r="JB13">
        <v>31.47</v>
      </c>
    </row>
    <row r="14" spans="1:262" x14ac:dyDescent="0.25">
      <c r="A14" s="10">
        <v>42977.405717592592</v>
      </c>
      <c r="B14" t="s">
        <v>393</v>
      </c>
      <c r="C14" t="s">
        <v>529</v>
      </c>
      <c r="D14">
        <v>11</v>
      </c>
      <c r="E14">
        <v>1</v>
      </c>
      <c r="F14">
        <v>2100</v>
      </c>
      <c r="G14" t="s">
        <v>96</v>
      </c>
      <c r="H14" t="s">
        <v>125</v>
      </c>
      <c r="I14">
        <v>0</v>
      </c>
      <c r="J14">
        <v>45.2</v>
      </c>
      <c r="K14">
        <v>123.741</v>
      </c>
      <c r="L14">
        <v>1024.46</v>
      </c>
      <c r="M14">
        <v>166.43700000000001</v>
      </c>
      <c r="N14">
        <v>0</v>
      </c>
      <c r="O14">
        <v>80.384699999999995</v>
      </c>
      <c r="P14">
        <v>0</v>
      </c>
      <c r="Q14">
        <v>0</v>
      </c>
      <c r="R14">
        <v>505.55700000000002</v>
      </c>
      <c r="S14">
        <v>965.41600000000005</v>
      </c>
      <c r="T14">
        <v>2025.88</v>
      </c>
      <c r="U14">
        <v>119.621</v>
      </c>
      <c r="V14">
        <v>5011.5</v>
      </c>
      <c r="W14">
        <v>182.62799999999999</v>
      </c>
      <c r="X14">
        <v>0</v>
      </c>
      <c r="Y14">
        <v>0</v>
      </c>
      <c r="Z14">
        <v>0</v>
      </c>
      <c r="AA14">
        <v>98.203100000000006</v>
      </c>
      <c r="AB14">
        <v>0</v>
      </c>
      <c r="AC14">
        <v>43.669699999999999</v>
      </c>
      <c r="AD14">
        <v>0</v>
      </c>
      <c r="AE14">
        <v>0</v>
      </c>
      <c r="AF14">
        <v>324.5</v>
      </c>
      <c r="AG14">
        <v>0</v>
      </c>
      <c r="AH14">
        <v>0</v>
      </c>
      <c r="AI14">
        <v>0</v>
      </c>
      <c r="AJ14">
        <v>0</v>
      </c>
      <c r="AK14">
        <v>0</v>
      </c>
      <c r="AL14">
        <v>0</v>
      </c>
      <c r="AM14">
        <v>0</v>
      </c>
      <c r="AN14">
        <v>0</v>
      </c>
      <c r="AO14">
        <v>0</v>
      </c>
      <c r="AP14">
        <v>0</v>
      </c>
      <c r="AQ14">
        <v>20.61</v>
      </c>
      <c r="AR14">
        <v>33.880000000000003</v>
      </c>
      <c r="AS14">
        <v>2.19</v>
      </c>
      <c r="AT14">
        <v>0</v>
      </c>
      <c r="AU14">
        <v>10.51</v>
      </c>
      <c r="AV14">
        <v>0</v>
      </c>
      <c r="AW14">
        <v>0</v>
      </c>
      <c r="AX14">
        <v>7.35</v>
      </c>
      <c r="AY14">
        <v>18.07</v>
      </c>
      <c r="AZ14">
        <v>27.48</v>
      </c>
      <c r="BA14">
        <v>1.63</v>
      </c>
      <c r="BB14">
        <v>121.72</v>
      </c>
      <c r="BC14">
        <v>67.19</v>
      </c>
      <c r="BD14">
        <v>0</v>
      </c>
      <c r="BE14">
        <v>1.55152</v>
      </c>
      <c r="BF14">
        <v>1.90052E-2</v>
      </c>
      <c r="BG14">
        <v>0</v>
      </c>
      <c r="BH14">
        <v>1.0894600000000001E-2</v>
      </c>
      <c r="BI14">
        <v>0</v>
      </c>
      <c r="BJ14">
        <v>0</v>
      </c>
      <c r="BK14">
        <v>0.134212</v>
      </c>
      <c r="BL14">
        <v>0.17868999999999999</v>
      </c>
      <c r="BM14">
        <v>0.30364400000000002</v>
      </c>
      <c r="BN14">
        <v>2.03874E-2</v>
      </c>
      <c r="BO14">
        <v>2.21835</v>
      </c>
      <c r="BP14">
        <v>1.58142</v>
      </c>
      <c r="BQ14">
        <v>123.741</v>
      </c>
      <c r="BR14">
        <v>1024.46</v>
      </c>
      <c r="BS14">
        <v>166.43700000000001</v>
      </c>
      <c r="BT14">
        <v>0</v>
      </c>
      <c r="BU14">
        <v>80.384699999999995</v>
      </c>
      <c r="BV14">
        <v>505.55700000000002</v>
      </c>
      <c r="BW14">
        <v>965.41600000000005</v>
      </c>
      <c r="BX14">
        <v>2025.88</v>
      </c>
      <c r="BY14">
        <v>119.621</v>
      </c>
      <c r="BZ14">
        <v>5011.5</v>
      </c>
      <c r="CA14">
        <v>182.62799999999999</v>
      </c>
      <c r="CB14">
        <v>0</v>
      </c>
      <c r="CC14">
        <v>0</v>
      </c>
      <c r="CD14">
        <v>0</v>
      </c>
      <c r="CE14">
        <v>98.203100000000006</v>
      </c>
      <c r="CF14">
        <v>0</v>
      </c>
      <c r="CG14">
        <v>43.669699999999999</v>
      </c>
      <c r="CH14">
        <v>0</v>
      </c>
      <c r="CI14">
        <v>0</v>
      </c>
      <c r="CJ14">
        <v>324.5</v>
      </c>
      <c r="CK14">
        <v>0</v>
      </c>
      <c r="CL14">
        <v>0</v>
      </c>
      <c r="CM14">
        <v>0</v>
      </c>
      <c r="CN14">
        <v>0</v>
      </c>
      <c r="CO14">
        <v>0</v>
      </c>
      <c r="CP14">
        <v>0</v>
      </c>
      <c r="CQ14">
        <v>0</v>
      </c>
      <c r="CR14">
        <v>0</v>
      </c>
      <c r="CS14">
        <v>0</v>
      </c>
      <c r="CT14">
        <v>0</v>
      </c>
      <c r="CU14">
        <v>20.61</v>
      </c>
      <c r="CV14">
        <v>33.880000000000003</v>
      </c>
      <c r="CW14">
        <v>2.19</v>
      </c>
      <c r="CX14">
        <v>0</v>
      </c>
      <c r="CY14">
        <v>10.51</v>
      </c>
      <c r="CZ14">
        <v>7.35</v>
      </c>
      <c r="DA14">
        <v>18.07</v>
      </c>
      <c r="DB14">
        <v>27.48</v>
      </c>
      <c r="DC14">
        <v>1.63</v>
      </c>
      <c r="DD14">
        <v>121.72</v>
      </c>
      <c r="DE14">
        <v>67.19</v>
      </c>
      <c r="DF14">
        <v>0</v>
      </c>
      <c r="DG14">
        <v>1.55152</v>
      </c>
      <c r="DH14">
        <v>1.90052E-2</v>
      </c>
      <c r="DI14">
        <v>0</v>
      </c>
      <c r="DJ14">
        <v>1.0894600000000001E-2</v>
      </c>
      <c r="DK14">
        <v>0.134212</v>
      </c>
      <c r="DL14">
        <v>0.17868999999999999</v>
      </c>
      <c r="DM14">
        <v>0.30364400000000002</v>
      </c>
      <c r="DN14">
        <v>2.03874E-2</v>
      </c>
      <c r="DO14">
        <v>2.21835</v>
      </c>
      <c r="DP14">
        <v>1.58142</v>
      </c>
      <c r="DQ14" t="s">
        <v>691</v>
      </c>
      <c r="DR14" t="s">
        <v>690</v>
      </c>
      <c r="DS14" t="s">
        <v>16</v>
      </c>
      <c r="DT14">
        <v>0</v>
      </c>
      <c r="DU14">
        <v>0</v>
      </c>
      <c r="DV14">
        <v>0</v>
      </c>
      <c r="DW14">
        <v>0</v>
      </c>
      <c r="EN14">
        <v>123.741</v>
      </c>
      <c r="EO14">
        <v>1024.46</v>
      </c>
      <c r="EP14">
        <v>166.43700000000001</v>
      </c>
      <c r="EQ14">
        <v>0</v>
      </c>
      <c r="ER14">
        <v>80.384699999999995</v>
      </c>
      <c r="ES14">
        <v>0</v>
      </c>
      <c r="ET14">
        <v>0</v>
      </c>
      <c r="EU14">
        <v>505.55700000000002</v>
      </c>
      <c r="EV14">
        <v>965.41600000000005</v>
      </c>
      <c r="EW14">
        <v>2025.88</v>
      </c>
      <c r="EX14">
        <v>119.621</v>
      </c>
      <c r="EY14">
        <v>5011.5</v>
      </c>
      <c r="EZ14">
        <v>182.62799999999999</v>
      </c>
      <c r="FA14">
        <v>0</v>
      </c>
      <c r="FB14">
        <v>0</v>
      </c>
      <c r="FC14">
        <v>0</v>
      </c>
      <c r="FD14">
        <v>98.203100000000006</v>
      </c>
      <c r="FE14">
        <v>0</v>
      </c>
      <c r="FF14">
        <v>43.669699999999999</v>
      </c>
      <c r="FG14">
        <v>0</v>
      </c>
      <c r="FH14">
        <v>0</v>
      </c>
      <c r="FI14">
        <v>324.5</v>
      </c>
      <c r="FJ14">
        <v>0</v>
      </c>
      <c r="FK14">
        <v>0</v>
      </c>
      <c r="FL14">
        <v>0</v>
      </c>
      <c r="FM14">
        <v>0</v>
      </c>
      <c r="FN14">
        <v>0</v>
      </c>
      <c r="FO14">
        <v>0</v>
      </c>
      <c r="FP14">
        <v>0</v>
      </c>
      <c r="FQ14">
        <v>0</v>
      </c>
      <c r="FR14">
        <v>0</v>
      </c>
      <c r="FS14">
        <v>0</v>
      </c>
      <c r="FT14">
        <v>20.61</v>
      </c>
      <c r="FU14">
        <v>33.880000000000003</v>
      </c>
      <c r="FV14">
        <v>2.19</v>
      </c>
      <c r="FW14">
        <v>0</v>
      </c>
      <c r="FX14">
        <v>10.51</v>
      </c>
      <c r="FY14">
        <v>0</v>
      </c>
      <c r="FZ14">
        <v>0</v>
      </c>
      <c r="GA14">
        <v>7.35</v>
      </c>
      <c r="GB14">
        <v>18.07</v>
      </c>
      <c r="GC14">
        <v>27.48</v>
      </c>
      <c r="GD14">
        <v>1.63</v>
      </c>
      <c r="GE14">
        <v>121.72</v>
      </c>
      <c r="GF14">
        <v>0</v>
      </c>
      <c r="GG14">
        <v>1.55152</v>
      </c>
      <c r="GH14">
        <v>1.90052E-2</v>
      </c>
      <c r="GI14">
        <v>0</v>
      </c>
      <c r="GJ14">
        <v>1.0894600000000001E-2</v>
      </c>
      <c r="GK14">
        <v>0</v>
      </c>
      <c r="GL14">
        <v>0</v>
      </c>
      <c r="GM14">
        <v>0.134212</v>
      </c>
      <c r="GN14">
        <v>0.17868999999999999</v>
      </c>
      <c r="GO14">
        <v>0.30364400000000002</v>
      </c>
      <c r="GP14">
        <v>2.03874E-2</v>
      </c>
      <c r="GQ14">
        <v>2.21835</v>
      </c>
      <c r="GR14">
        <v>440.32600000000002</v>
      </c>
      <c r="GS14">
        <v>3204.32</v>
      </c>
      <c r="GT14">
        <v>166.43700000000001</v>
      </c>
      <c r="GU14">
        <v>0</v>
      </c>
      <c r="GV14">
        <v>0</v>
      </c>
      <c r="GW14">
        <v>2135</v>
      </c>
      <c r="GX14">
        <v>930.00099999999998</v>
      </c>
      <c r="GY14">
        <v>2637.81</v>
      </c>
      <c r="GZ14">
        <v>297.5</v>
      </c>
      <c r="HA14">
        <v>9811.4</v>
      </c>
      <c r="HB14">
        <v>366.49599999999998</v>
      </c>
      <c r="HC14">
        <v>0</v>
      </c>
      <c r="HD14">
        <v>0</v>
      </c>
      <c r="HE14">
        <v>0</v>
      </c>
      <c r="HF14">
        <v>156.47999999999999</v>
      </c>
      <c r="HG14">
        <v>0</v>
      </c>
      <c r="HH14">
        <v>65.400000000000006</v>
      </c>
      <c r="HI14">
        <v>0</v>
      </c>
      <c r="HJ14">
        <v>0</v>
      </c>
      <c r="HK14">
        <v>588.375</v>
      </c>
      <c r="HL14">
        <v>0</v>
      </c>
      <c r="HM14">
        <v>0</v>
      </c>
      <c r="HN14">
        <v>0</v>
      </c>
      <c r="HO14">
        <v>0</v>
      </c>
      <c r="HP14">
        <v>0</v>
      </c>
      <c r="HQ14">
        <v>0</v>
      </c>
      <c r="HR14">
        <v>0</v>
      </c>
      <c r="HS14">
        <v>0</v>
      </c>
      <c r="HT14">
        <v>0</v>
      </c>
      <c r="HU14">
        <v>0</v>
      </c>
      <c r="HV14">
        <v>43.64</v>
      </c>
      <c r="HW14">
        <v>89.23</v>
      </c>
      <c r="HX14">
        <v>2.19</v>
      </c>
      <c r="HY14">
        <v>0</v>
      </c>
      <c r="HZ14">
        <v>15.01</v>
      </c>
      <c r="IA14">
        <v>31.81</v>
      </c>
      <c r="IB14">
        <v>18.559999999999999</v>
      </c>
      <c r="IC14">
        <v>36.35</v>
      </c>
      <c r="ID14">
        <v>4.03</v>
      </c>
      <c r="IE14">
        <v>240.82</v>
      </c>
      <c r="IF14">
        <v>0</v>
      </c>
      <c r="IG14">
        <v>3.1754500000000001</v>
      </c>
      <c r="IH14">
        <v>1.90052E-2</v>
      </c>
      <c r="II14">
        <v>0</v>
      </c>
      <c r="IJ14">
        <v>0</v>
      </c>
      <c r="IK14">
        <v>0.62342900000000001</v>
      </c>
      <c r="IL14">
        <v>0.118043</v>
      </c>
      <c r="IM14">
        <v>0.43196400000000001</v>
      </c>
      <c r="IN14">
        <v>6.2929700000000005E-2</v>
      </c>
      <c r="IO14">
        <v>4.4308199999999998</v>
      </c>
      <c r="IP14">
        <v>45.2</v>
      </c>
      <c r="IQ14">
        <v>0</v>
      </c>
      <c r="IR14">
        <v>24.5</v>
      </c>
      <c r="IS14">
        <v>45.2</v>
      </c>
      <c r="IT14">
        <v>20.7</v>
      </c>
      <c r="IU14">
        <v>38.67</v>
      </c>
      <c r="IV14">
        <v>28.52</v>
      </c>
      <c r="IW14">
        <v>38.67</v>
      </c>
      <c r="IX14">
        <v>28.52</v>
      </c>
      <c r="IY14">
        <v>38.67</v>
      </c>
      <c r="IZ14">
        <v>28.52</v>
      </c>
      <c r="JA14">
        <v>96.7</v>
      </c>
      <c r="JB14">
        <v>53.37</v>
      </c>
    </row>
    <row r="15" spans="1:262" x14ac:dyDescent="0.25">
      <c r="A15" s="10">
        <v>42977.405752314815</v>
      </c>
      <c r="B15" t="s">
        <v>394</v>
      </c>
      <c r="C15" t="s">
        <v>530</v>
      </c>
      <c r="D15">
        <v>12</v>
      </c>
      <c r="E15">
        <v>1</v>
      </c>
      <c r="F15">
        <v>2100</v>
      </c>
      <c r="G15" t="s">
        <v>96</v>
      </c>
      <c r="H15" t="s">
        <v>125</v>
      </c>
      <c r="I15">
        <v>0</v>
      </c>
      <c r="J15">
        <v>45</v>
      </c>
      <c r="K15">
        <v>130.875</v>
      </c>
      <c r="L15">
        <v>180.99700000000001</v>
      </c>
      <c r="M15">
        <v>165.69200000000001</v>
      </c>
      <c r="N15">
        <v>0</v>
      </c>
      <c r="O15">
        <v>80.384699999999995</v>
      </c>
      <c r="P15">
        <v>0</v>
      </c>
      <c r="Q15">
        <v>0</v>
      </c>
      <c r="R15">
        <v>505.55700000000002</v>
      </c>
      <c r="S15">
        <v>946.44799999999998</v>
      </c>
      <c r="T15">
        <v>2025.88</v>
      </c>
      <c r="U15">
        <v>119.621</v>
      </c>
      <c r="V15">
        <v>4155.46</v>
      </c>
      <c r="W15">
        <v>193.12700000000001</v>
      </c>
      <c r="X15">
        <v>0</v>
      </c>
      <c r="Y15">
        <v>0</v>
      </c>
      <c r="Z15">
        <v>0</v>
      </c>
      <c r="AA15">
        <v>102.79300000000001</v>
      </c>
      <c r="AB15">
        <v>0</v>
      </c>
      <c r="AC15">
        <v>43.669699999999999</v>
      </c>
      <c r="AD15">
        <v>0</v>
      </c>
      <c r="AE15">
        <v>0</v>
      </c>
      <c r="AF15">
        <v>339.589</v>
      </c>
      <c r="AG15">
        <v>0</v>
      </c>
      <c r="AH15">
        <v>0</v>
      </c>
      <c r="AI15">
        <v>0</v>
      </c>
      <c r="AJ15">
        <v>0</v>
      </c>
      <c r="AK15">
        <v>0</v>
      </c>
      <c r="AL15">
        <v>0</v>
      </c>
      <c r="AM15">
        <v>0</v>
      </c>
      <c r="AN15">
        <v>0</v>
      </c>
      <c r="AO15">
        <v>0</v>
      </c>
      <c r="AP15">
        <v>0</v>
      </c>
      <c r="AQ15">
        <v>21.84</v>
      </c>
      <c r="AR15">
        <v>15.57</v>
      </c>
      <c r="AS15">
        <v>2.19</v>
      </c>
      <c r="AT15">
        <v>0</v>
      </c>
      <c r="AU15">
        <v>10.92</v>
      </c>
      <c r="AV15">
        <v>0</v>
      </c>
      <c r="AW15">
        <v>0</v>
      </c>
      <c r="AX15">
        <v>7.37</v>
      </c>
      <c r="AY15">
        <v>18.18</v>
      </c>
      <c r="AZ15">
        <v>27.51</v>
      </c>
      <c r="BA15">
        <v>1.64</v>
      </c>
      <c r="BB15">
        <v>105.22</v>
      </c>
      <c r="BC15">
        <v>50.52</v>
      </c>
      <c r="BD15">
        <v>0</v>
      </c>
      <c r="BE15">
        <v>0.55552299999999999</v>
      </c>
      <c r="BF15">
        <v>1.8920200000000002E-2</v>
      </c>
      <c r="BG15">
        <v>0</v>
      </c>
      <c r="BH15">
        <v>1.0894600000000001E-2</v>
      </c>
      <c r="BI15">
        <v>0</v>
      </c>
      <c r="BJ15">
        <v>0</v>
      </c>
      <c r="BK15">
        <v>0.134212</v>
      </c>
      <c r="BL15">
        <v>0.17653199999999999</v>
      </c>
      <c r="BM15">
        <v>0.30364400000000002</v>
      </c>
      <c r="BN15">
        <v>2.03874E-2</v>
      </c>
      <c r="BO15">
        <v>1.22011</v>
      </c>
      <c r="BP15">
        <v>0.58533800000000002</v>
      </c>
      <c r="BQ15">
        <v>130.875</v>
      </c>
      <c r="BR15">
        <v>180.99700000000001</v>
      </c>
      <c r="BS15">
        <v>165.69200000000001</v>
      </c>
      <c r="BT15">
        <v>0</v>
      </c>
      <c r="BU15">
        <v>80.384699999999995</v>
      </c>
      <c r="BV15">
        <v>505.55700000000002</v>
      </c>
      <c r="BW15">
        <v>946.44799999999998</v>
      </c>
      <c r="BX15">
        <v>2025.88</v>
      </c>
      <c r="BY15">
        <v>119.621</v>
      </c>
      <c r="BZ15">
        <v>4155.46</v>
      </c>
      <c r="CA15">
        <v>193.12700000000001</v>
      </c>
      <c r="CB15">
        <v>0</v>
      </c>
      <c r="CC15">
        <v>0</v>
      </c>
      <c r="CD15">
        <v>0</v>
      </c>
      <c r="CE15">
        <v>102.79300000000001</v>
      </c>
      <c r="CF15">
        <v>0</v>
      </c>
      <c r="CG15">
        <v>43.669699999999999</v>
      </c>
      <c r="CH15">
        <v>0</v>
      </c>
      <c r="CI15">
        <v>0</v>
      </c>
      <c r="CJ15">
        <v>339.589</v>
      </c>
      <c r="CK15">
        <v>0</v>
      </c>
      <c r="CL15">
        <v>0</v>
      </c>
      <c r="CM15">
        <v>0</v>
      </c>
      <c r="CN15">
        <v>0</v>
      </c>
      <c r="CO15">
        <v>0</v>
      </c>
      <c r="CP15">
        <v>0</v>
      </c>
      <c r="CQ15">
        <v>0</v>
      </c>
      <c r="CR15">
        <v>0</v>
      </c>
      <c r="CS15">
        <v>0</v>
      </c>
      <c r="CT15">
        <v>0</v>
      </c>
      <c r="CU15">
        <v>21.84</v>
      </c>
      <c r="CV15">
        <v>15.57</v>
      </c>
      <c r="CW15">
        <v>2.19</v>
      </c>
      <c r="CX15">
        <v>0</v>
      </c>
      <c r="CY15">
        <v>10.92</v>
      </c>
      <c r="CZ15">
        <v>7.37</v>
      </c>
      <c r="DA15">
        <v>18.18</v>
      </c>
      <c r="DB15">
        <v>27.51</v>
      </c>
      <c r="DC15">
        <v>1.64</v>
      </c>
      <c r="DD15">
        <v>105.22</v>
      </c>
      <c r="DE15">
        <v>50.52</v>
      </c>
      <c r="DF15">
        <v>0</v>
      </c>
      <c r="DG15">
        <v>0.55552299999999999</v>
      </c>
      <c r="DH15">
        <v>1.8920200000000002E-2</v>
      </c>
      <c r="DI15">
        <v>0</v>
      </c>
      <c r="DJ15">
        <v>1.0894600000000001E-2</v>
      </c>
      <c r="DK15">
        <v>0.134212</v>
      </c>
      <c r="DL15">
        <v>0.17653199999999999</v>
      </c>
      <c r="DM15">
        <v>0.30364400000000002</v>
      </c>
      <c r="DN15">
        <v>2.03874E-2</v>
      </c>
      <c r="DO15">
        <v>1.22011</v>
      </c>
      <c r="DP15">
        <v>0.58533800000000002</v>
      </c>
      <c r="DQ15" t="s">
        <v>691</v>
      </c>
      <c r="DR15" t="s">
        <v>690</v>
      </c>
      <c r="DS15" t="s">
        <v>16</v>
      </c>
      <c r="DT15">
        <v>0</v>
      </c>
      <c r="DU15">
        <v>0</v>
      </c>
      <c r="DV15">
        <v>0</v>
      </c>
      <c r="DW15">
        <v>0</v>
      </c>
      <c r="EN15">
        <v>130.875</v>
      </c>
      <c r="EO15">
        <v>180.99700000000001</v>
      </c>
      <c r="EP15">
        <v>165.69200000000001</v>
      </c>
      <c r="EQ15">
        <v>0</v>
      </c>
      <c r="ER15">
        <v>80.384699999999995</v>
      </c>
      <c r="ES15">
        <v>0</v>
      </c>
      <c r="ET15">
        <v>0</v>
      </c>
      <c r="EU15">
        <v>505.55700000000002</v>
      </c>
      <c r="EV15">
        <v>946.44799999999998</v>
      </c>
      <c r="EW15">
        <v>2025.88</v>
      </c>
      <c r="EX15">
        <v>119.621</v>
      </c>
      <c r="EY15">
        <v>4155.46</v>
      </c>
      <c r="EZ15">
        <v>193.12700000000001</v>
      </c>
      <c r="FA15">
        <v>0</v>
      </c>
      <c r="FB15">
        <v>0</v>
      </c>
      <c r="FC15">
        <v>0</v>
      </c>
      <c r="FD15">
        <v>102.79300000000001</v>
      </c>
      <c r="FE15">
        <v>0</v>
      </c>
      <c r="FF15">
        <v>43.669699999999999</v>
      </c>
      <c r="FG15">
        <v>0</v>
      </c>
      <c r="FH15">
        <v>0</v>
      </c>
      <c r="FI15">
        <v>339.589</v>
      </c>
      <c r="FJ15">
        <v>0</v>
      </c>
      <c r="FK15">
        <v>0</v>
      </c>
      <c r="FL15">
        <v>0</v>
      </c>
      <c r="FM15">
        <v>0</v>
      </c>
      <c r="FN15">
        <v>0</v>
      </c>
      <c r="FO15">
        <v>0</v>
      </c>
      <c r="FP15">
        <v>0</v>
      </c>
      <c r="FQ15">
        <v>0</v>
      </c>
      <c r="FR15">
        <v>0</v>
      </c>
      <c r="FS15">
        <v>0</v>
      </c>
      <c r="FT15">
        <v>21.84</v>
      </c>
      <c r="FU15">
        <v>15.57</v>
      </c>
      <c r="FV15">
        <v>2.19</v>
      </c>
      <c r="FW15">
        <v>0</v>
      </c>
      <c r="FX15">
        <v>10.92</v>
      </c>
      <c r="FY15">
        <v>0</v>
      </c>
      <c r="FZ15">
        <v>0</v>
      </c>
      <c r="GA15">
        <v>7.37</v>
      </c>
      <c r="GB15">
        <v>18.18</v>
      </c>
      <c r="GC15">
        <v>27.51</v>
      </c>
      <c r="GD15">
        <v>1.64</v>
      </c>
      <c r="GE15">
        <v>105.22</v>
      </c>
      <c r="GF15">
        <v>0</v>
      </c>
      <c r="GG15">
        <v>0.55552299999999999</v>
      </c>
      <c r="GH15">
        <v>1.8920200000000002E-2</v>
      </c>
      <c r="GI15">
        <v>0</v>
      </c>
      <c r="GJ15">
        <v>1.0894600000000001E-2</v>
      </c>
      <c r="GK15">
        <v>0</v>
      </c>
      <c r="GL15">
        <v>0</v>
      </c>
      <c r="GM15">
        <v>0.134212</v>
      </c>
      <c r="GN15">
        <v>0.17653199999999999</v>
      </c>
      <c r="GO15">
        <v>0.30364400000000002</v>
      </c>
      <c r="GP15">
        <v>2.03874E-2</v>
      </c>
      <c r="GQ15">
        <v>1.22011</v>
      </c>
      <c r="GR15">
        <v>446.95</v>
      </c>
      <c r="GS15">
        <v>1139.18</v>
      </c>
      <c r="GT15">
        <v>165.69200000000001</v>
      </c>
      <c r="GU15">
        <v>0</v>
      </c>
      <c r="GV15">
        <v>0</v>
      </c>
      <c r="GW15">
        <v>2135</v>
      </c>
      <c r="GX15">
        <v>930.00099999999998</v>
      </c>
      <c r="GY15">
        <v>2637.81</v>
      </c>
      <c r="GZ15">
        <v>297.5</v>
      </c>
      <c r="HA15">
        <v>7752.14</v>
      </c>
      <c r="HB15">
        <v>371.952</v>
      </c>
      <c r="HC15">
        <v>0</v>
      </c>
      <c r="HD15">
        <v>0</v>
      </c>
      <c r="HE15">
        <v>0</v>
      </c>
      <c r="HF15">
        <v>161.63900000000001</v>
      </c>
      <c r="HG15">
        <v>0</v>
      </c>
      <c r="HH15">
        <v>65.400000000000006</v>
      </c>
      <c r="HI15">
        <v>0</v>
      </c>
      <c r="HJ15">
        <v>0</v>
      </c>
      <c r="HK15">
        <v>598.99</v>
      </c>
      <c r="HL15">
        <v>0</v>
      </c>
      <c r="HM15">
        <v>0</v>
      </c>
      <c r="HN15">
        <v>0</v>
      </c>
      <c r="HO15">
        <v>0</v>
      </c>
      <c r="HP15">
        <v>0</v>
      </c>
      <c r="HQ15">
        <v>0</v>
      </c>
      <c r="HR15">
        <v>0</v>
      </c>
      <c r="HS15">
        <v>0</v>
      </c>
      <c r="HT15">
        <v>0</v>
      </c>
      <c r="HU15">
        <v>0</v>
      </c>
      <c r="HV15">
        <v>44.39</v>
      </c>
      <c r="HW15">
        <v>53.25</v>
      </c>
      <c r="HX15">
        <v>2.19</v>
      </c>
      <c r="HY15">
        <v>0</v>
      </c>
      <c r="HZ15">
        <v>15.43</v>
      </c>
      <c r="IA15">
        <v>31.93</v>
      </c>
      <c r="IB15">
        <v>18.57</v>
      </c>
      <c r="IC15">
        <v>36.39</v>
      </c>
      <c r="ID15">
        <v>4.13</v>
      </c>
      <c r="IE15">
        <v>206.28</v>
      </c>
      <c r="IF15">
        <v>0</v>
      </c>
      <c r="IG15">
        <v>2.4140199999999998</v>
      </c>
      <c r="IH15">
        <v>1.8920200000000002E-2</v>
      </c>
      <c r="II15">
        <v>0</v>
      </c>
      <c r="IJ15">
        <v>0</v>
      </c>
      <c r="IK15">
        <v>0.62342900000000001</v>
      </c>
      <c r="IL15">
        <v>0.118043</v>
      </c>
      <c r="IM15">
        <v>0.43196400000000001</v>
      </c>
      <c r="IN15">
        <v>6.2929700000000005E-2</v>
      </c>
      <c r="IO15">
        <v>3.6693099999999998</v>
      </c>
      <c r="IP15">
        <v>45</v>
      </c>
      <c r="IQ15">
        <v>0</v>
      </c>
      <c r="IR15">
        <v>25.2</v>
      </c>
      <c r="IS15">
        <v>45</v>
      </c>
      <c r="IT15">
        <v>19.8</v>
      </c>
      <c r="IU15">
        <v>20.46</v>
      </c>
      <c r="IV15">
        <v>30.06</v>
      </c>
      <c r="IW15">
        <v>20.46</v>
      </c>
      <c r="IX15">
        <v>30.06</v>
      </c>
      <c r="IY15">
        <v>20.46</v>
      </c>
      <c r="IZ15">
        <v>30.06</v>
      </c>
      <c r="JA15">
        <v>60.81</v>
      </c>
      <c r="JB15">
        <v>54.45</v>
      </c>
    </row>
    <row r="16" spans="1:262" x14ac:dyDescent="0.25">
      <c r="A16" s="10">
        <v>42977.406261574077</v>
      </c>
      <c r="B16" t="s">
        <v>395</v>
      </c>
      <c r="C16" t="s">
        <v>531</v>
      </c>
      <c r="D16">
        <v>13</v>
      </c>
      <c r="E16">
        <v>1</v>
      </c>
      <c r="F16">
        <v>2100</v>
      </c>
      <c r="G16" t="s">
        <v>96</v>
      </c>
      <c r="H16" t="s">
        <v>125</v>
      </c>
      <c r="I16">
        <v>0</v>
      </c>
      <c r="J16">
        <v>46.6</v>
      </c>
      <c r="K16">
        <v>108.52200000000001</v>
      </c>
      <c r="L16">
        <v>1165.33</v>
      </c>
      <c r="M16">
        <v>170.16</v>
      </c>
      <c r="N16">
        <v>0</v>
      </c>
      <c r="O16">
        <v>80.384699999999995</v>
      </c>
      <c r="P16">
        <v>0</v>
      </c>
      <c r="Q16">
        <v>0</v>
      </c>
      <c r="R16">
        <v>505.55700000000002</v>
      </c>
      <c r="S16">
        <v>974.476</v>
      </c>
      <c r="T16">
        <v>2025.88</v>
      </c>
      <c r="U16">
        <v>119.621</v>
      </c>
      <c r="V16">
        <v>5149.9399999999996</v>
      </c>
      <c r="W16">
        <v>160.16499999999999</v>
      </c>
      <c r="X16">
        <v>0</v>
      </c>
      <c r="Y16">
        <v>0</v>
      </c>
      <c r="Z16">
        <v>0</v>
      </c>
      <c r="AA16">
        <v>96.510599999999997</v>
      </c>
      <c r="AB16">
        <v>0</v>
      </c>
      <c r="AC16">
        <v>43.669699999999999</v>
      </c>
      <c r="AD16">
        <v>0</v>
      </c>
      <c r="AE16">
        <v>0</v>
      </c>
      <c r="AF16">
        <v>300.34500000000003</v>
      </c>
      <c r="AG16">
        <v>0</v>
      </c>
      <c r="AH16">
        <v>0</v>
      </c>
      <c r="AI16">
        <v>0</v>
      </c>
      <c r="AJ16">
        <v>0</v>
      </c>
      <c r="AK16">
        <v>0</v>
      </c>
      <c r="AL16">
        <v>0</v>
      </c>
      <c r="AM16">
        <v>0</v>
      </c>
      <c r="AN16">
        <v>0</v>
      </c>
      <c r="AO16">
        <v>0</v>
      </c>
      <c r="AP16">
        <v>0</v>
      </c>
      <c r="AQ16">
        <v>18.2</v>
      </c>
      <c r="AR16">
        <v>38.26</v>
      </c>
      <c r="AS16">
        <v>2.2599999999999998</v>
      </c>
      <c r="AT16">
        <v>0</v>
      </c>
      <c r="AU16">
        <v>10.33</v>
      </c>
      <c r="AV16">
        <v>0</v>
      </c>
      <c r="AW16">
        <v>0</v>
      </c>
      <c r="AX16">
        <v>7.52</v>
      </c>
      <c r="AY16">
        <v>18.25</v>
      </c>
      <c r="AZ16">
        <v>27.67</v>
      </c>
      <c r="BA16">
        <v>1.65</v>
      </c>
      <c r="BB16">
        <v>124.14</v>
      </c>
      <c r="BC16">
        <v>69.05</v>
      </c>
      <c r="BD16">
        <v>0</v>
      </c>
      <c r="BE16">
        <v>1.84266</v>
      </c>
      <c r="BF16">
        <v>1.94304E-2</v>
      </c>
      <c r="BG16">
        <v>0</v>
      </c>
      <c r="BH16">
        <v>1.0894600000000001E-2</v>
      </c>
      <c r="BI16">
        <v>0</v>
      </c>
      <c r="BJ16">
        <v>0</v>
      </c>
      <c r="BK16">
        <v>0.134212</v>
      </c>
      <c r="BL16">
        <v>0.17929899999999999</v>
      </c>
      <c r="BM16">
        <v>0.30364400000000002</v>
      </c>
      <c r="BN16">
        <v>2.03874E-2</v>
      </c>
      <c r="BO16">
        <v>2.5105200000000001</v>
      </c>
      <c r="BP16">
        <v>1.8729800000000001</v>
      </c>
      <c r="BQ16">
        <v>108.52200000000001</v>
      </c>
      <c r="BR16">
        <v>1165.33</v>
      </c>
      <c r="BS16">
        <v>170.16</v>
      </c>
      <c r="BT16">
        <v>0</v>
      </c>
      <c r="BU16">
        <v>80.384699999999995</v>
      </c>
      <c r="BV16">
        <v>505.55700000000002</v>
      </c>
      <c r="BW16">
        <v>974.476</v>
      </c>
      <c r="BX16">
        <v>2025.88</v>
      </c>
      <c r="BY16">
        <v>119.621</v>
      </c>
      <c r="BZ16">
        <v>5149.93</v>
      </c>
      <c r="CA16">
        <v>160.16499999999999</v>
      </c>
      <c r="CB16">
        <v>0</v>
      </c>
      <c r="CC16">
        <v>0</v>
      </c>
      <c r="CD16">
        <v>0</v>
      </c>
      <c r="CE16">
        <v>96.510599999999997</v>
      </c>
      <c r="CF16">
        <v>0</v>
      </c>
      <c r="CG16">
        <v>43.669699999999999</v>
      </c>
      <c r="CH16">
        <v>0</v>
      </c>
      <c r="CI16">
        <v>0</v>
      </c>
      <c r="CJ16">
        <v>300.34500000000003</v>
      </c>
      <c r="CK16">
        <v>0</v>
      </c>
      <c r="CL16">
        <v>0</v>
      </c>
      <c r="CM16">
        <v>0</v>
      </c>
      <c r="CN16">
        <v>0</v>
      </c>
      <c r="CO16">
        <v>0</v>
      </c>
      <c r="CP16">
        <v>0</v>
      </c>
      <c r="CQ16">
        <v>0</v>
      </c>
      <c r="CR16">
        <v>0</v>
      </c>
      <c r="CS16">
        <v>0</v>
      </c>
      <c r="CT16">
        <v>0</v>
      </c>
      <c r="CU16">
        <v>18.2</v>
      </c>
      <c r="CV16">
        <v>38.26</v>
      </c>
      <c r="CW16">
        <v>2.2599999999999998</v>
      </c>
      <c r="CX16">
        <v>0</v>
      </c>
      <c r="CY16">
        <v>10.33</v>
      </c>
      <c r="CZ16">
        <v>7.52</v>
      </c>
      <c r="DA16">
        <v>18.25</v>
      </c>
      <c r="DB16">
        <v>27.67</v>
      </c>
      <c r="DC16">
        <v>1.65</v>
      </c>
      <c r="DD16">
        <v>124.14</v>
      </c>
      <c r="DE16">
        <v>69.05</v>
      </c>
      <c r="DF16">
        <v>0</v>
      </c>
      <c r="DG16">
        <v>1.84266</v>
      </c>
      <c r="DH16">
        <v>1.94304E-2</v>
      </c>
      <c r="DI16">
        <v>0</v>
      </c>
      <c r="DJ16">
        <v>1.0894600000000001E-2</v>
      </c>
      <c r="DK16">
        <v>0.134212</v>
      </c>
      <c r="DL16">
        <v>0.17929899999999999</v>
      </c>
      <c r="DM16">
        <v>0.30364400000000002</v>
      </c>
      <c r="DN16">
        <v>2.03874E-2</v>
      </c>
      <c r="DO16">
        <v>2.5105200000000001</v>
      </c>
      <c r="DP16">
        <v>1.8729800000000001</v>
      </c>
      <c r="DQ16" t="s">
        <v>691</v>
      </c>
      <c r="DR16" t="s">
        <v>690</v>
      </c>
      <c r="DS16" t="s">
        <v>16</v>
      </c>
      <c r="DT16" s="24">
        <v>3.9665199999999999E-10</v>
      </c>
      <c r="DU16" s="24">
        <v>3.9665199999999999E-10</v>
      </c>
      <c r="DV16">
        <v>0</v>
      </c>
      <c r="DW16">
        <v>0</v>
      </c>
      <c r="EN16">
        <v>108.52200000000001</v>
      </c>
      <c r="EO16">
        <v>1165.33</v>
      </c>
      <c r="EP16">
        <v>170.16</v>
      </c>
      <c r="EQ16">
        <v>0</v>
      </c>
      <c r="ER16">
        <v>80.384699999999995</v>
      </c>
      <c r="ES16">
        <v>0</v>
      </c>
      <c r="ET16">
        <v>0</v>
      </c>
      <c r="EU16">
        <v>505.55700000000002</v>
      </c>
      <c r="EV16">
        <v>974.476</v>
      </c>
      <c r="EW16">
        <v>2025.88</v>
      </c>
      <c r="EX16">
        <v>119.621</v>
      </c>
      <c r="EY16">
        <v>5149.9399999999996</v>
      </c>
      <c r="EZ16">
        <v>160.16499999999999</v>
      </c>
      <c r="FA16">
        <v>0</v>
      </c>
      <c r="FB16">
        <v>0</v>
      </c>
      <c r="FC16">
        <v>0</v>
      </c>
      <c r="FD16">
        <v>96.510599999999997</v>
      </c>
      <c r="FE16">
        <v>0</v>
      </c>
      <c r="FF16">
        <v>43.669699999999999</v>
      </c>
      <c r="FG16">
        <v>0</v>
      </c>
      <c r="FH16">
        <v>0</v>
      </c>
      <c r="FI16">
        <v>300.34500000000003</v>
      </c>
      <c r="FJ16">
        <v>0</v>
      </c>
      <c r="FK16">
        <v>0</v>
      </c>
      <c r="FL16">
        <v>0</v>
      </c>
      <c r="FM16">
        <v>0</v>
      </c>
      <c r="FN16">
        <v>0</v>
      </c>
      <c r="FO16">
        <v>0</v>
      </c>
      <c r="FP16">
        <v>0</v>
      </c>
      <c r="FQ16">
        <v>0</v>
      </c>
      <c r="FR16">
        <v>0</v>
      </c>
      <c r="FS16">
        <v>0</v>
      </c>
      <c r="FT16">
        <v>18.2</v>
      </c>
      <c r="FU16">
        <v>38.26</v>
      </c>
      <c r="FV16">
        <v>2.2599999999999998</v>
      </c>
      <c r="FW16">
        <v>0</v>
      </c>
      <c r="FX16">
        <v>10.33</v>
      </c>
      <c r="FY16">
        <v>0</v>
      </c>
      <c r="FZ16">
        <v>0</v>
      </c>
      <c r="GA16">
        <v>7.52</v>
      </c>
      <c r="GB16">
        <v>18.25</v>
      </c>
      <c r="GC16">
        <v>27.67</v>
      </c>
      <c r="GD16">
        <v>1.65</v>
      </c>
      <c r="GE16">
        <v>124.14</v>
      </c>
      <c r="GF16">
        <v>0</v>
      </c>
      <c r="GG16">
        <v>1.84266</v>
      </c>
      <c r="GH16">
        <v>1.94304E-2</v>
      </c>
      <c r="GI16">
        <v>0</v>
      </c>
      <c r="GJ16">
        <v>1.0894600000000001E-2</v>
      </c>
      <c r="GK16">
        <v>0</v>
      </c>
      <c r="GL16">
        <v>0</v>
      </c>
      <c r="GM16">
        <v>0.134212</v>
      </c>
      <c r="GN16">
        <v>0.17929899999999999</v>
      </c>
      <c r="GO16">
        <v>0.30364400000000002</v>
      </c>
      <c r="GP16">
        <v>2.03874E-2</v>
      </c>
      <c r="GQ16">
        <v>2.5105200000000001</v>
      </c>
      <c r="GR16">
        <v>391.22699999999998</v>
      </c>
      <c r="GS16">
        <v>3541.59</v>
      </c>
      <c r="GT16">
        <v>170.16</v>
      </c>
      <c r="GU16">
        <v>0</v>
      </c>
      <c r="GV16">
        <v>0</v>
      </c>
      <c r="GW16">
        <v>2135</v>
      </c>
      <c r="GX16">
        <v>930.00099999999998</v>
      </c>
      <c r="GY16">
        <v>2637.81</v>
      </c>
      <c r="GZ16">
        <v>297.5</v>
      </c>
      <c r="HA16">
        <v>10103.299999999999</v>
      </c>
      <c r="HB16">
        <v>325.62700000000001</v>
      </c>
      <c r="HC16">
        <v>0</v>
      </c>
      <c r="HD16">
        <v>0</v>
      </c>
      <c r="HE16">
        <v>0</v>
      </c>
      <c r="HF16">
        <v>154.51900000000001</v>
      </c>
      <c r="HG16">
        <v>0</v>
      </c>
      <c r="HH16">
        <v>65.400000000000006</v>
      </c>
      <c r="HI16">
        <v>0</v>
      </c>
      <c r="HJ16">
        <v>0</v>
      </c>
      <c r="HK16">
        <v>545.54600000000005</v>
      </c>
      <c r="HL16">
        <v>0</v>
      </c>
      <c r="HM16">
        <v>0</v>
      </c>
      <c r="HN16">
        <v>0</v>
      </c>
      <c r="HO16">
        <v>0</v>
      </c>
      <c r="HP16">
        <v>0</v>
      </c>
      <c r="HQ16">
        <v>0</v>
      </c>
      <c r="HR16">
        <v>0</v>
      </c>
      <c r="HS16">
        <v>0</v>
      </c>
      <c r="HT16">
        <v>0</v>
      </c>
      <c r="HU16">
        <v>0</v>
      </c>
      <c r="HV16">
        <v>39.04</v>
      </c>
      <c r="HW16">
        <v>90.38</v>
      </c>
      <c r="HX16">
        <v>2.2599999999999998</v>
      </c>
      <c r="HY16">
        <v>0</v>
      </c>
      <c r="HZ16">
        <v>14.83</v>
      </c>
      <c r="IA16">
        <v>32.729999999999997</v>
      </c>
      <c r="IB16">
        <v>18.64</v>
      </c>
      <c r="IC16">
        <v>36.64</v>
      </c>
      <c r="ID16">
        <v>4.22</v>
      </c>
      <c r="IE16">
        <v>238.74</v>
      </c>
      <c r="IF16">
        <v>0</v>
      </c>
      <c r="IG16">
        <v>3.2690299999999999</v>
      </c>
      <c r="IH16">
        <v>1.94304E-2</v>
      </c>
      <c r="II16">
        <v>0</v>
      </c>
      <c r="IJ16">
        <v>0</v>
      </c>
      <c r="IK16">
        <v>0.62342900000000001</v>
      </c>
      <c r="IL16">
        <v>0.118043</v>
      </c>
      <c r="IM16">
        <v>0.43196400000000001</v>
      </c>
      <c r="IN16">
        <v>6.2929700000000005E-2</v>
      </c>
      <c r="IO16">
        <v>4.5248200000000001</v>
      </c>
      <c r="IP16">
        <v>46.6</v>
      </c>
      <c r="IQ16">
        <v>0</v>
      </c>
      <c r="IR16">
        <v>25.6</v>
      </c>
      <c r="IS16">
        <v>46.6</v>
      </c>
      <c r="IT16">
        <v>21</v>
      </c>
      <c r="IU16">
        <v>42.93</v>
      </c>
      <c r="IV16">
        <v>26.12</v>
      </c>
      <c r="IW16">
        <v>42.93</v>
      </c>
      <c r="IX16">
        <v>26.12</v>
      </c>
      <c r="IY16">
        <v>42.93</v>
      </c>
      <c r="IZ16">
        <v>26.12</v>
      </c>
      <c r="JA16">
        <v>97.37</v>
      </c>
      <c r="JB16">
        <v>49.14</v>
      </c>
    </row>
    <row r="17" spans="1:262" x14ac:dyDescent="0.25">
      <c r="A17" s="10">
        <v>42977.405752314815</v>
      </c>
      <c r="B17" t="s">
        <v>396</v>
      </c>
      <c r="C17" t="s">
        <v>532</v>
      </c>
      <c r="D17">
        <v>14</v>
      </c>
      <c r="E17">
        <v>1</v>
      </c>
      <c r="F17">
        <v>2100</v>
      </c>
      <c r="G17" t="s">
        <v>96</v>
      </c>
      <c r="H17" t="s">
        <v>125</v>
      </c>
      <c r="I17">
        <v>0</v>
      </c>
      <c r="J17">
        <v>46.6</v>
      </c>
      <c r="K17">
        <v>118.289</v>
      </c>
      <c r="L17">
        <v>1003.17</v>
      </c>
      <c r="M17">
        <v>160.47900000000001</v>
      </c>
      <c r="N17">
        <v>0</v>
      </c>
      <c r="O17">
        <v>80.384699999999995</v>
      </c>
      <c r="P17">
        <v>0</v>
      </c>
      <c r="Q17">
        <v>0</v>
      </c>
      <c r="R17">
        <v>505.55700000000002</v>
      </c>
      <c r="S17">
        <v>963.41</v>
      </c>
      <c r="T17">
        <v>2025.88</v>
      </c>
      <c r="U17">
        <v>119.621</v>
      </c>
      <c r="V17">
        <v>4976.79</v>
      </c>
      <c r="W17">
        <v>174.76400000000001</v>
      </c>
      <c r="X17">
        <v>0</v>
      </c>
      <c r="Y17">
        <v>0</v>
      </c>
      <c r="Z17">
        <v>0</v>
      </c>
      <c r="AA17">
        <v>99.303899999999999</v>
      </c>
      <c r="AB17">
        <v>0</v>
      </c>
      <c r="AC17">
        <v>43.669699999999999</v>
      </c>
      <c r="AD17">
        <v>0</v>
      </c>
      <c r="AE17">
        <v>0</v>
      </c>
      <c r="AF17">
        <v>317.738</v>
      </c>
      <c r="AG17">
        <v>0</v>
      </c>
      <c r="AH17">
        <v>0</v>
      </c>
      <c r="AI17">
        <v>0</v>
      </c>
      <c r="AJ17">
        <v>0</v>
      </c>
      <c r="AK17">
        <v>0</v>
      </c>
      <c r="AL17">
        <v>0</v>
      </c>
      <c r="AM17">
        <v>0</v>
      </c>
      <c r="AN17">
        <v>0</v>
      </c>
      <c r="AO17">
        <v>0</v>
      </c>
      <c r="AP17">
        <v>0</v>
      </c>
      <c r="AQ17">
        <v>19.82</v>
      </c>
      <c r="AR17">
        <v>31.9</v>
      </c>
      <c r="AS17">
        <v>2.0499999999999998</v>
      </c>
      <c r="AT17">
        <v>0</v>
      </c>
      <c r="AU17">
        <v>10.61</v>
      </c>
      <c r="AV17">
        <v>0</v>
      </c>
      <c r="AW17">
        <v>0</v>
      </c>
      <c r="AX17">
        <v>7.03</v>
      </c>
      <c r="AY17">
        <v>17.03</v>
      </c>
      <c r="AZ17">
        <v>26.55</v>
      </c>
      <c r="BA17">
        <v>1.57</v>
      </c>
      <c r="BB17">
        <v>116.56</v>
      </c>
      <c r="BC17">
        <v>64.38</v>
      </c>
      <c r="BD17">
        <v>0</v>
      </c>
      <c r="BE17">
        <v>1.55047</v>
      </c>
      <c r="BF17">
        <v>1.8324900000000002E-2</v>
      </c>
      <c r="BG17">
        <v>0</v>
      </c>
      <c r="BH17">
        <v>1.0894600000000001E-2</v>
      </c>
      <c r="BI17">
        <v>0</v>
      </c>
      <c r="BJ17">
        <v>0</v>
      </c>
      <c r="BK17">
        <v>0.134212</v>
      </c>
      <c r="BL17">
        <v>0.17846899999999999</v>
      </c>
      <c r="BM17">
        <v>0.30364400000000002</v>
      </c>
      <c r="BN17">
        <v>2.03874E-2</v>
      </c>
      <c r="BO17">
        <v>2.2164000000000001</v>
      </c>
      <c r="BP17">
        <v>1.57969</v>
      </c>
      <c r="BQ17">
        <v>118.289</v>
      </c>
      <c r="BR17">
        <v>1003.17</v>
      </c>
      <c r="BS17">
        <v>160.47900000000001</v>
      </c>
      <c r="BT17">
        <v>0</v>
      </c>
      <c r="BU17">
        <v>80.384699999999995</v>
      </c>
      <c r="BV17">
        <v>505.55700000000002</v>
      </c>
      <c r="BW17">
        <v>963.41</v>
      </c>
      <c r="BX17">
        <v>2025.88</v>
      </c>
      <c r="BY17">
        <v>119.621</v>
      </c>
      <c r="BZ17">
        <v>4976.79</v>
      </c>
      <c r="CA17">
        <v>174.76400000000001</v>
      </c>
      <c r="CB17">
        <v>0</v>
      </c>
      <c r="CC17">
        <v>0</v>
      </c>
      <c r="CD17">
        <v>0</v>
      </c>
      <c r="CE17">
        <v>99.303899999999999</v>
      </c>
      <c r="CF17">
        <v>0</v>
      </c>
      <c r="CG17">
        <v>43.669699999999999</v>
      </c>
      <c r="CH17">
        <v>0</v>
      </c>
      <c r="CI17">
        <v>0</v>
      </c>
      <c r="CJ17">
        <v>317.738</v>
      </c>
      <c r="CK17">
        <v>0</v>
      </c>
      <c r="CL17">
        <v>0</v>
      </c>
      <c r="CM17">
        <v>0</v>
      </c>
      <c r="CN17">
        <v>0</v>
      </c>
      <c r="CO17">
        <v>0</v>
      </c>
      <c r="CP17">
        <v>0</v>
      </c>
      <c r="CQ17">
        <v>0</v>
      </c>
      <c r="CR17">
        <v>0</v>
      </c>
      <c r="CS17">
        <v>0</v>
      </c>
      <c r="CT17">
        <v>0</v>
      </c>
      <c r="CU17">
        <v>19.82</v>
      </c>
      <c r="CV17">
        <v>31.9</v>
      </c>
      <c r="CW17">
        <v>2.0499999999999998</v>
      </c>
      <c r="CX17">
        <v>0</v>
      </c>
      <c r="CY17">
        <v>10.61</v>
      </c>
      <c r="CZ17">
        <v>7.03</v>
      </c>
      <c r="DA17">
        <v>17.03</v>
      </c>
      <c r="DB17">
        <v>26.55</v>
      </c>
      <c r="DC17">
        <v>1.57</v>
      </c>
      <c r="DD17">
        <v>116.56</v>
      </c>
      <c r="DE17">
        <v>64.38</v>
      </c>
      <c r="DF17">
        <v>0</v>
      </c>
      <c r="DG17">
        <v>1.55047</v>
      </c>
      <c r="DH17">
        <v>1.8324900000000002E-2</v>
      </c>
      <c r="DI17">
        <v>0</v>
      </c>
      <c r="DJ17">
        <v>1.0894600000000001E-2</v>
      </c>
      <c r="DK17">
        <v>0.134212</v>
      </c>
      <c r="DL17">
        <v>0.17846899999999999</v>
      </c>
      <c r="DM17">
        <v>0.30364400000000002</v>
      </c>
      <c r="DN17">
        <v>2.03874E-2</v>
      </c>
      <c r="DO17">
        <v>2.2164000000000001</v>
      </c>
      <c r="DP17">
        <v>1.57969</v>
      </c>
      <c r="DQ17" t="s">
        <v>691</v>
      </c>
      <c r="DR17" t="s">
        <v>690</v>
      </c>
      <c r="DS17" t="s">
        <v>16</v>
      </c>
      <c r="DT17">
        <v>0</v>
      </c>
      <c r="DU17">
        <v>0</v>
      </c>
      <c r="DV17">
        <v>0</v>
      </c>
      <c r="DW17">
        <v>0</v>
      </c>
      <c r="EN17">
        <v>118.289</v>
      </c>
      <c r="EO17">
        <v>1003.17</v>
      </c>
      <c r="EP17">
        <v>160.47900000000001</v>
      </c>
      <c r="EQ17">
        <v>0</v>
      </c>
      <c r="ER17">
        <v>80.384699999999995</v>
      </c>
      <c r="ES17">
        <v>0</v>
      </c>
      <c r="ET17">
        <v>0</v>
      </c>
      <c r="EU17">
        <v>505.55700000000002</v>
      </c>
      <c r="EV17">
        <v>963.41</v>
      </c>
      <c r="EW17">
        <v>2025.88</v>
      </c>
      <c r="EX17">
        <v>119.621</v>
      </c>
      <c r="EY17">
        <v>4976.79</v>
      </c>
      <c r="EZ17">
        <v>174.76400000000001</v>
      </c>
      <c r="FA17">
        <v>0</v>
      </c>
      <c r="FB17">
        <v>0</v>
      </c>
      <c r="FC17">
        <v>0</v>
      </c>
      <c r="FD17">
        <v>99.303899999999999</v>
      </c>
      <c r="FE17">
        <v>0</v>
      </c>
      <c r="FF17">
        <v>43.669699999999999</v>
      </c>
      <c r="FG17">
        <v>0</v>
      </c>
      <c r="FH17">
        <v>0</v>
      </c>
      <c r="FI17">
        <v>317.738</v>
      </c>
      <c r="FJ17">
        <v>0</v>
      </c>
      <c r="FK17">
        <v>0</v>
      </c>
      <c r="FL17">
        <v>0</v>
      </c>
      <c r="FM17">
        <v>0</v>
      </c>
      <c r="FN17">
        <v>0</v>
      </c>
      <c r="FO17">
        <v>0</v>
      </c>
      <c r="FP17">
        <v>0</v>
      </c>
      <c r="FQ17">
        <v>0</v>
      </c>
      <c r="FR17">
        <v>0</v>
      </c>
      <c r="FS17">
        <v>0</v>
      </c>
      <c r="FT17">
        <v>19.82</v>
      </c>
      <c r="FU17">
        <v>31.9</v>
      </c>
      <c r="FV17">
        <v>2.0499999999999998</v>
      </c>
      <c r="FW17">
        <v>0</v>
      </c>
      <c r="FX17">
        <v>10.61</v>
      </c>
      <c r="FY17">
        <v>0</v>
      </c>
      <c r="FZ17">
        <v>0</v>
      </c>
      <c r="GA17">
        <v>7.03</v>
      </c>
      <c r="GB17">
        <v>17.03</v>
      </c>
      <c r="GC17">
        <v>26.55</v>
      </c>
      <c r="GD17">
        <v>1.57</v>
      </c>
      <c r="GE17">
        <v>116.56</v>
      </c>
      <c r="GF17">
        <v>0</v>
      </c>
      <c r="GG17">
        <v>1.55047</v>
      </c>
      <c r="GH17">
        <v>1.8324900000000002E-2</v>
      </c>
      <c r="GI17">
        <v>0</v>
      </c>
      <c r="GJ17">
        <v>1.0894600000000001E-2</v>
      </c>
      <c r="GK17">
        <v>0</v>
      </c>
      <c r="GL17">
        <v>0</v>
      </c>
      <c r="GM17">
        <v>0.134212</v>
      </c>
      <c r="GN17">
        <v>0.17846899999999999</v>
      </c>
      <c r="GO17">
        <v>0.30364400000000002</v>
      </c>
      <c r="GP17">
        <v>2.03874E-2</v>
      </c>
      <c r="GQ17">
        <v>2.2164000000000001</v>
      </c>
      <c r="GR17">
        <v>433.18599999999998</v>
      </c>
      <c r="GS17">
        <v>3033.58</v>
      </c>
      <c r="GT17">
        <v>160.47900000000001</v>
      </c>
      <c r="GU17">
        <v>0</v>
      </c>
      <c r="GV17">
        <v>0</v>
      </c>
      <c r="GW17">
        <v>2135</v>
      </c>
      <c r="GX17">
        <v>930.00099999999998</v>
      </c>
      <c r="GY17">
        <v>2637.81</v>
      </c>
      <c r="GZ17">
        <v>297.5</v>
      </c>
      <c r="HA17">
        <v>9627.56</v>
      </c>
      <c r="HB17">
        <v>360.94</v>
      </c>
      <c r="HC17">
        <v>0</v>
      </c>
      <c r="HD17">
        <v>0</v>
      </c>
      <c r="HE17">
        <v>0</v>
      </c>
      <c r="HF17">
        <v>157.583</v>
      </c>
      <c r="HG17">
        <v>0</v>
      </c>
      <c r="HH17">
        <v>65.400000000000006</v>
      </c>
      <c r="HI17">
        <v>0</v>
      </c>
      <c r="HJ17">
        <v>0</v>
      </c>
      <c r="HK17">
        <v>583.923</v>
      </c>
      <c r="HL17">
        <v>0</v>
      </c>
      <c r="HM17">
        <v>0</v>
      </c>
      <c r="HN17">
        <v>0</v>
      </c>
      <c r="HO17">
        <v>0</v>
      </c>
      <c r="HP17">
        <v>0</v>
      </c>
      <c r="HQ17">
        <v>0</v>
      </c>
      <c r="HR17">
        <v>0</v>
      </c>
      <c r="HS17">
        <v>0</v>
      </c>
      <c r="HT17">
        <v>0</v>
      </c>
      <c r="HU17">
        <v>0</v>
      </c>
      <c r="HV17">
        <v>43.15</v>
      </c>
      <c r="HW17">
        <v>75.78</v>
      </c>
      <c r="HX17">
        <v>2.0499999999999998</v>
      </c>
      <c r="HY17">
        <v>0</v>
      </c>
      <c r="HZ17">
        <v>15.22</v>
      </c>
      <c r="IA17">
        <v>30.24</v>
      </c>
      <c r="IB17">
        <v>18.170000000000002</v>
      </c>
      <c r="IC17">
        <v>35.049999999999997</v>
      </c>
      <c r="ID17">
        <v>3.96</v>
      </c>
      <c r="IE17">
        <v>223.62</v>
      </c>
      <c r="IF17">
        <v>0</v>
      </c>
      <c r="IG17">
        <v>2.6663700000000001</v>
      </c>
      <c r="IH17">
        <v>1.8324900000000002E-2</v>
      </c>
      <c r="II17">
        <v>0</v>
      </c>
      <c r="IJ17">
        <v>0</v>
      </c>
      <c r="IK17">
        <v>0.62342900000000001</v>
      </c>
      <c r="IL17">
        <v>0.118043</v>
      </c>
      <c r="IM17">
        <v>0.43196400000000001</v>
      </c>
      <c r="IN17">
        <v>6.2929700000000005E-2</v>
      </c>
      <c r="IO17">
        <v>3.9210600000000002</v>
      </c>
      <c r="IP17">
        <v>46.6</v>
      </c>
      <c r="IQ17">
        <v>0</v>
      </c>
      <c r="IR17">
        <v>25.3</v>
      </c>
      <c r="IS17">
        <v>46.6</v>
      </c>
      <c r="IT17">
        <v>21.3</v>
      </c>
      <c r="IU17">
        <v>36.369999999999997</v>
      </c>
      <c r="IV17">
        <v>28.01</v>
      </c>
      <c r="IW17">
        <v>36.369999999999997</v>
      </c>
      <c r="IX17">
        <v>28.01</v>
      </c>
      <c r="IY17">
        <v>36.369999999999997</v>
      </c>
      <c r="IZ17">
        <v>28.01</v>
      </c>
      <c r="JA17">
        <v>82.85</v>
      </c>
      <c r="JB17">
        <v>53.35</v>
      </c>
    </row>
    <row r="18" spans="1:262" x14ac:dyDescent="0.25">
      <c r="A18" s="10">
        <v>42977.405752314815</v>
      </c>
      <c r="B18" t="s">
        <v>397</v>
      </c>
      <c r="C18" t="s">
        <v>533</v>
      </c>
      <c r="D18">
        <v>15</v>
      </c>
      <c r="E18">
        <v>1</v>
      </c>
      <c r="F18">
        <v>2100</v>
      </c>
      <c r="G18" t="s">
        <v>96</v>
      </c>
      <c r="H18" t="s">
        <v>125</v>
      </c>
      <c r="I18">
        <v>0</v>
      </c>
      <c r="J18">
        <v>49.9</v>
      </c>
      <c r="K18">
        <v>2.6559699999999999</v>
      </c>
      <c r="L18">
        <v>4142.71</v>
      </c>
      <c r="M18">
        <v>170.16</v>
      </c>
      <c r="N18">
        <v>0</v>
      </c>
      <c r="O18">
        <v>80.38</v>
      </c>
      <c r="P18">
        <v>0</v>
      </c>
      <c r="Q18">
        <v>0</v>
      </c>
      <c r="R18">
        <v>505.55700000000002</v>
      </c>
      <c r="S18">
        <v>1044.1500000000001</v>
      </c>
      <c r="T18">
        <v>2025.88</v>
      </c>
      <c r="U18">
        <v>119.621</v>
      </c>
      <c r="V18">
        <v>8091.11</v>
      </c>
      <c r="W18">
        <v>3.92014</v>
      </c>
      <c r="X18">
        <v>0</v>
      </c>
      <c r="Y18">
        <v>0</v>
      </c>
      <c r="Z18">
        <v>0</v>
      </c>
      <c r="AA18">
        <v>74.339799999999997</v>
      </c>
      <c r="AB18">
        <v>0</v>
      </c>
      <c r="AC18">
        <v>43.669699999999999</v>
      </c>
      <c r="AD18">
        <v>0</v>
      </c>
      <c r="AE18">
        <v>0</v>
      </c>
      <c r="AF18">
        <v>121.93</v>
      </c>
      <c r="AG18">
        <v>0</v>
      </c>
      <c r="AH18">
        <v>0</v>
      </c>
      <c r="AI18">
        <v>0</v>
      </c>
      <c r="AJ18">
        <v>0</v>
      </c>
      <c r="AK18">
        <v>0</v>
      </c>
      <c r="AL18">
        <v>0</v>
      </c>
      <c r="AM18">
        <v>0</v>
      </c>
      <c r="AN18">
        <v>0</v>
      </c>
      <c r="AO18">
        <v>0</v>
      </c>
      <c r="AP18">
        <v>0</v>
      </c>
      <c r="AQ18">
        <v>0.45</v>
      </c>
      <c r="AR18">
        <v>86.71</v>
      </c>
      <c r="AS18">
        <v>2.1800000000000002</v>
      </c>
      <c r="AT18">
        <v>0</v>
      </c>
      <c r="AU18">
        <v>8.25</v>
      </c>
      <c r="AV18">
        <v>0</v>
      </c>
      <c r="AW18">
        <v>0</v>
      </c>
      <c r="AX18">
        <v>7.12</v>
      </c>
      <c r="AY18">
        <v>18.14</v>
      </c>
      <c r="AZ18">
        <v>26.69</v>
      </c>
      <c r="BA18">
        <v>1.59</v>
      </c>
      <c r="BB18">
        <v>151.13</v>
      </c>
      <c r="BC18">
        <v>97.59</v>
      </c>
      <c r="BD18">
        <v>0</v>
      </c>
      <c r="BE18">
        <v>3.16669</v>
      </c>
      <c r="BF18">
        <v>1.94304E-2</v>
      </c>
      <c r="BG18">
        <v>0</v>
      </c>
      <c r="BH18">
        <v>1.0894600000000001E-2</v>
      </c>
      <c r="BI18">
        <v>0</v>
      </c>
      <c r="BJ18">
        <v>0</v>
      </c>
      <c r="BK18">
        <v>0.134212</v>
      </c>
      <c r="BL18">
        <v>0.18300900000000001</v>
      </c>
      <c r="BM18">
        <v>0.30364400000000002</v>
      </c>
      <c r="BN18">
        <v>2.03874E-2</v>
      </c>
      <c r="BO18">
        <v>3.8382700000000001</v>
      </c>
      <c r="BP18">
        <v>3.1970200000000002</v>
      </c>
      <c r="BQ18">
        <v>2.6559699999999999</v>
      </c>
      <c r="BR18">
        <v>4142.71</v>
      </c>
      <c r="BS18">
        <v>170.16</v>
      </c>
      <c r="BT18">
        <v>0</v>
      </c>
      <c r="BU18">
        <v>80.38</v>
      </c>
      <c r="BV18">
        <v>505.55700000000002</v>
      </c>
      <c r="BW18">
        <v>1044.1500000000001</v>
      </c>
      <c r="BX18">
        <v>2025.88</v>
      </c>
      <c r="BY18">
        <v>119.621</v>
      </c>
      <c r="BZ18">
        <v>8091.11</v>
      </c>
      <c r="CA18">
        <v>3.92014</v>
      </c>
      <c r="CB18">
        <v>0</v>
      </c>
      <c r="CC18">
        <v>0</v>
      </c>
      <c r="CD18">
        <v>0</v>
      </c>
      <c r="CE18">
        <v>74.339799999999997</v>
      </c>
      <c r="CF18">
        <v>0</v>
      </c>
      <c r="CG18">
        <v>43.669699999999999</v>
      </c>
      <c r="CH18">
        <v>0</v>
      </c>
      <c r="CI18">
        <v>0</v>
      </c>
      <c r="CJ18">
        <v>121.93</v>
      </c>
      <c r="CK18">
        <v>0</v>
      </c>
      <c r="CL18">
        <v>0</v>
      </c>
      <c r="CM18">
        <v>0</v>
      </c>
      <c r="CN18">
        <v>0</v>
      </c>
      <c r="CO18">
        <v>0</v>
      </c>
      <c r="CP18">
        <v>0</v>
      </c>
      <c r="CQ18">
        <v>0</v>
      </c>
      <c r="CR18">
        <v>0</v>
      </c>
      <c r="CS18">
        <v>0</v>
      </c>
      <c r="CT18">
        <v>0</v>
      </c>
      <c r="CU18">
        <v>0.45</v>
      </c>
      <c r="CV18">
        <v>86.71</v>
      </c>
      <c r="CW18">
        <v>2.1800000000000002</v>
      </c>
      <c r="CX18">
        <v>0</v>
      </c>
      <c r="CY18">
        <v>8.25</v>
      </c>
      <c r="CZ18">
        <v>7.12</v>
      </c>
      <c r="DA18">
        <v>18.14</v>
      </c>
      <c r="DB18">
        <v>26.69</v>
      </c>
      <c r="DC18">
        <v>1.59</v>
      </c>
      <c r="DD18">
        <v>151.13</v>
      </c>
      <c r="DE18">
        <v>97.59</v>
      </c>
      <c r="DF18">
        <v>0</v>
      </c>
      <c r="DG18">
        <v>3.16669</v>
      </c>
      <c r="DH18">
        <v>1.94304E-2</v>
      </c>
      <c r="DI18">
        <v>0</v>
      </c>
      <c r="DJ18">
        <v>1.0894600000000001E-2</v>
      </c>
      <c r="DK18">
        <v>0.134212</v>
      </c>
      <c r="DL18">
        <v>0.18300900000000001</v>
      </c>
      <c r="DM18">
        <v>0.30364400000000002</v>
      </c>
      <c r="DN18">
        <v>2.03874E-2</v>
      </c>
      <c r="DO18">
        <v>3.8382700000000001</v>
      </c>
      <c r="DP18">
        <v>3.1970200000000002</v>
      </c>
      <c r="DQ18" t="s">
        <v>691</v>
      </c>
      <c r="DR18" t="s">
        <v>690</v>
      </c>
      <c r="DS18" t="s">
        <v>16</v>
      </c>
      <c r="DT18">
        <v>0</v>
      </c>
      <c r="DU18">
        <v>0</v>
      </c>
      <c r="DV18">
        <v>0</v>
      </c>
      <c r="DW18">
        <v>0</v>
      </c>
      <c r="EN18">
        <v>2.6559699999999999</v>
      </c>
      <c r="EO18">
        <v>4142.71</v>
      </c>
      <c r="EP18">
        <v>170.16</v>
      </c>
      <c r="EQ18">
        <v>0</v>
      </c>
      <c r="ER18">
        <v>80.38</v>
      </c>
      <c r="ES18">
        <v>0</v>
      </c>
      <c r="ET18">
        <v>0</v>
      </c>
      <c r="EU18">
        <v>505.55700000000002</v>
      </c>
      <c r="EV18">
        <v>1044.1500000000001</v>
      </c>
      <c r="EW18">
        <v>2025.88</v>
      </c>
      <c r="EX18">
        <v>119.621</v>
      </c>
      <c r="EY18">
        <v>8091.11</v>
      </c>
      <c r="EZ18">
        <v>3.92014</v>
      </c>
      <c r="FA18">
        <v>0</v>
      </c>
      <c r="FB18">
        <v>0</v>
      </c>
      <c r="FC18">
        <v>0</v>
      </c>
      <c r="FD18">
        <v>74.339799999999997</v>
      </c>
      <c r="FE18">
        <v>0</v>
      </c>
      <c r="FF18">
        <v>43.669699999999999</v>
      </c>
      <c r="FG18">
        <v>0</v>
      </c>
      <c r="FH18">
        <v>0</v>
      </c>
      <c r="FI18">
        <v>121.93</v>
      </c>
      <c r="FJ18">
        <v>0</v>
      </c>
      <c r="FK18">
        <v>0</v>
      </c>
      <c r="FL18">
        <v>0</v>
      </c>
      <c r="FM18">
        <v>0</v>
      </c>
      <c r="FN18">
        <v>0</v>
      </c>
      <c r="FO18">
        <v>0</v>
      </c>
      <c r="FP18">
        <v>0</v>
      </c>
      <c r="FQ18">
        <v>0</v>
      </c>
      <c r="FR18">
        <v>0</v>
      </c>
      <c r="FS18">
        <v>0</v>
      </c>
      <c r="FT18">
        <v>0.45</v>
      </c>
      <c r="FU18">
        <v>86.71</v>
      </c>
      <c r="FV18">
        <v>2.1800000000000002</v>
      </c>
      <c r="FW18">
        <v>0</v>
      </c>
      <c r="FX18">
        <v>8.25</v>
      </c>
      <c r="FY18">
        <v>0</v>
      </c>
      <c r="FZ18">
        <v>0</v>
      </c>
      <c r="GA18">
        <v>7.12</v>
      </c>
      <c r="GB18">
        <v>18.14</v>
      </c>
      <c r="GC18">
        <v>26.69</v>
      </c>
      <c r="GD18">
        <v>1.59</v>
      </c>
      <c r="GE18">
        <v>151.13</v>
      </c>
      <c r="GF18">
        <v>0</v>
      </c>
      <c r="GG18">
        <v>3.16669</v>
      </c>
      <c r="GH18">
        <v>1.94304E-2</v>
      </c>
      <c r="GI18">
        <v>0</v>
      </c>
      <c r="GJ18">
        <v>1.0894600000000001E-2</v>
      </c>
      <c r="GK18">
        <v>0</v>
      </c>
      <c r="GL18">
        <v>0</v>
      </c>
      <c r="GM18">
        <v>0.134212</v>
      </c>
      <c r="GN18">
        <v>0.18300900000000001</v>
      </c>
      <c r="GO18">
        <v>0.30364400000000002</v>
      </c>
      <c r="GP18">
        <v>2.03874E-2</v>
      </c>
      <c r="GQ18">
        <v>3.8382700000000001</v>
      </c>
      <c r="GR18">
        <v>41.035499999999999</v>
      </c>
      <c r="GS18">
        <v>9826.19</v>
      </c>
      <c r="GT18">
        <v>170.16</v>
      </c>
      <c r="GU18">
        <v>0</v>
      </c>
      <c r="GV18">
        <v>0</v>
      </c>
      <c r="GW18">
        <v>2135</v>
      </c>
      <c r="GX18">
        <v>930.00099999999998</v>
      </c>
      <c r="GY18">
        <v>2637.81</v>
      </c>
      <c r="GZ18">
        <v>297.5</v>
      </c>
      <c r="HA18">
        <v>16037.7</v>
      </c>
      <c r="HB18">
        <v>34.156999999999996</v>
      </c>
      <c r="HC18">
        <v>0</v>
      </c>
      <c r="HD18">
        <v>0</v>
      </c>
      <c r="HE18">
        <v>0</v>
      </c>
      <c r="HF18">
        <v>129.27600000000001</v>
      </c>
      <c r="HG18">
        <v>0</v>
      </c>
      <c r="HH18">
        <v>65.400000000000006</v>
      </c>
      <c r="HI18">
        <v>0</v>
      </c>
      <c r="HJ18">
        <v>0</v>
      </c>
      <c r="HK18">
        <v>228.833</v>
      </c>
      <c r="HL18">
        <v>0</v>
      </c>
      <c r="HM18">
        <v>0</v>
      </c>
      <c r="HN18">
        <v>0</v>
      </c>
      <c r="HO18">
        <v>0</v>
      </c>
      <c r="HP18">
        <v>0</v>
      </c>
      <c r="HQ18">
        <v>0</v>
      </c>
      <c r="HR18">
        <v>0</v>
      </c>
      <c r="HS18">
        <v>0</v>
      </c>
      <c r="HT18">
        <v>0</v>
      </c>
      <c r="HU18">
        <v>0</v>
      </c>
      <c r="HV18">
        <v>4.1399999999999997</v>
      </c>
      <c r="HW18">
        <v>179.91</v>
      </c>
      <c r="HX18">
        <v>2.1800000000000002</v>
      </c>
      <c r="HY18">
        <v>0</v>
      </c>
      <c r="HZ18">
        <v>12.56</v>
      </c>
      <c r="IA18">
        <v>30.71</v>
      </c>
      <c r="IB18">
        <v>18.22</v>
      </c>
      <c r="IC18">
        <v>35.299999999999997</v>
      </c>
      <c r="ID18">
        <v>4</v>
      </c>
      <c r="IE18">
        <v>287.02</v>
      </c>
      <c r="IF18">
        <v>0</v>
      </c>
      <c r="IG18">
        <v>4.8561500000000004</v>
      </c>
      <c r="IH18">
        <v>1.94304E-2</v>
      </c>
      <c r="II18">
        <v>0</v>
      </c>
      <c r="IJ18">
        <v>0</v>
      </c>
      <c r="IK18">
        <v>0.62342900000000001</v>
      </c>
      <c r="IL18">
        <v>0.118043</v>
      </c>
      <c r="IM18">
        <v>0.43196400000000001</v>
      </c>
      <c r="IN18">
        <v>6.2929700000000005E-2</v>
      </c>
      <c r="IO18">
        <v>6.1119399999999997</v>
      </c>
      <c r="IP18">
        <v>49.9</v>
      </c>
      <c r="IQ18">
        <v>0</v>
      </c>
      <c r="IR18">
        <v>22.4</v>
      </c>
      <c r="IS18">
        <v>49.9</v>
      </c>
      <c r="IT18">
        <v>27.5</v>
      </c>
      <c r="IU18">
        <v>89.97</v>
      </c>
      <c r="IV18">
        <v>7.62</v>
      </c>
      <c r="IW18">
        <v>89.97</v>
      </c>
      <c r="IX18">
        <v>7.62</v>
      </c>
      <c r="IY18">
        <v>89.97</v>
      </c>
      <c r="IZ18">
        <v>7.62</v>
      </c>
      <c r="JA18">
        <v>182.57</v>
      </c>
      <c r="JB18">
        <v>16.22</v>
      </c>
    </row>
    <row r="19" spans="1:262" x14ac:dyDescent="0.25">
      <c r="A19" s="10">
        <v>42977.405752314815</v>
      </c>
      <c r="B19" t="s">
        <v>398</v>
      </c>
      <c r="C19" t="s">
        <v>534</v>
      </c>
      <c r="D19">
        <v>16</v>
      </c>
      <c r="E19">
        <v>1</v>
      </c>
      <c r="F19">
        <v>2100</v>
      </c>
      <c r="G19" t="s">
        <v>96</v>
      </c>
      <c r="H19" t="s">
        <v>125</v>
      </c>
      <c r="I19">
        <v>0</v>
      </c>
      <c r="J19">
        <v>49.3</v>
      </c>
      <c r="K19">
        <v>251.57900000000001</v>
      </c>
      <c r="L19">
        <v>76.127499999999998</v>
      </c>
      <c r="M19">
        <v>170.905</v>
      </c>
      <c r="N19">
        <v>0</v>
      </c>
      <c r="O19">
        <v>80.387100000000004</v>
      </c>
      <c r="P19">
        <v>0</v>
      </c>
      <c r="Q19">
        <v>0</v>
      </c>
      <c r="R19">
        <v>505.55700000000002</v>
      </c>
      <c r="S19">
        <v>909.96600000000001</v>
      </c>
      <c r="T19">
        <v>2025.88</v>
      </c>
      <c r="U19">
        <v>119.621</v>
      </c>
      <c r="V19">
        <v>4140.0200000000004</v>
      </c>
      <c r="W19">
        <v>372.24200000000002</v>
      </c>
      <c r="X19">
        <v>0</v>
      </c>
      <c r="Y19">
        <v>0</v>
      </c>
      <c r="Z19">
        <v>0</v>
      </c>
      <c r="AA19">
        <v>120.498</v>
      </c>
      <c r="AB19">
        <v>0</v>
      </c>
      <c r="AC19">
        <v>43.669699999999999</v>
      </c>
      <c r="AD19">
        <v>0</v>
      </c>
      <c r="AE19">
        <v>0</v>
      </c>
      <c r="AF19">
        <v>536.41</v>
      </c>
      <c r="AG19">
        <v>0</v>
      </c>
      <c r="AH19">
        <v>0</v>
      </c>
      <c r="AI19">
        <v>0</v>
      </c>
      <c r="AJ19">
        <v>0</v>
      </c>
      <c r="AK19">
        <v>0</v>
      </c>
      <c r="AL19">
        <v>0</v>
      </c>
      <c r="AM19">
        <v>0</v>
      </c>
      <c r="AN19">
        <v>0</v>
      </c>
      <c r="AO19">
        <v>0</v>
      </c>
      <c r="AP19">
        <v>0</v>
      </c>
      <c r="AQ19">
        <v>41.93</v>
      </c>
      <c r="AR19">
        <v>2.04</v>
      </c>
      <c r="AS19">
        <v>2.27</v>
      </c>
      <c r="AT19">
        <v>0</v>
      </c>
      <c r="AU19">
        <v>12.64</v>
      </c>
      <c r="AV19">
        <v>0</v>
      </c>
      <c r="AW19">
        <v>0</v>
      </c>
      <c r="AX19">
        <v>7.82</v>
      </c>
      <c r="AY19">
        <v>16.690000000000001</v>
      </c>
      <c r="AZ19">
        <v>28.02</v>
      </c>
      <c r="BA19">
        <v>1.73</v>
      </c>
      <c r="BB19">
        <v>113.14</v>
      </c>
      <c r="BC19">
        <v>58.88</v>
      </c>
      <c r="BD19">
        <v>0</v>
      </c>
      <c r="BE19">
        <v>0.23002800000000001</v>
      </c>
      <c r="BF19">
        <v>1.9515399999999999E-2</v>
      </c>
      <c r="BG19">
        <v>0</v>
      </c>
      <c r="BH19">
        <v>1.0894600000000001E-2</v>
      </c>
      <c r="BI19">
        <v>0</v>
      </c>
      <c r="BJ19">
        <v>0</v>
      </c>
      <c r="BK19">
        <v>0.134212</v>
      </c>
      <c r="BL19">
        <v>0.17289199999999999</v>
      </c>
      <c r="BM19">
        <v>0.30364400000000002</v>
      </c>
      <c r="BN19">
        <v>2.03874E-2</v>
      </c>
      <c r="BO19">
        <v>0.89157299999999995</v>
      </c>
      <c r="BP19">
        <v>0.260438</v>
      </c>
      <c r="BQ19">
        <v>251.57900000000001</v>
      </c>
      <c r="BR19">
        <v>76.127499999999998</v>
      </c>
      <c r="BS19">
        <v>170.905</v>
      </c>
      <c r="BT19">
        <v>0</v>
      </c>
      <c r="BU19">
        <v>80.387100000000004</v>
      </c>
      <c r="BV19">
        <v>505.55700000000002</v>
      </c>
      <c r="BW19">
        <v>909.96600000000001</v>
      </c>
      <c r="BX19">
        <v>2025.88</v>
      </c>
      <c r="BY19">
        <v>119.621</v>
      </c>
      <c r="BZ19">
        <v>4140.0200000000004</v>
      </c>
      <c r="CA19">
        <v>372.24200000000002</v>
      </c>
      <c r="CB19">
        <v>0</v>
      </c>
      <c r="CC19">
        <v>0</v>
      </c>
      <c r="CD19">
        <v>0</v>
      </c>
      <c r="CE19">
        <v>120.498</v>
      </c>
      <c r="CF19">
        <v>0</v>
      </c>
      <c r="CG19">
        <v>43.669699999999999</v>
      </c>
      <c r="CH19">
        <v>0</v>
      </c>
      <c r="CI19">
        <v>0</v>
      </c>
      <c r="CJ19">
        <v>536.41</v>
      </c>
      <c r="CK19">
        <v>0</v>
      </c>
      <c r="CL19">
        <v>0</v>
      </c>
      <c r="CM19">
        <v>0</v>
      </c>
      <c r="CN19">
        <v>0</v>
      </c>
      <c r="CO19">
        <v>0</v>
      </c>
      <c r="CP19">
        <v>0</v>
      </c>
      <c r="CQ19">
        <v>0</v>
      </c>
      <c r="CR19">
        <v>0</v>
      </c>
      <c r="CS19">
        <v>0</v>
      </c>
      <c r="CT19">
        <v>0</v>
      </c>
      <c r="CU19">
        <v>41.93</v>
      </c>
      <c r="CV19">
        <v>2.04</v>
      </c>
      <c r="CW19">
        <v>2.27</v>
      </c>
      <c r="CX19">
        <v>0</v>
      </c>
      <c r="CY19">
        <v>12.64</v>
      </c>
      <c r="CZ19">
        <v>7.82</v>
      </c>
      <c r="DA19">
        <v>16.690000000000001</v>
      </c>
      <c r="DB19">
        <v>28.02</v>
      </c>
      <c r="DC19">
        <v>1.73</v>
      </c>
      <c r="DD19">
        <v>113.14</v>
      </c>
      <c r="DE19">
        <v>58.88</v>
      </c>
      <c r="DF19">
        <v>0</v>
      </c>
      <c r="DG19">
        <v>0.23002800000000001</v>
      </c>
      <c r="DH19">
        <v>1.9515399999999999E-2</v>
      </c>
      <c r="DI19">
        <v>0</v>
      </c>
      <c r="DJ19">
        <v>1.0894600000000001E-2</v>
      </c>
      <c r="DK19">
        <v>0.134212</v>
      </c>
      <c r="DL19">
        <v>0.17289199999999999</v>
      </c>
      <c r="DM19">
        <v>0.30364400000000002</v>
      </c>
      <c r="DN19">
        <v>2.03874E-2</v>
      </c>
      <c r="DO19">
        <v>0.89157299999999995</v>
      </c>
      <c r="DP19">
        <v>0.260438</v>
      </c>
      <c r="DQ19" t="s">
        <v>691</v>
      </c>
      <c r="DR19" t="s">
        <v>690</v>
      </c>
      <c r="DS19" t="s">
        <v>16</v>
      </c>
      <c r="DT19">
        <v>0</v>
      </c>
      <c r="DU19">
        <v>0</v>
      </c>
      <c r="DV19">
        <v>0</v>
      </c>
      <c r="DW19">
        <v>0</v>
      </c>
      <c r="EN19">
        <v>251.57900000000001</v>
      </c>
      <c r="EO19">
        <v>76.127499999999998</v>
      </c>
      <c r="EP19">
        <v>170.905</v>
      </c>
      <c r="EQ19">
        <v>0</v>
      </c>
      <c r="ER19">
        <v>80.387100000000004</v>
      </c>
      <c r="ES19">
        <v>0</v>
      </c>
      <c r="ET19">
        <v>0</v>
      </c>
      <c r="EU19">
        <v>505.55700000000002</v>
      </c>
      <c r="EV19">
        <v>909.96600000000001</v>
      </c>
      <c r="EW19">
        <v>2025.88</v>
      </c>
      <c r="EX19">
        <v>119.621</v>
      </c>
      <c r="EY19">
        <v>4140.0200000000004</v>
      </c>
      <c r="EZ19">
        <v>372.24200000000002</v>
      </c>
      <c r="FA19">
        <v>0</v>
      </c>
      <c r="FB19">
        <v>0</v>
      </c>
      <c r="FC19">
        <v>0</v>
      </c>
      <c r="FD19">
        <v>120.498</v>
      </c>
      <c r="FE19">
        <v>0</v>
      </c>
      <c r="FF19">
        <v>43.669699999999999</v>
      </c>
      <c r="FG19">
        <v>0</v>
      </c>
      <c r="FH19">
        <v>0</v>
      </c>
      <c r="FI19">
        <v>536.41</v>
      </c>
      <c r="FJ19">
        <v>0</v>
      </c>
      <c r="FK19">
        <v>0</v>
      </c>
      <c r="FL19">
        <v>0</v>
      </c>
      <c r="FM19">
        <v>0</v>
      </c>
      <c r="FN19">
        <v>0</v>
      </c>
      <c r="FO19">
        <v>0</v>
      </c>
      <c r="FP19">
        <v>0</v>
      </c>
      <c r="FQ19">
        <v>0</v>
      </c>
      <c r="FR19">
        <v>0</v>
      </c>
      <c r="FS19">
        <v>0</v>
      </c>
      <c r="FT19">
        <v>41.93</v>
      </c>
      <c r="FU19">
        <v>2.04</v>
      </c>
      <c r="FV19">
        <v>2.27</v>
      </c>
      <c r="FW19">
        <v>0</v>
      </c>
      <c r="FX19">
        <v>12.64</v>
      </c>
      <c r="FY19">
        <v>0</v>
      </c>
      <c r="FZ19">
        <v>0</v>
      </c>
      <c r="GA19">
        <v>7.82</v>
      </c>
      <c r="GB19">
        <v>16.690000000000001</v>
      </c>
      <c r="GC19">
        <v>28.02</v>
      </c>
      <c r="GD19">
        <v>1.73</v>
      </c>
      <c r="GE19">
        <v>113.14</v>
      </c>
      <c r="GF19">
        <v>0</v>
      </c>
      <c r="GG19">
        <v>0.23002800000000001</v>
      </c>
      <c r="GH19">
        <v>1.9515399999999999E-2</v>
      </c>
      <c r="GI19">
        <v>0</v>
      </c>
      <c r="GJ19">
        <v>1.0894600000000001E-2</v>
      </c>
      <c r="GK19">
        <v>0</v>
      </c>
      <c r="GL19">
        <v>0</v>
      </c>
      <c r="GM19">
        <v>0.134212</v>
      </c>
      <c r="GN19">
        <v>0.17289199999999999</v>
      </c>
      <c r="GO19">
        <v>0.30364400000000002</v>
      </c>
      <c r="GP19">
        <v>2.03874E-2</v>
      </c>
      <c r="GQ19">
        <v>0.89157299999999995</v>
      </c>
      <c r="GR19">
        <v>569.28700000000003</v>
      </c>
      <c r="GS19">
        <v>253.55799999999999</v>
      </c>
      <c r="GT19">
        <v>170.905</v>
      </c>
      <c r="GU19">
        <v>0</v>
      </c>
      <c r="GV19">
        <v>0</v>
      </c>
      <c r="GW19">
        <v>2135</v>
      </c>
      <c r="GX19">
        <v>930.00099999999998</v>
      </c>
      <c r="GY19">
        <v>2637.81</v>
      </c>
      <c r="GZ19">
        <v>297.5</v>
      </c>
      <c r="HA19">
        <v>6994.06</v>
      </c>
      <c r="HB19">
        <v>475.06200000000001</v>
      </c>
      <c r="HC19">
        <v>0</v>
      </c>
      <c r="HD19">
        <v>0</v>
      </c>
      <c r="HE19">
        <v>0</v>
      </c>
      <c r="HF19">
        <v>180.82400000000001</v>
      </c>
      <c r="HG19">
        <v>0</v>
      </c>
      <c r="HH19">
        <v>65.400000000000006</v>
      </c>
      <c r="HI19">
        <v>0</v>
      </c>
      <c r="HJ19">
        <v>0</v>
      </c>
      <c r="HK19">
        <v>721.28700000000003</v>
      </c>
      <c r="HL19">
        <v>0</v>
      </c>
      <c r="HM19">
        <v>0</v>
      </c>
      <c r="HN19">
        <v>0</v>
      </c>
      <c r="HO19">
        <v>0</v>
      </c>
      <c r="HP19">
        <v>0</v>
      </c>
      <c r="HQ19">
        <v>0</v>
      </c>
      <c r="HR19">
        <v>0</v>
      </c>
      <c r="HS19">
        <v>0</v>
      </c>
      <c r="HT19">
        <v>0</v>
      </c>
      <c r="HU19">
        <v>0</v>
      </c>
      <c r="HV19">
        <v>56.89</v>
      </c>
      <c r="HW19">
        <v>5.82</v>
      </c>
      <c r="HX19">
        <v>2.27</v>
      </c>
      <c r="HY19">
        <v>0</v>
      </c>
      <c r="HZ19">
        <v>17.350000000000001</v>
      </c>
      <c r="IA19">
        <v>33.06</v>
      </c>
      <c r="IB19">
        <v>18.68</v>
      </c>
      <c r="IC19">
        <v>36.78</v>
      </c>
      <c r="ID19">
        <v>4.72</v>
      </c>
      <c r="IE19">
        <v>175.57</v>
      </c>
      <c r="IF19">
        <v>0</v>
      </c>
      <c r="IG19">
        <v>0.56574999999999998</v>
      </c>
      <c r="IH19">
        <v>1.9515399999999999E-2</v>
      </c>
      <c r="II19">
        <v>0</v>
      </c>
      <c r="IJ19">
        <v>0</v>
      </c>
      <c r="IK19">
        <v>0.62342900000000001</v>
      </c>
      <c r="IL19">
        <v>0.118043</v>
      </c>
      <c r="IM19">
        <v>0.43196400000000001</v>
      </c>
      <c r="IN19">
        <v>6.2929700000000005E-2</v>
      </c>
      <c r="IO19">
        <v>1.8216300000000001</v>
      </c>
      <c r="IP19">
        <v>49.3</v>
      </c>
      <c r="IQ19">
        <v>0</v>
      </c>
      <c r="IR19">
        <v>30.5</v>
      </c>
      <c r="IS19">
        <v>49.3</v>
      </c>
      <c r="IT19">
        <v>18.8</v>
      </c>
      <c r="IU19">
        <v>9.0299999999999994</v>
      </c>
      <c r="IV19">
        <v>49.85</v>
      </c>
      <c r="IW19">
        <v>9.0299999999999994</v>
      </c>
      <c r="IX19">
        <v>49.85</v>
      </c>
      <c r="IY19">
        <v>9.0299999999999994</v>
      </c>
      <c r="IZ19">
        <v>49.85</v>
      </c>
      <c r="JA19">
        <v>16.05</v>
      </c>
      <c r="JB19">
        <v>66.28</v>
      </c>
    </row>
    <row r="20" spans="1:262" x14ac:dyDescent="0.25">
      <c r="A20" s="10">
        <v>42977.406273148146</v>
      </c>
      <c r="B20" t="s">
        <v>399</v>
      </c>
      <c r="C20" t="s">
        <v>535</v>
      </c>
      <c r="D20">
        <v>1</v>
      </c>
      <c r="E20">
        <v>1</v>
      </c>
      <c r="F20">
        <v>2700</v>
      </c>
      <c r="G20" t="s">
        <v>96</v>
      </c>
      <c r="H20" t="s">
        <v>125</v>
      </c>
      <c r="I20">
        <v>0</v>
      </c>
      <c r="J20">
        <v>51</v>
      </c>
      <c r="K20">
        <v>230.33699999999999</v>
      </c>
      <c r="L20">
        <v>0</v>
      </c>
      <c r="M20">
        <v>187.22200000000001</v>
      </c>
      <c r="N20">
        <v>0</v>
      </c>
      <c r="O20">
        <v>82.644599999999997</v>
      </c>
      <c r="P20">
        <v>0</v>
      </c>
      <c r="Q20">
        <v>0</v>
      </c>
      <c r="R20">
        <v>615.745</v>
      </c>
      <c r="S20">
        <v>968.39599999999996</v>
      </c>
      <c r="T20">
        <v>2371.31</v>
      </c>
      <c r="U20">
        <v>151.51499999999999</v>
      </c>
      <c r="V20">
        <v>4607.17</v>
      </c>
      <c r="W20">
        <v>339.928</v>
      </c>
      <c r="X20">
        <v>0</v>
      </c>
      <c r="Y20">
        <v>0</v>
      </c>
      <c r="Z20">
        <v>0</v>
      </c>
      <c r="AA20">
        <v>135.46299999999999</v>
      </c>
      <c r="AB20">
        <v>0</v>
      </c>
      <c r="AC20">
        <v>45.121000000000002</v>
      </c>
      <c r="AD20">
        <v>0</v>
      </c>
      <c r="AE20">
        <v>0</v>
      </c>
      <c r="AF20">
        <v>520.51300000000003</v>
      </c>
      <c r="AG20">
        <v>0</v>
      </c>
      <c r="AH20">
        <v>0</v>
      </c>
      <c r="AI20">
        <v>0</v>
      </c>
      <c r="AJ20">
        <v>0</v>
      </c>
      <c r="AK20">
        <v>0</v>
      </c>
      <c r="AL20">
        <v>0</v>
      </c>
      <c r="AM20">
        <v>0</v>
      </c>
      <c r="AN20">
        <v>0</v>
      </c>
      <c r="AO20">
        <v>0</v>
      </c>
      <c r="AP20">
        <v>0</v>
      </c>
      <c r="AQ20">
        <v>29.03</v>
      </c>
      <c r="AR20">
        <v>0</v>
      </c>
      <c r="AS20">
        <v>1.94</v>
      </c>
      <c r="AT20">
        <v>0</v>
      </c>
      <c r="AU20">
        <v>10.8</v>
      </c>
      <c r="AV20">
        <v>0</v>
      </c>
      <c r="AW20">
        <v>0</v>
      </c>
      <c r="AX20">
        <v>7.54</v>
      </c>
      <c r="AY20">
        <v>13.7</v>
      </c>
      <c r="AZ20">
        <v>25.72</v>
      </c>
      <c r="BA20">
        <v>1.71</v>
      </c>
      <c r="BB20">
        <v>90.44</v>
      </c>
      <c r="BC20">
        <v>41.77</v>
      </c>
      <c r="BD20" s="24">
        <v>1.0872500000000001E-15</v>
      </c>
      <c r="BE20">
        <v>0</v>
      </c>
      <c r="BF20">
        <v>2.1378600000000001E-2</v>
      </c>
      <c r="BG20">
        <v>0</v>
      </c>
      <c r="BH20">
        <v>1.18861E-2</v>
      </c>
      <c r="BI20">
        <v>0</v>
      </c>
      <c r="BJ20">
        <v>0</v>
      </c>
      <c r="BK20">
        <v>0.163464</v>
      </c>
      <c r="BL20">
        <v>0.15179599999999999</v>
      </c>
      <c r="BM20">
        <v>0.35411700000000002</v>
      </c>
      <c r="BN20">
        <v>2.5823200000000001E-2</v>
      </c>
      <c r="BO20">
        <v>0.72846500000000003</v>
      </c>
      <c r="BP20">
        <v>3.3264700000000001E-2</v>
      </c>
      <c r="BQ20">
        <v>230.33699999999999</v>
      </c>
      <c r="BR20">
        <v>0</v>
      </c>
      <c r="BS20">
        <v>187.22200000000001</v>
      </c>
      <c r="BT20">
        <v>0</v>
      </c>
      <c r="BU20">
        <v>82.644599999999997</v>
      </c>
      <c r="BV20">
        <v>615.745</v>
      </c>
      <c r="BW20">
        <v>968.39599999999996</v>
      </c>
      <c r="BX20">
        <v>2371.31</v>
      </c>
      <c r="BY20">
        <v>151.51499999999999</v>
      </c>
      <c r="BZ20">
        <v>4607.17</v>
      </c>
      <c r="CA20">
        <v>339.92899999999997</v>
      </c>
      <c r="CB20">
        <v>0</v>
      </c>
      <c r="CC20">
        <v>0</v>
      </c>
      <c r="CD20">
        <v>0</v>
      </c>
      <c r="CE20">
        <v>135.46299999999999</v>
      </c>
      <c r="CF20">
        <v>0</v>
      </c>
      <c r="CG20">
        <v>45.121000000000002</v>
      </c>
      <c r="CH20">
        <v>0</v>
      </c>
      <c r="CI20">
        <v>0</v>
      </c>
      <c r="CJ20">
        <v>520.51300000000003</v>
      </c>
      <c r="CK20">
        <v>0</v>
      </c>
      <c r="CL20">
        <v>0</v>
      </c>
      <c r="CM20">
        <v>0</v>
      </c>
      <c r="CN20">
        <v>0</v>
      </c>
      <c r="CO20">
        <v>0</v>
      </c>
      <c r="CP20">
        <v>0</v>
      </c>
      <c r="CQ20">
        <v>0</v>
      </c>
      <c r="CR20">
        <v>0</v>
      </c>
      <c r="CS20">
        <v>0</v>
      </c>
      <c r="CT20">
        <v>0</v>
      </c>
      <c r="CU20">
        <v>29.03</v>
      </c>
      <c r="CV20">
        <v>0</v>
      </c>
      <c r="CW20">
        <v>1.94</v>
      </c>
      <c r="CX20">
        <v>0</v>
      </c>
      <c r="CY20">
        <v>10.8</v>
      </c>
      <c r="CZ20">
        <v>7.54</v>
      </c>
      <c r="DA20">
        <v>13.7</v>
      </c>
      <c r="DB20">
        <v>25.72</v>
      </c>
      <c r="DC20">
        <v>1.71</v>
      </c>
      <c r="DD20">
        <v>90.44</v>
      </c>
      <c r="DE20">
        <v>41.77</v>
      </c>
      <c r="DF20" s="24">
        <v>1.0872500000000001E-15</v>
      </c>
      <c r="DG20">
        <v>0</v>
      </c>
      <c r="DH20">
        <v>2.1378600000000001E-2</v>
      </c>
      <c r="DI20">
        <v>0</v>
      </c>
      <c r="DJ20">
        <v>1.18861E-2</v>
      </c>
      <c r="DK20">
        <v>0.163464</v>
      </c>
      <c r="DL20">
        <v>0.15179599999999999</v>
      </c>
      <c r="DM20">
        <v>0.35411700000000002</v>
      </c>
      <c r="DN20">
        <v>2.5823200000000001E-2</v>
      </c>
      <c r="DO20">
        <v>0.72846500000000003</v>
      </c>
      <c r="DP20">
        <v>3.3264700000000001E-2</v>
      </c>
      <c r="DQ20" t="s">
        <v>691</v>
      </c>
      <c r="DR20" t="s">
        <v>690</v>
      </c>
      <c r="DS20" t="s">
        <v>16</v>
      </c>
      <c r="DT20" s="24">
        <v>1.11022E-16</v>
      </c>
      <c r="DU20">
        <v>0</v>
      </c>
      <c r="DV20">
        <v>0</v>
      </c>
      <c r="DW20">
        <v>0</v>
      </c>
      <c r="EN20">
        <v>230.33699999999999</v>
      </c>
      <c r="EO20">
        <v>0</v>
      </c>
      <c r="EP20">
        <v>187.22200000000001</v>
      </c>
      <c r="EQ20">
        <v>0</v>
      </c>
      <c r="ER20">
        <v>82.644599999999997</v>
      </c>
      <c r="ES20">
        <v>0</v>
      </c>
      <c r="ET20">
        <v>0</v>
      </c>
      <c r="EU20">
        <v>615.745</v>
      </c>
      <c r="EV20">
        <v>968.39599999999996</v>
      </c>
      <c r="EW20">
        <v>2371.31</v>
      </c>
      <c r="EX20">
        <v>151.51499999999999</v>
      </c>
      <c r="EY20">
        <v>4607.17</v>
      </c>
      <c r="EZ20">
        <v>339.928</v>
      </c>
      <c r="FA20">
        <v>0</v>
      </c>
      <c r="FB20">
        <v>0</v>
      </c>
      <c r="FC20">
        <v>0</v>
      </c>
      <c r="FD20">
        <v>135.46299999999999</v>
      </c>
      <c r="FE20">
        <v>0</v>
      </c>
      <c r="FF20">
        <v>45.121000000000002</v>
      </c>
      <c r="FG20">
        <v>0</v>
      </c>
      <c r="FH20">
        <v>0</v>
      </c>
      <c r="FI20">
        <v>520.51300000000003</v>
      </c>
      <c r="FJ20">
        <v>0</v>
      </c>
      <c r="FK20">
        <v>0</v>
      </c>
      <c r="FL20">
        <v>0</v>
      </c>
      <c r="FM20">
        <v>0</v>
      </c>
      <c r="FN20">
        <v>0</v>
      </c>
      <c r="FO20">
        <v>0</v>
      </c>
      <c r="FP20">
        <v>0</v>
      </c>
      <c r="FQ20">
        <v>0</v>
      </c>
      <c r="FR20">
        <v>0</v>
      </c>
      <c r="FS20">
        <v>0</v>
      </c>
      <c r="FT20">
        <v>29.03</v>
      </c>
      <c r="FU20">
        <v>0</v>
      </c>
      <c r="FV20">
        <v>1.94</v>
      </c>
      <c r="FW20">
        <v>0</v>
      </c>
      <c r="FX20">
        <v>10.8</v>
      </c>
      <c r="FY20">
        <v>0</v>
      </c>
      <c r="FZ20">
        <v>0</v>
      </c>
      <c r="GA20">
        <v>7.54</v>
      </c>
      <c r="GB20">
        <v>13.7</v>
      </c>
      <c r="GC20">
        <v>25.72</v>
      </c>
      <c r="GD20">
        <v>1.71</v>
      </c>
      <c r="GE20">
        <v>90.44</v>
      </c>
      <c r="GF20" s="24">
        <v>1.0872500000000001E-15</v>
      </c>
      <c r="GG20">
        <v>0</v>
      </c>
      <c r="GH20">
        <v>2.1378600000000001E-2</v>
      </c>
      <c r="GI20">
        <v>0</v>
      </c>
      <c r="GJ20">
        <v>1.18861E-2</v>
      </c>
      <c r="GK20">
        <v>0</v>
      </c>
      <c r="GL20">
        <v>0</v>
      </c>
      <c r="GM20">
        <v>0.163464</v>
      </c>
      <c r="GN20">
        <v>0.15179599999999999</v>
      </c>
      <c r="GO20">
        <v>0.35411700000000002</v>
      </c>
      <c r="GP20">
        <v>2.5823200000000001E-2</v>
      </c>
      <c r="GQ20">
        <v>0.72846500000000003</v>
      </c>
      <c r="GR20">
        <v>529.52599999999995</v>
      </c>
      <c r="GS20">
        <v>0</v>
      </c>
      <c r="GT20">
        <v>187.22200000000001</v>
      </c>
      <c r="GU20">
        <v>0</v>
      </c>
      <c r="GV20">
        <v>0</v>
      </c>
      <c r="GW20">
        <v>2615</v>
      </c>
      <c r="GX20">
        <v>989.00099999999998</v>
      </c>
      <c r="GY20">
        <v>3267.2</v>
      </c>
      <c r="GZ20">
        <v>327.5</v>
      </c>
      <c r="HA20">
        <v>7915.45</v>
      </c>
      <c r="HB20">
        <v>440.709</v>
      </c>
      <c r="HC20">
        <v>0</v>
      </c>
      <c r="HD20">
        <v>0</v>
      </c>
      <c r="HE20">
        <v>0</v>
      </c>
      <c r="HF20">
        <v>197.499</v>
      </c>
      <c r="HG20">
        <v>0</v>
      </c>
      <c r="HH20">
        <v>73.400000000000006</v>
      </c>
      <c r="HI20">
        <v>0</v>
      </c>
      <c r="HJ20">
        <v>0</v>
      </c>
      <c r="HK20">
        <v>711.60799999999995</v>
      </c>
      <c r="HL20">
        <v>0</v>
      </c>
      <c r="HM20">
        <v>0</v>
      </c>
      <c r="HN20">
        <v>0</v>
      </c>
      <c r="HO20">
        <v>0</v>
      </c>
      <c r="HP20">
        <v>0</v>
      </c>
      <c r="HQ20">
        <v>0</v>
      </c>
      <c r="HR20">
        <v>0</v>
      </c>
      <c r="HS20">
        <v>0</v>
      </c>
      <c r="HT20">
        <v>0</v>
      </c>
      <c r="HU20">
        <v>0</v>
      </c>
      <c r="HV20">
        <v>39.880000000000003</v>
      </c>
      <c r="HW20">
        <v>0</v>
      </c>
      <c r="HX20">
        <v>1.94</v>
      </c>
      <c r="HY20">
        <v>0</v>
      </c>
      <c r="HZ20">
        <v>14.47</v>
      </c>
      <c r="IA20">
        <v>31.65</v>
      </c>
      <c r="IB20">
        <v>15.76</v>
      </c>
      <c r="IC20">
        <v>35.51</v>
      </c>
      <c r="ID20">
        <v>3.93</v>
      </c>
      <c r="IE20">
        <v>143.13999999999999</v>
      </c>
      <c r="IF20" s="24">
        <v>2.4136E-15</v>
      </c>
      <c r="IG20">
        <v>0</v>
      </c>
      <c r="IH20">
        <v>2.1378600000000001E-2</v>
      </c>
      <c r="II20">
        <v>0</v>
      </c>
      <c r="IJ20">
        <v>0</v>
      </c>
      <c r="IK20">
        <v>0.76358999999999999</v>
      </c>
      <c r="IL20">
        <v>0.12681200000000001</v>
      </c>
      <c r="IM20">
        <v>0.53503100000000003</v>
      </c>
      <c r="IN20">
        <v>6.9275500000000004E-2</v>
      </c>
      <c r="IO20">
        <v>1.5160899999999999</v>
      </c>
      <c r="IP20">
        <v>51</v>
      </c>
      <c r="IQ20">
        <v>0</v>
      </c>
      <c r="IR20">
        <v>29.2</v>
      </c>
      <c r="IS20">
        <v>51</v>
      </c>
      <c r="IT20">
        <v>21.8</v>
      </c>
      <c r="IU20">
        <v>5.22</v>
      </c>
      <c r="IV20">
        <v>36.549999999999997</v>
      </c>
      <c r="IW20">
        <v>5.22</v>
      </c>
      <c r="IX20">
        <v>36.549999999999997</v>
      </c>
      <c r="IY20">
        <v>5.22</v>
      </c>
      <c r="IZ20">
        <v>36.549999999999997</v>
      </c>
      <c r="JA20">
        <v>7.27</v>
      </c>
      <c r="JB20">
        <v>49.02</v>
      </c>
    </row>
    <row r="21" spans="1:262" x14ac:dyDescent="0.25">
      <c r="A21" s="10">
        <v>42977.405752314815</v>
      </c>
      <c r="B21" t="s">
        <v>400</v>
      </c>
      <c r="C21" t="s">
        <v>536</v>
      </c>
      <c r="D21">
        <v>2</v>
      </c>
      <c r="E21">
        <v>1</v>
      </c>
      <c r="F21">
        <v>2700</v>
      </c>
      <c r="G21" t="s">
        <v>96</v>
      </c>
      <c r="H21" t="s">
        <v>125</v>
      </c>
      <c r="I21">
        <v>0</v>
      </c>
      <c r="J21">
        <v>44.3</v>
      </c>
      <c r="K21">
        <v>163.98099999999999</v>
      </c>
      <c r="L21">
        <v>25.150200000000002</v>
      </c>
      <c r="M21">
        <v>196.25899999999999</v>
      </c>
      <c r="N21">
        <v>0</v>
      </c>
      <c r="O21">
        <v>82.633899999999997</v>
      </c>
      <c r="P21">
        <v>0</v>
      </c>
      <c r="Q21">
        <v>0</v>
      </c>
      <c r="R21">
        <v>615.745</v>
      </c>
      <c r="S21">
        <v>1013.66</v>
      </c>
      <c r="T21">
        <v>2371.31</v>
      </c>
      <c r="U21">
        <v>151.51499999999999</v>
      </c>
      <c r="V21">
        <v>4620.25</v>
      </c>
      <c r="W21">
        <v>241.99199999999999</v>
      </c>
      <c r="X21">
        <v>0</v>
      </c>
      <c r="Y21">
        <v>0</v>
      </c>
      <c r="Z21">
        <v>0</v>
      </c>
      <c r="AA21">
        <v>122.39400000000001</v>
      </c>
      <c r="AB21">
        <v>0</v>
      </c>
      <c r="AC21">
        <v>45.121000000000002</v>
      </c>
      <c r="AD21">
        <v>0</v>
      </c>
      <c r="AE21">
        <v>0</v>
      </c>
      <c r="AF21">
        <v>409.50700000000001</v>
      </c>
      <c r="AG21">
        <v>0</v>
      </c>
      <c r="AH21">
        <v>0</v>
      </c>
      <c r="AI21">
        <v>0</v>
      </c>
      <c r="AJ21">
        <v>0</v>
      </c>
      <c r="AK21">
        <v>0</v>
      </c>
      <c r="AL21">
        <v>0</v>
      </c>
      <c r="AM21">
        <v>0</v>
      </c>
      <c r="AN21">
        <v>0</v>
      </c>
      <c r="AO21">
        <v>0</v>
      </c>
      <c r="AP21">
        <v>0</v>
      </c>
      <c r="AQ21">
        <v>21.16</v>
      </c>
      <c r="AR21">
        <v>2.91</v>
      </c>
      <c r="AS21">
        <v>2.02</v>
      </c>
      <c r="AT21">
        <v>0</v>
      </c>
      <c r="AU21">
        <v>9.8800000000000008</v>
      </c>
      <c r="AV21">
        <v>0</v>
      </c>
      <c r="AW21">
        <v>0</v>
      </c>
      <c r="AX21">
        <v>7.14</v>
      </c>
      <c r="AY21">
        <v>14.26</v>
      </c>
      <c r="AZ21">
        <v>25.15</v>
      </c>
      <c r="BA21">
        <v>1.64</v>
      </c>
      <c r="BB21">
        <v>84.16</v>
      </c>
      <c r="BC21">
        <v>35.97</v>
      </c>
      <c r="BD21">
        <v>0</v>
      </c>
      <c r="BE21">
        <v>0.166214</v>
      </c>
      <c r="BF21">
        <v>2.24105E-2</v>
      </c>
      <c r="BG21">
        <v>0</v>
      </c>
      <c r="BH21">
        <v>1.18861E-2</v>
      </c>
      <c r="BI21">
        <v>0</v>
      </c>
      <c r="BJ21">
        <v>0</v>
      </c>
      <c r="BK21">
        <v>0.163464</v>
      </c>
      <c r="BL21">
        <v>0.16586999999999999</v>
      </c>
      <c r="BM21">
        <v>0.35411700000000002</v>
      </c>
      <c r="BN21">
        <v>2.5823200000000001E-2</v>
      </c>
      <c r="BO21">
        <v>0.90978499999999995</v>
      </c>
      <c r="BP21">
        <v>0.20050999999999999</v>
      </c>
      <c r="BQ21">
        <v>163.98099999999999</v>
      </c>
      <c r="BR21">
        <v>25.150200000000002</v>
      </c>
      <c r="BS21">
        <v>196.25899999999999</v>
      </c>
      <c r="BT21">
        <v>0</v>
      </c>
      <c r="BU21">
        <v>82.633899999999997</v>
      </c>
      <c r="BV21">
        <v>615.745</v>
      </c>
      <c r="BW21">
        <v>1013.66</v>
      </c>
      <c r="BX21">
        <v>2371.31</v>
      </c>
      <c r="BY21">
        <v>151.51499999999999</v>
      </c>
      <c r="BZ21">
        <v>4620.25</v>
      </c>
      <c r="CA21">
        <v>241.99199999999999</v>
      </c>
      <c r="CB21">
        <v>0</v>
      </c>
      <c r="CC21">
        <v>0</v>
      </c>
      <c r="CD21">
        <v>0</v>
      </c>
      <c r="CE21">
        <v>122.39400000000001</v>
      </c>
      <c r="CF21">
        <v>0</v>
      </c>
      <c r="CG21">
        <v>45.121000000000002</v>
      </c>
      <c r="CH21">
        <v>0</v>
      </c>
      <c r="CI21">
        <v>0</v>
      </c>
      <c r="CJ21">
        <v>409.50700000000001</v>
      </c>
      <c r="CK21">
        <v>0</v>
      </c>
      <c r="CL21">
        <v>0</v>
      </c>
      <c r="CM21">
        <v>0</v>
      </c>
      <c r="CN21">
        <v>0</v>
      </c>
      <c r="CO21">
        <v>0</v>
      </c>
      <c r="CP21">
        <v>0</v>
      </c>
      <c r="CQ21">
        <v>0</v>
      </c>
      <c r="CR21">
        <v>0</v>
      </c>
      <c r="CS21">
        <v>0</v>
      </c>
      <c r="CT21">
        <v>0</v>
      </c>
      <c r="CU21">
        <v>21.16</v>
      </c>
      <c r="CV21">
        <v>2.91</v>
      </c>
      <c r="CW21">
        <v>2.02</v>
      </c>
      <c r="CX21">
        <v>0</v>
      </c>
      <c r="CY21">
        <v>9.8800000000000008</v>
      </c>
      <c r="CZ21">
        <v>7.14</v>
      </c>
      <c r="DA21">
        <v>14.26</v>
      </c>
      <c r="DB21">
        <v>25.15</v>
      </c>
      <c r="DC21">
        <v>1.64</v>
      </c>
      <c r="DD21">
        <v>84.16</v>
      </c>
      <c r="DE21">
        <v>35.97</v>
      </c>
      <c r="DF21">
        <v>0</v>
      </c>
      <c r="DG21">
        <v>0.166214</v>
      </c>
      <c r="DH21">
        <v>2.24105E-2</v>
      </c>
      <c r="DI21">
        <v>0</v>
      </c>
      <c r="DJ21">
        <v>1.18861E-2</v>
      </c>
      <c r="DK21">
        <v>0.163464</v>
      </c>
      <c r="DL21">
        <v>0.16586999999999999</v>
      </c>
      <c r="DM21">
        <v>0.35411700000000002</v>
      </c>
      <c r="DN21">
        <v>2.5823200000000001E-2</v>
      </c>
      <c r="DO21">
        <v>0.90978499999999995</v>
      </c>
      <c r="DP21">
        <v>0.20050999999999999</v>
      </c>
      <c r="DQ21" t="s">
        <v>691</v>
      </c>
      <c r="DR21" t="s">
        <v>690</v>
      </c>
      <c r="DS21" t="s">
        <v>16</v>
      </c>
      <c r="DT21">
        <v>0</v>
      </c>
      <c r="DU21">
        <v>0</v>
      </c>
      <c r="DV21">
        <v>0</v>
      </c>
      <c r="DW21">
        <v>0</v>
      </c>
      <c r="EN21">
        <v>163.98099999999999</v>
      </c>
      <c r="EO21">
        <v>25.150200000000002</v>
      </c>
      <c r="EP21">
        <v>196.25899999999999</v>
      </c>
      <c r="EQ21">
        <v>0</v>
      </c>
      <c r="ER21">
        <v>82.633899999999997</v>
      </c>
      <c r="ES21">
        <v>0</v>
      </c>
      <c r="ET21">
        <v>0</v>
      </c>
      <c r="EU21">
        <v>615.745</v>
      </c>
      <c r="EV21">
        <v>1013.66</v>
      </c>
      <c r="EW21">
        <v>2371.31</v>
      </c>
      <c r="EX21">
        <v>151.51499999999999</v>
      </c>
      <c r="EY21">
        <v>4620.25</v>
      </c>
      <c r="EZ21">
        <v>241.99199999999999</v>
      </c>
      <c r="FA21">
        <v>0</v>
      </c>
      <c r="FB21">
        <v>0</v>
      </c>
      <c r="FC21">
        <v>0</v>
      </c>
      <c r="FD21">
        <v>122.39400000000001</v>
      </c>
      <c r="FE21">
        <v>0</v>
      </c>
      <c r="FF21">
        <v>45.121000000000002</v>
      </c>
      <c r="FG21">
        <v>0</v>
      </c>
      <c r="FH21">
        <v>0</v>
      </c>
      <c r="FI21">
        <v>409.50700000000001</v>
      </c>
      <c r="FJ21">
        <v>0</v>
      </c>
      <c r="FK21">
        <v>0</v>
      </c>
      <c r="FL21">
        <v>0</v>
      </c>
      <c r="FM21">
        <v>0</v>
      </c>
      <c r="FN21">
        <v>0</v>
      </c>
      <c r="FO21">
        <v>0</v>
      </c>
      <c r="FP21">
        <v>0</v>
      </c>
      <c r="FQ21">
        <v>0</v>
      </c>
      <c r="FR21">
        <v>0</v>
      </c>
      <c r="FS21">
        <v>0</v>
      </c>
      <c r="FT21">
        <v>21.16</v>
      </c>
      <c r="FU21">
        <v>2.91</v>
      </c>
      <c r="FV21">
        <v>2.02</v>
      </c>
      <c r="FW21">
        <v>0</v>
      </c>
      <c r="FX21">
        <v>9.8800000000000008</v>
      </c>
      <c r="FY21">
        <v>0</v>
      </c>
      <c r="FZ21">
        <v>0</v>
      </c>
      <c r="GA21">
        <v>7.14</v>
      </c>
      <c r="GB21">
        <v>14.26</v>
      </c>
      <c r="GC21">
        <v>25.15</v>
      </c>
      <c r="GD21">
        <v>1.64</v>
      </c>
      <c r="GE21">
        <v>84.16</v>
      </c>
      <c r="GF21">
        <v>0</v>
      </c>
      <c r="GG21">
        <v>0.166214</v>
      </c>
      <c r="GH21">
        <v>2.24105E-2</v>
      </c>
      <c r="GI21">
        <v>0</v>
      </c>
      <c r="GJ21">
        <v>1.18861E-2</v>
      </c>
      <c r="GK21">
        <v>0</v>
      </c>
      <c r="GL21">
        <v>0</v>
      </c>
      <c r="GM21">
        <v>0.163464</v>
      </c>
      <c r="GN21">
        <v>0.16586999999999999</v>
      </c>
      <c r="GO21">
        <v>0.35411700000000002</v>
      </c>
      <c r="GP21">
        <v>2.5823200000000001E-2</v>
      </c>
      <c r="GQ21">
        <v>0.90978499999999995</v>
      </c>
      <c r="GR21">
        <v>611.97199999999998</v>
      </c>
      <c r="GS21">
        <v>203.07300000000001</v>
      </c>
      <c r="GT21">
        <v>196.25899999999999</v>
      </c>
      <c r="GU21">
        <v>0</v>
      </c>
      <c r="GV21">
        <v>0</v>
      </c>
      <c r="GW21">
        <v>2615</v>
      </c>
      <c r="GX21">
        <v>989.00099999999998</v>
      </c>
      <c r="GY21">
        <v>3267.2</v>
      </c>
      <c r="GZ21">
        <v>327.5</v>
      </c>
      <c r="HA21">
        <v>8210</v>
      </c>
      <c r="HB21">
        <v>509.30799999999999</v>
      </c>
      <c r="HC21">
        <v>0</v>
      </c>
      <c r="HD21">
        <v>0</v>
      </c>
      <c r="HE21">
        <v>0</v>
      </c>
      <c r="HF21">
        <v>183.536</v>
      </c>
      <c r="HG21">
        <v>0</v>
      </c>
      <c r="HH21">
        <v>73.400000000000006</v>
      </c>
      <c r="HI21">
        <v>0</v>
      </c>
      <c r="HJ21">
        <v>0</v>
      </c>
      <c r="HK21">
        <v>766.24400000000003</v>
      </c>
      <c r="HL21">
        <v>0</v>
      </c>
      <c r="HM21">
        <v>0</v>
      </c>
      <c r="HN21">
        <v>0</v>
      </c>
      <c r="HO21">
        <v>0</v>
      </c>
      <c r="HP21">
        <v>0</v>
      </c>
      <c r="HQ21">
        <v>0</v>
      </c>
      <c r="HR21">
        <v>0</v>
      </c>
      <c r="HS21">
        <v>0</v>
      </c>
      <c r="HT21">
        <v>0</v>
      </c>
      <c r="HU21">
        <v>0</v>
      </c>
      <c r="HV21">
        <v>46.81</v>
      </c>
      <c r="HW21">
        <v>14.45</v>
      </c>
      <c r="HX21">
        <v>2.02</v>
      </c>
      <c r="HY21">
        <v>0</v>
      </c>
      <c r="HZ21">
        <v>13.5</v>
      </c>
      <c r="IA21">
        <v>30.97</v>
      </c>
      <c r="IB21">
        <v>15.67</v>
      </c>
      <c r="IC21">
        <v>35.15</v>
      </c>
      <c r="ID21">
        <v>3.77</v>
      </c>
      <c r="IE21">
        <v>162.34</v>
      </c>
      <c r="IF21">
        <v>0</v>
      </c>
      <c r="IG21">
        <v>0.74815600000000004</v>
      </c>
      <c r="IH21">
        <v>2.24105E-2</v>
      </c>
      <c r="II21">
        <v>0</v>
      </c>
      <c r="IJ21">
        <v>0</v>
      </c>
      <c r="IK21">
        <v>0.76358999999999999</v>
      </c>
      <c r="IL21">
        <v>0.12681200000000001</v>
      </c>
      <c r="IM21">
        <v>0.53503100000000003</v>
      </c>
      <c r="IN21">
        <v>6.9275500000000004E-2</v>
      </c>
      <c r="IO21">
        <v>2.2652700000000001</v>
      </c>
      <c r="IP21">
        <v>44.3</v>
      </c>
      <c r="IQ21">
        <v>0</v>
      </c>
      <c r="IR21">
        <v>23.7</v>
      </c>
      <c r="IS21">
        <v>44.3</v>
      </c>
      <c r="IT21">
        <v>20.6</v>
      </c>
      <c r="IU21">
        <v>7.35</v>
      </c>
      <c r="IV21">
        <v>28.62</v>
      </c>
      <c r="IW21">
        <v>7.35</v>
      </c>
      <c r="IX21">
        <v>28.62</v>
      </c>
      <c r="IY21">
        <v>7.35</v>
      </c>
      <c r="IZ21">
        <v>28.62</v>
      </c>
      <c r="JA21">
        <v>22.2</v>
      </c>
      <c r="JB21">
        <v>54.58</v>
      </c>
    </row>
    <row r="22" spans="1:262" x14ac:dyDescent="0.25">
      <c r="A22" s="10">
        <v>42977.406273148146</v>
      </c>
      <c r="B22" t="s">
        <v>401</v>
      </c>
      <c r="C22" t="s">
        <v>537</v>
      </c>
      <c r="D22">
        <v>3</v>
      </c>
      <c r="E22">
        <v>1</v>
      </c>
      <c r="F22">
        <v>2700</v>
      </c>
      <c r="G22" t="s">
        <v>96</v>
      </c>
      <c r="H22" t="s">
        <v>125</v>
      </c>
      <c r="I22">
        <v>0</v>
      </c>
      <c r="J22">
        <v>44.7</v>
      </c>
      <c r="K22">
        <v>105.96</v>
      </c>
      <c r="L22">
        <v>0</v>
      </c>
      <c r="M22">
        <v>189.804</v>
      </c>
      <c r="N22">
        <v>0</v>
      </c>
      <c r="O22">
        <v>82.633899999999997</v>
      </c>
      <c r="P22">
        <v>0</v>
      </c>
      <c r="Q22">
        <v>0</v>
      </c>
      <c r="R22">
        <v>615.745</v>
      </c>
      <c r="S22">
        <v>1002.33</v>
      </c>
      <c r="T22">
        <v>2371.31</v>
      </c>
      <c r="U22">
        <v>151.51499999999999</v>
      </c>
      <c r="V22">
        <v>4519.29</v>
      </c>
      <c r="W22">
        <v>156.36099999999999</v>
      </c>
      <c r="X22">
        <v>0</v>
      </c>
      <c r="Y22">
        <v>0</v>
      </c>
      <c r="Z22">
        <v>0</v>
      </c>
      <c r="AA22">
        <v>122.881</v>
      </c>
      <c r="AB22">
        <v>0</v>
      </c>
      <c r="AC22">
        <v>45.121000000000002</v>
      </c>
      <c r="AD22">
        <v>0</v>
      </c>
      <c r="AE22">
        <v>0</v>
      </c>
      <c r="AF22">
        <v>324.36200000000002</v>
      </c>
      <c r="AG22">
        <v>0</v>
      </c>
      <c r="AH22">
        <v>0</v>
      </c>
      <c r="AI22">
        <v>0</v>
      </c>
      <c r="AJ22">
        <v>0</v>
      </c>
      <c r="AK22">
        <v>0</v>
      </c>
      <c r="AL22">
        <v>0</v>
      </c>
      <c r="AM22">
        <v>0</v>
      </c>
      <c r="AN22">
        <v>0</v>
      </c>
      <c r="AO22">
        <v>0</v>
      </c>
      <c r="AP22">
        <v>0</v>
      </c>
      <c r="AQ22">
        <v>13.83</v>
      </c>
      <c r="AR22">
        <v>0</v>
      </c>
      <c r="AS22">
        <v>1.96</v>
      </c>
      <c r="AT22">
        <v>0</v>
      </c>
      <c r="AU22">
        <v>9.91</v>
      </c>
      <c r="AV22">
        <v>0</v>
      </c>
      <c r="AW22">
        <v>0</v>
      </c>
      <c r="AX22">
        <v>7.34</v>
      </c>
      <c r="AY22">
        <v>14.14</v>
      </c>
      <c r="AZ22">
        <v>25.46</v>
      </c>
      <c r="BA22">
        <v>1.7</v>
      </c>
      <c r="BB22">
        <v>74.34</v>
      </c>
      <c r="BC22">
        <v>25.7</v>
      </c>
      <c r="BD22">
        <v>0</v>
      </c>
      <c r="BE22">
        <v>0</v>
      </c>
      <c r="BF22">
        <v>2.1673399999999999E-2</v>
      </c>
      <c r="BG22">
        <v>0</v>
      </c>
      <c r="BH22">
        <v>1.18861E-2</v>
      </c>
      <c r="BI22">
        <v>0</v>
      </c>
      <c r="BJ22">
        <v>0</v>
      </c>
      <c r="BK22">
        <v>0.163464</v>
      </c>
      <c r="BL22">
        <v>0.15872800000000001</v>
      </c>
      <c r="BM22">
        <v>0.35411700000000002</v>
      </c>
      <c r="BN22">
        <v>2.5823200000000001E-2</v>
      </c>
      <c r="BO22">
        <v>0.73569200000000001</v>
      </c>
      <c r="BP22">
        <v>3.3559499999999999E-2</v>
      </c>
      <c r="BQ22">
        <v>105.96</v>
      </c>
      <c r="BR22">
        <v>0</v>
      </c>
      <c r="BS22">
        <v>189.804</v>
      </c>
      <c r="BT22">
        <v>0</v>
      </c>
      <c r="BU22">
        <v>82.633899999999997</v>
      </c>
      <c r="BV22">
        <v>615.745</v>
      </c>
      <c r="BW22">
        <v>1002.33</v>
      </c>
      <c r="BX22">
        <v>2371.31</v>
      </c>
      <c r="BY22">
        <v>151.51499999999999</v>
      </c>
      <c r="BZ22">
        <v>4519.29</v>
      </c>
      <c r="CA22">
        <v>156.36099999999999</v>
      </c>
      <c r="CB22">
        <v>0</v>
      </c>
      <c r="CC22">
        <v>0</v>
      </c>
      <c r="CD22">
        <v>0</v>
      </c>
      <c r="CE22">
        <v>122.881</v>
      </c>
      <c r="CF22">
        <v>0</v>
      </c>
      <c r="CG22">
        <v>45.121000000000002</v>
      </c>
      <c r="CH22">
        <v>0</v>
      </c>
      <c r="CI22">
        <v>0</v>
      </c>
      <c r="CJ22">
        <v>324.36200000000002</v>
      </c>
      <c r="CK22">
        <v>0</v>
      </c>
      <c r="CL22">
        <v>0</v>
      </c>
      <c r="CM22">
        <v>0</v>
      </c>
      <c r="CN22">
        <v>0</v>
      </c>
      <c r="CO22">
        <v>0</v>
      </c>
      <c r="CP22">
        <v>0</v>
      </c>
      <c r="CQ22">
        <v>0</v>
      </c>
      <c r="CR22">
        <v>0</v>
      </c>
      <c r="CS22">
        <v>0</v>
      </c>
      <c r="CT22">
        <v>0</v>
      </c>
      <c r="CU22">
        <v>13.83</v>
      </c>
      <c r="CV22">
        <v>0</v>
      </c>
      <c r="CW22">
        <v>1.96</v>
      </c>
      <c r="CX22">
        <v>0</v>
      </c>
      <c r="CY22">
        <v>9.91</v>
      </c>
      <c r="CZ22">
        <v>7.34</v>
      </c>
      <c r="DA22">
        <v>14.14</v>
      </c>
      <c r="DB22">
        <v>25.46</v>
      </c>
      <c r="DC22">
        <v>1.7</v>
      </c>
      <c r="DD22">
        <v>74.34</v>
      </c>
      <c r="DE22">
        <v>25.7</v>
      </c>
      <c r="DF22">
        <v>0</v>
      </c>
      <c r="DG22">
        <v>0</v>
      </c>
      <c r="DH22">
        <v>2.1673399999999999E-2</v>
      </c>
      <c r="DI22">
        <v>0</v>
      </c>
      <c r="DJ22">
        <v>1.18861E-2</v>
      </c>
      <c r="DK22">
        <v>0.163464</v>
      </c>
      <c r="DL22">
        <v>0.15872800000000001</v>
      </c>
      <c r="DM22">
        <v>0.35411700000000002</v>
      </c>
      <c r="DN22">
        <v>2.5823200000000001E-2</v>
      </c>
      <c r="DO22">
        <v>0.73569200000000001</v>
      </c>
      <c r="DP22">
        <v>3.3559499999999999E-2</v>
      </c>
      <c r="DQ22" t="s">
        <v>691</v>
      </c>
      <c r="DR22" t="s">
        <v>690</v>
      </c>
      <c r="DS22" t="s">
        <v>16</v>
      </c>
      <c r="DT22">
        <v>0</v>
      </c>
      <c r="DU22">
        <v>0</v>
      </c>
      <c r="DV22">
        <v>0</v>
      </c>
      <c r="DW22">
        <v>0</v>
      </c>
      <c r="EN22">
        <v>105.96</v>
      </c>
      <c r="EO22">
        <v>0</v>
      </c>
      <c r="EP22">
        <v>189.804</v>
      </c>
      <c r="EQ22">
        <v>0</v>
      </c>
      <c r="ER22">
        <v>82.633899999999997</v>
      </c>
      <c r="ES22">
        <v>0</v>
      </c>
      <c r="ET22">
        <v>0</v>
      </c>
      <c r="EU22">
        <v>615.745</v>
      </c>
      <c r="EV22">
        <v>1002.33</v>
      </c>
      <c r="EW22">
        <v>2371.31</v>
      </c>
      <c r="EX22">
        <v>151.51499999999999</v>
      </c>
      <c r="EY22">
        <v>4519.29</v>
      </c>
      <c r="EZ22">
        <v>156.36099999999999</v>
      </c>
      <c r="FA22">
        <v>0</v>
      </c>
      <c r="FB22">
        <v>0</v>
      </c>
      <c r="FC22">
        <v>0</v>
      </c>
      <c r="FD22">
        <v>122.881</v>
      </c>
      <c r="FE22">
        <v>0</v>
      </c>
      <c r="FF22">
        <v>45.121000000000002</v>
      </c>
      <c r="FG22">
        <v>0</v>
      </c>
      <c r="FH22">
        <v>0</v>
      </c>
      <c r="FI22">
        <v>324.36200000000002</v>
      </c>
      <c r="FJ22">
        <v>0</v>
      </c>
      <c r="FK22">
        <v>0</v>
      </c>
      <c r="FL22">
        <v>0</v>
      </c>
      <c r="FM22">
        <v>0</v>
      </c>
      <c r="FN22">
        <v>0</v>
      </c>
      <c r="FO22">
        <v>0</v>
      </c>
      <c r="FP22">
        <v>0</v>
      </c>
      <c r="FQ22">
        <v>0</v>
      </c>
      <c r="FR22">
        <v>0</v>
      </c>
      <c r="FS22">
        <v>0</v>
      </c>
      <c r="FT22">
        <v>13.83</v>
      </c>
      <c r="FU22">
        <v>0</v>
      </c>
      <c r="FV22">
        <v>1.96</v>
      </c>
      <c r="FW22">
        <v>0</v>
      </c>
      <c r="FX22">
        <v>9.91</v>
      </c>
      <c r="FY22">
        <v>0</v>
      </c>
      <c r="FZ22">
        <v>0</v>
      </c>
      <c r="GA22">
        <v>7.34</v>
      </c>
      <c r="GB22">
        <v>14.14</v>
      </c>
      <c r="GC22">
        <v>25.46</v>
      </c>
      <c r="GD22">
        <v>1.7</v>
      </c>
      <c r="GE22">
        <v>74.34</v>
      </c>
      <c r="GF22">
        <v>0</v>
      </c>
      <c r="GG22">
        <v>0</v>
      </c>
      <c r="GH22">
        <v>2.1673399999999999E-2</v>
      </c>
      <c r="GI22">
        <v>0</v>
      </c>
      <c r="GJ22">
        <v>1.18861E-2</v>
      </c>
      <c r="GK22">
        <v>0</v>
      </c>
      <c r="GL22">
        <v>0</v>
      </c>
      <c r="GM22">
        <v>0.163464</v>
      </c>
      <c r="GN22">
        <v>0.15872800000000001</v>
      </c>
      <c r="GO22">
        <v>0.35411700000000002</v>
      </c>
      <c r="GP22">
        <v>2.5823200000000001E-2</v>
      </c>
      <c r="GQ22">
        <v>0.73569200000000001</v>
      </c>
      <c r="GR22">
        <v>506.70100000000002</v>
      </c>
      <c r="GS22">
        <v>0</v>
      </c>
      <c r="GT22">
        <v>189.804</v>
      </c>
      <c r="GU22">
        <v>0</v>
      </c>
      <c r="GV22">
        <v>0</v>
      </c>
      <c r="GW22">
        <v>2615</v>
      </c>
      <c r="GX22">
        <v>989.00099999999998</v>
      </c>
      <c r="GY22">
        <v>3267.2</v>
      </c>
      <c r="GZ22">
        <v>327.5</v>
      </c>
      <c r="HA22">
        <v>7895.2</v>
      </c>
      <c r="HB22">
        <v>421.67399999999998</v>
      </c>
      <c r="HC22">
        <v>0</v>
      </c>
      <c r="HD22">
        <v>0</v>
      </c>
      <c r="HE22">
        <v>0</v>
      </c>
      <c r="HF22">
        <v>184.16300000000001</v>
      </c>
      <c r="HG22">
        <v>0</v>
      </c>
      <c r="HH22">
        <v>73.400000000000006</v>
      </c>
      <c r="HI22">
        <v>0</v>
      </c>
      <c r="HJ22">
        <v>0</v>
      </c>
      <c r="HK22">
        <v>679.23699999999997</v>
      </c>
      <c r="HL22">
        <v>0</v>
      </c>
      <c r="HM22">
        <v>0</v>
      </c>
      <c r="HN22">
        <v>0</v>
      </c>
      <c r="HO22">
        <v>0</v>
      </c>
      <c r="HP22">
        <v>0</v>
      </c>
      <c r="HQ22">
        <v>0</v>
      </c>
      <c r="HR22">
        <v>0</v>
      </c>
      <c r="HS22">
        <v>0</v>
      </c>
      <c r="HT22">
        <v>0</v>
      </c>
      <c r="HU22">
        <v>0</v>
      </c>
      <c r="HV22">
        <v>38.880000000000003</v>
      </c>
      <c r="HW22">
        <v>0</v>
      </c>
      <c r="HX22">
        <v>1.96</v>
      </c>
      <c r="HY22">
        <v>0</v>
      </c>
      <c r="HZ22">
        <v>13.52</v>
      </c>
      <c r="IA22">
        <v>31.45</v>
      </c>
      <c r="IB22">
        <v>15.73</v>
      </c>
      <c r="IC22">
        <v>35.409999999999997</v>
      </c>
      <c r="ID22">
        <v>4.12</v>
      </c>
      <c r="IE22">
        <v>141.07</v>
      </c>
      <c r="IF22">
        <v>0</v>
      </c>
      <c r="IG22">
        <v>0</v>
      </c>
      <c r="IH22">
        <v>2.1673399999999999E-2</v>
      </c>
      <c r="II22">
        <v>0</v>
      </c>
      <c r="IJ22">
        <v>0</v>
      </c>
      <c r="IK22">
        <v>0.76358999999999999</v>
      </c>
      <c r="IL22">
        <v>0.12681200000000001</v>
      </c>
      <c r="IM22">
        <v>0.53503100000000003</v>
      </c>
      <c r="IN22">
        <v>6.9275500000000004E-2</v>
      </c>
      <c r="IO22">
        <v>1.5163800000000001</v>
      </c>
      <c r="IP22">
        <v>44.7</v>
      </c>
      <c r="IQ22">
        <v>0</v>
      </c>
      <c r="IR22">
        <v>22</v>
      </c>
      <c r="IS22">
        <v>44.7</v>
      </c>
      <c r="IT22">
        <v>22.7</v>
      </c>
      <c r="IU22">
        <v>3.91</v>
      </c>
      <c r="IV22">
        <v>21.79</v>
      </c>
      <c r="IW22">
        <v>3.91</v>
      </c>
      <c r="IX22">
        <v>21.79</v>
      </c>
      <c r="IY22">
        <v>3.91</v>
      </c>
      <c r="IZ22">
        <v>21.79</v>
      </c>
      <c r="JA22">
        <v>6.89</v>
      </c>
      <c r="JB22">
        <v>47.47</v>
      </c>
    </row>
    <row r="23" spans="1:262" x14ac:dyDescent="0.25">
      <c r="A23" s="10">
        <v>42977.405752314815</v>
      </c>
      <c r="B23" t="s">
        <v>402</v>
      </c>
      <c r="C23" t="s">
        <v>538</v>
      </c>
      <c r="D23">
        <v>4</v>
      </c>
      <c r="E23">
        <v>1</v>
      </c>
      <c r="F23">
        <v>2700</v>
      </c>
      <c r="G23" t="s">
        <v>96</v>
      </c>
      <c r="H23" t="s">
        <v>125</v>
      </c>
      <c r="I23">
        <v>0</v>
      </c>
      <c r="J23">
        <v>43.4</v>
      </c>
      <c r="K23">
        <v>119.003</v>
      </c>
      <c r="L23">
        <v>39.612699999999997</v>
      </c>
      <c r="M23">
        <v>197.54900000000001</v>
      </c>
      <c r="N23">
        <v>0</v>
      </c>
      <c r="O23">
        <v>82.6327</v>
      </c>
      <c r="P23">
        <v>0</v>
      </c>
      <c r="Q23">
        <v>0</v>
      </c>
      <c r="R23">
        <v>615.745</v>
      </c>
      <c r="S23">
        <v>1027.8499999999999</v>
      </c>
      <c r="T23">
        <v>2371.31</v>
      </c>
      <c r="U23">
        <v>151.51499999999999</v>
      </c>
      <c r="V23">
        <v>4605.21</v>
      </c>
      <c r="W23">
        <v>175.61699999999999</v>
      </c>
      <c r="X23">
        <v>0</v>
      </c>
      <c r="Y23">
        <v>0</v>
      </c>
      <c r="Z23">
        <v>0</v>
      </c>
      <c r="AA23">
        <v>117.414</v>
      </c>
      <c r="AB23">
        <v>0</v>
      </c>
      <c r="AC23">
        <v>45.121000000000002</v>
      </c>
      <c r="AD23">
        <v>0</v>
      </c>
      <c r="AE23">
        <v>0</v>
      </c>
      <c r="AF23">
        <v>338.15199999999999</v>
      </c>
      <c r="AG23">
        <v>0</v>
      </c>
      <c r="AH23">
        <v>0</v>
      </c>
      <c r="AI23">
        <v>0</v>
      </c>
      <c r="AJ23">
        <v>0</v>
      </c>
      <c r="AK23">
        <v>0</v>
      </c>
      <c r="AL23">
        <v>0</v>
      </c>
      <c r="AM23">
        <v>0</v>
      </c>
      <c r="AN23">
        <v>0</v>
      </c>
      <c r="AO23">
        <v>0</v>
      </c>
      <c r="AP23">
        <v>0</v>
      </c>
      <c r="AQ23">
        <v>15.4</v>
      </c>
      <c r="AR23">
        <v>4.7699999999999996</v>
      </c>
      <c r="AS23">
        <v>2.0299999999999998</v>
      </c>
      <c r="AT23">
        <v>0</v>
      </c>
      <c r="AU23">
        <v>9.52</v>
      </c>
      <c r="AV23">
        <v>0</v>
      </c>
      <c r="AW23">
        <v>0</v>
      </c>
      <c r="AX23">
        <v>7.14</v>
      </c>
      <c r="AY23">
        <v>14.42</v>
      </c>
      <c r="AZ23">
        <v>25.21</v>
      </c>
      <c r="BA23">
        <v>1.64</v>
      </c>
      <c r="BB23">
        <v>80.13</v>
      </c>
      <c r="BC23">
        <v>31.72</v>
      </c>
      <c r="BD23">
        <v>0</v>
      </c>
      <c r="BE23">
        <v>0.29248000000000002</v>
      </c>
      <c r="BF23">
        <v>2.2557899999999999E-2</v>
      </c>
      <c r="BG23">
        <v>0</v>
      </c>
      <c r="BH23">
        <v>1.18861E-2</v>
      </c>
      <c r="BI23">
        <v>0</v>
      </c>
      <c r="BJ23">
        <v>0</v>
      </c>
      <c r="BK23">
        <v>0.163464</v>
      </c>
      <c r="BL23">
        <v>0.16808100000000001</v>
      </c>
      <c r="BM23">
        <v>0.35411700000000002</v>
      </c>
      <c r="BN23">
        <v>2.5823200000000001E-2</v>
      </c>
      <c r="BO23">
        <v>1.0384100000000001</v>
      </c>
      <c r="BP23">
        <v>0.32692399999999999</v>
      </c>
      <c r="BQ23">
        <v>119.003</v>
      </c>
      <c r="BR23">
        <v>39.612699999999997</v>
      </c>
      <c r="BS23">
        <v>197.54900000000001</v>
      </c>
      <c r="BT23">
        <v>0</v>
      </c>
      <c r="BU23">
        <v>82.6327</v>
      </c>
      <c r="BV23">
        <v>615.745</v>
      </c>
      <c r="BW23">
        <v>1027.8499999999999</v>
      </c>
      <c r="BX23">
        <v>2371.31</v>
      </c>
      <c r="BY23">
        <v>151.51499999999999</v>
      </c>
      <c r="BZ23">
        <v>4605.21</v>
      </c>
      <c r="CA23">
        <v>175.61699999999999</v>
      </c>
      <c r="CB23">
        <v>0</v>
      </c>
      <c r="CC23">
        <v>0</v>
      </c>
      <c r="CD23">
        <v>0</v>
      </c>
      <c r="CE23">
        <v>117.414</v>
      </c>
      <c r="CF23">
        <v>0</v>
      </c>
      <c r="CG23">
        <v>45.121000000000002</v>
      </c>
      <c r="CH23">
        <v>0</v>
      </c>
      <c r="CI23">
        <v>0</v>
      </c>
      <c r="CJ23">
        <v>338.15199999999999</v>
      </c>
      <c r="CK23">
        <v>0</v>
      </c>
      <c r="CL23">
        <v>0</v>
      </c>
      <c r="CM23">
        <v>0</v>
      </c>
      <c r="CN23">
        <v>0</v>
      </c>
      <c r="CO23">
        <v>0</v>
      </c>
      <c r="CP23">
        <v>0</v>
      </c>
      <c r="CQ23">
        <v>0</v>
      </c>
      <c r="CR23">
        <v>0</v>
      </c>
      <c r="CS23">
        <v>0</v>
      </c>
      <c r="CT23">
        <v>0</v>
      </c>
      <c r="CU23">
        <v>15.4</v>
      </c>
      <c r="CV23">
        <v>4.7699999999999996</v>
      </c>
      <c r="CW23">
        <v>2.0299999999999998</v>
      </c>
      <c r="CX23">
        <v>0</v>
      </c>
      <c r="CY23">
        <v>9.52</v>
      </c>
      <c r="CZ23">
        <v>7.14</v>
      </c>
      <c r="DA23">
        <v>14.42</v>
      </c>
      <c r="DB23">
        <v>25.21</v>
      </c>
      <c r="DC23">
        <v>1.64</v>
      </c>
      <c r="DD23">
        <v>80.13</v>
      </c>
      <c r="DE23">
        <v>31.72</v>
      </c>
      <c r="DF23">
        <v>0</v>
      </c>
      <c r="DG23">
        <v>0.29248000000000002</v>
      </c>
      <c r="DH23">
        <v>2.2557899999999999E-2</v>
      </c>
      <c r="DI23">
        <v>0</v>
      </c>
      <c r="DJ23">
        <v>1.18861E-2</v>
      </c>
      <c r="DK23">
        <v>0.163464</v>
      </c>
      <c r="DL23">
        <v>0.16808100000000001</v>
      </c>
      <c r="DM23">
        <v>0.35411700000000002</v>
      </c>
      <c r="DN23">
        <v>2.5823200000000001E-2</v>
      </c>
      <c r="DO23">
        <v>1.0384100000000001</v>
      </c>
      <c r="DP23">
        <v>0.32692399999999999</v>
      </c>
      <c r="DQ23" t="s">
        <v>691</v>
      </c>
      <c r="DR23" t="s">
        <v>690</v>
      </c>
      <c r="DS23" t="s">
        <v>16</v>
      </c>
      <c r="DT23">
        <v>0</v>
      </c>
      <c r="DU23">
        <v>0</v>
      </c>
      <c r="DV23">
        <v>0</v>
      </c>
      <c r="DW23">
        <v>0</v>
      </c>
      <c r="EN23">
        <v>119.003</v>
      </c>
      <c r="EO23">
        <v>39.612699999999997</v>
      </c>
      <c r="EP23">
        <v>197.54900000000001</v>
      </c>
      <c r="EQ23">
        <v>0</v>
      </c>
      <c r="ER23">
        <v>82.6327</v>
      </c>
      <c r="ES23">
        <v>0</v>
      </c>
      <c r="ET23">
        <v>0</v>
      </c>
      <c r="EU23">
        <v>615.745</v>
      </c>
      <c r="EV23">
        <v>1027.8499999999999</v>
      </c>
      <c r="EW23">
        <v>2371.31</v>
      </c>
      <c r="EX23">
        <v>151.51499999999999</v>
      </c>
      <c r="EY23">
        <v>4605.21</v>
      </c>
      <c r="EZ23">
        <v>175.61699999999999</v>
      </c>
      <c r="FA23">
        <v>0</v>
      </c>
      <c r="FB23">
        <v>0</v>
      </c>
      <c r="FC23">
        <v>0</v>
      </c>
      <c r="FD23">
        <v>117.414</v>
      </c>
      <c r="FE23">
        <v>0</v>
      </c>
      <c r="FF23">
        <v>45.121000000000002</v>
      </c>
      <c r="FG23">
        <v>0</v>
      </c>
      <c r="FH23">
        <v>0</v>
      </c>
      <c r="FI23">
        <v>338.15199999999999</v>
      </c>
      <c r="FJ23">
        <v>0</v>
      </c>
      <c r="FK23">
        <v>0</v>
      </c>
      <c r="FL23">
        <v>0</v>
      </c>
      <c r="FM23">
        <v>0</v>
      </c>
      <c r="FN23">
        <v>0</v>
      </c>
      <c r="FO23">
        <v>0</v>
      </c>
      <c r="FP23">
        <v>0</v>
      </c>
      <c r="FQ23">
        <v>0</v>
      </c>
      <c r="FR23">
        <v>0</v>
      </c>
      <c r="FS23">
        <v>0</v>
      </c>
      <c r="FT23">
        <v>15.4</v>
      </c>
      <c r="FU23">
        <v>4.7699999999999996</v>
      </c>
      <c r="FV23">
        <v>2.0299999999999998</v>
      </c>
      <c r="FW23">
        <v>0</v>
      </c>
      <c r="FX23">
        <v>9.52</v>
      </c>
      <c r="FY23">
        <v>0</v>
      </c>
      <c r="FZ23">
        <v>0</v>
      </c>
      <c r="GA23">
        <v>7.14</v>
      </c>
      <c r="GB23">
        <v>14.42</v>
      </c>
      <c r="GC23">
        <v>25.21</v>
      </c>
      <c r="GD23">
        <v>1.64</v>
      </c>
      <c r="GE23">
        <v>80.13</v>
      </c>
      <c r="GF23">
        <v>0</v>
      </c>
      <c r="GG23">
        <v>0.29248000000000002</v>
      </c>
      <c r="GH23">
        <v>2.2557899999999999E-2</v>
      </c>
      <c r="GI23">
        <v>0</v>
      </c>
      <c r="GJ23">
        <v>1.18861E-2</v>
      </c>
      <c r="GK23">
        <v>0</v>
      </c>
      <c r="GL23">
        <v>0</v>
      </c>
      <c r="GM23">
        <v>0.163464</v>
      </c>
      <c r="GN23">
        <v>0.16808100000000001</v>
      </c>
      <c r="GO23">
        <v>0.35411700000000002</v>
      </c>
      <c r="GP23">
        <v>2.5823200000000001E-2</v>
      </c>
      <c r="GQ23">
        <v>1.0384100000000001</v>
      </c>
      <c r="GR23">
        <v>480.96</v>
      </c>
      <c r="GS23">
        <v>337.96199999999999</v>
      </c>
      <c r="GT23">
        <v>197.54900000000001</v>
      </c>
      <c r="GU23">
        <v>0</v>
      </c>
      <c r="GV23">
        <v>0</v>
      </c>
      <c r="GW23">
        <v>2615</v>
      </c>
      <c r="GX23">
        <v>989.00099999999998</v>
      </c>
      <c r="GY23">
        <v>3267.2</v>
      </c>
      <c r="GZ23">
        <v>327.5</v>
      </c>
      <c r="HA23">
        <v>8215.17</v>
      </c>
      <c r="HB23">
        <v>400.27600000000001</v>
      </c>
      <c r="HC23">
        <v>0</v>
      </c>
      <c r="HD23">
        <v>0</v>
      </c>
      <c r="HE23">
        <v>0</v>
      </c>
      <c r="HF23">
        <v>178.17599999999999</v>
      </c>
      <c r="HG23">
        <v>0</v>
      </c>
      <c r="HH23">
        <v>73.400000000000006</v>
      </c>
      <c r="HI23">
        <v>0</v>
      </c>
      <c r="HJ23">
        <v>0</v>
      </c>
      <c r="HK23">
        <v>651.85199999999998</v>
      </c>
      <c r="HL23">
        <v>0</v>
      </c>
      <c r="HM23">
        <v>0</v>
      </c>
      <c r="HN23">
        <v>0</v>
      </c>
      <c r="HO23">
        <v>0</v>
      </c>
      <c r="HP23">
        <v>0</v>
      </c>
      <c r="HQ23">
        <v>0</v>
      </c>
      <c r="HR23">
        <v>0</v>
      </c>
      <c r="HS23">
        <v>0</v>
      </c>
      <c r="HT23">
        <v>0</v>
      </c>
      <c r="HU23">
        <v>0</v>
      </c>
      <c r="HV23">
        <v>36.979999999999997</v>
      </c>
      <c r="HW23">
        <v>22.04</v>
      </c>
      <c r="HX23">
        <v>2.0299999999999998</v>
      </c>
      <c r="HY23">
        <v>0</v>
      </c>
      <c r="HZ23">
        <v>13.12</v>
      </c>
      <c r="IA23">
        <v>30.77</v>
      </c>
      <c r="IB23">
        <v>15.67</v>
      </c>
      <c r="IC23">
        <v>35.14</v>
      </c>
      <c r="ID23">
        <v>3.58</v>
      </c>
      <c r="IE23">
        <v>159.33000000000001</v>
      </c>
      <c r="IF23">
        <v>0</v>
      </c>
      <c r="IG23">
        <v>1.5388999999999999</v>
      </c>
      <c r="IH23">
        <v>2.2557899999999999E-2</v>
      </c>
      <c r="II23">
        <v>0</v>
      </c>
      <c r="IJ23">
        <v>0</v>
      </c>
      <c r="IK23">
        <v>0.76358999999999999</v>
      </c>
      <c r="IL23">
        <v>0.12681200000000001</v>
      </c>
      <c r="IM23">
        <v>0.53503100000000003</v>
      </c>
      <c r="IN23">
        <v>6.9275500000000004E-2</v>
      </c>
      <c r="IO23">
        <v>3.0561699999999998</v>
      </c>
      <c r="IP23">
        <v>43.4</v>
      </c>
      <c r="IQ23">
        <v>0</v>
      </c>
      <c r="IR23">
        <v>22.2</v>
      </c>
      <c r="IS23">
        <v>43.4</v>
      </c>
      <c r="IT23">
        <v>21.2</v>
      </c>
      <c r="IU23">
        <v>8.8000000000000007</v>
      </c>
      <c r="IV23">
        <v>22.92</v>
      </c>
      <c r="IW23">
        <v>8.8000000000000007</v>
      </c>
      <c r="IX23">
        <v>22.92</v>
      </c>
      <c r="IY23">
        <v>8.8000000000000007</v>
      </c>
      <c r="IZ23">
        <v>22.92</v>
      </c>
      <c r="JA23">
        <v>28.56</v>
      </c>
      <c r="JB23">
        <v>45.61</v>
      </c>
    </row>
    <row r="24" spans="1:262" x14ac:dyDescent="0.25">
      <c r="A24" s="10">
        <v>42977.405752314815</v>
      </c>
      <c r="B24" t="s">
        <v>403</v>
      </c>
      <c r="C24" t="s">
        <v>539</v>
      </c>
      <c r="D24">
        <v>5</v>
      </c>
      <c r="E24">
        <v>1</v>
      </c>
      <c r="F24">
        <v>2700</v>
      </c>
      <c r="G24" t="s">
        <v>96</v>
      </c>
      <c r="H24" t="s">
        <v>125</v>
      </c>
      <c r="I24">
        <v>0</v>
      </c>
      <c r="J24">
        <v>42.7</v>
      </c>
      <c r="K24">
        <v>91.731399999999994</v>
      </c>
      <c r="L24">
        <v>0</v>
      </c>
      <c r="M24">
        <v>192.386</v>
      </c>
      <c r="N24">
        <v>0</v>
      </c>
      <c r="O24">
        <v>82.636300000000006</v>
      </c>
      <c r="P24">
        <v>0</v>
      </c>
      <c r="Q24">
        <v>0</v>
      </c>
      <c r="R24">
        <v>615.745</v>
      </c>
      <c r="S24">
        <v>1001.78</v>
      </c>
      <c r="T24">
        <v>2371.31</v>
      </c>
      <c r="U24">
        <v>151.51499999999999</v>
      </c>
      <c r="V24">
        <v>4507.1000000000004</v>
      </c>
      <c r="W24">
        <v>135.37899999999999</v>
      </c>
      <c r="X24">
        <v>0</v>
      </c>
      <c r="Y24">
        <v>0</v>
      </c>
      <c r="Z24">
        <v>0</v>
      </c>
      <c r="AA24">
        <v>125.626</v>
      </c>
      <c r="AB24">
        <v>0</v>
      </c>
      <c r="AC24">
        <v>45.121000000000002</v>
      </c>
      <c r="AD24">
        <v>0</v>
      </c>
      <c r="AE24">
        <v>0</v>
      </c>
      <c r="AF24">
        <v>306.12599999999998</v>
      </c>
      <c r="AG24">
        <v>0</v>
      </c>
      <c r="AH24">
        <v>0</v>
      </c>
      <c r="AI24">
        <v>0</v>
      </c>
      <c r="AJ24">
        <v>0</v>
      </c>
      <c r="AK24">
        <v>0</v>
      </c>
      <c r="AL24">
        <v>0</v>
      </c>
      <c r="AM24">
        <v>0</v>
      </c>
      <c r="AN24">
        <v>0</v>
      </c>
      <c r="AO24">
        <v>0</v>
      </c>
      <c r="AP24">
        <v>0</v>
      </c>
      <c r="AQ24">
        <v>11.76</v>
      </c>
      <c r="AR24">
        <v>0</v>
      </c>
      <c r="AS24">
        <v>1.99</v>
      </c>
      <c r="AT24">
        <v>0</v>
      </c>
      <c r="AU24">
        <v>10.09</v>
      </c>
      <c r="AV24">
        <v>0</v>
      </c>
      <c r="AW24">
        <v>0</v>
      </c>
      <c r="AX24">
        <v>7.34</v>
      </c>
      <c r="AY24">
        <v>14.13</v>
      </c>
      <c r="AZ24">
        <v>25.48</v>
      </c>
      <c r="BA24">
        <v>1.68</v>
      </c>
      <c r="BB24">
        <v>72.47</v>
      </c>
      <c r="BC24">
        <v>23.84</v>
      </c>
      <c r="BD24">
        <v>0</v>
      </c>
      <c r="BE24">
        <v>0</v>
      </c>
      <c r="BF24">
        <v>2.19683E-2</v>
      </c>
      <c r="BG24">
        <v>0</v>
      </c>
      <c r="BH24">
        <v>1.18861E-2</v>
      </c>
      <c r="BI24">
        <v>0</v>
      </c>
      <c r="BJ24">
        <v>0</v>
      </c>
      <c r="BK24">
        <v>0.163464</v>
      </c>
      <c r="BL24">
        <v>0.158275</v>
      </c>
      <c r="BM24">
        <v>0.35411700000000002</v>
      </c>
      <c r="BN24">
        <v>2.5823200000000001E-2</v>
      </c>
      <c r="BO24">
        <v>0.73553400000000002</v>
      </c>
      <c r="BP24">
        <v>3.38544E-2</v>
      </c>
      <c r="BQ24">
        <v>91.731399999999994</v>
      </c>
      <c r="BR24">
        <v>0</v>
      </c>
      <c r="BS24">
        <v>192.386</v>
      </c>
      <c r="BT24">
        <v>0</v>
      </c>
      <c r="BU24">
        <v>82.636300000000006</v>
      </c>
      <c r="BV24">
        <v>615.745</v>
      </c>
      <c r="BW24">
        <v>1001.78</v>
      </c>
      <c r="BX24">
        <v>2371.31</v>
      </c>
      <c r="BY24">
        <v>151.51499999999999</v>
      </c>
      <c r="BZ24">
        <v>4507.1000000000004</v>
      </c>
      <c r="CA24">
        <v>135.37899999999999</v>
      </c>
      <c r="CB24">
        <v>0</v>
      </c>
      <c r="CC24">
        <v>0</v>
      </c>
      <c r="CD24">
        <v>0</v>
      </c>
      <c r="CE24">
        <v>125.626</v>
      </c>
      <c r="CF24">
        <v>0</v>
      </c>
      <c r="CG24">
        <v>45.121000000000002</v>
      </c>
      <c r="CH24">
        <v>0</v>
      </c>
      <c r="CI24">
        <v>0</v>
      </c>
      <c r="CJ24">
        <v>306.12599999999998</v>
      </c>
      <c r="CK24">
        <v>0</v>
      </c>
      <c r="CL24">
        <v>0</v>
      </c>
      <c r="CM24">
        <v>0</v>
      </c>
      <c r="CN24">
        <v>0</v>
      </c>
      <c r="CO24">
        <v>0</v>
      </c>
      <c r="CP24">
        <v>0</v>
      </c>
      <c r="CQ24">
        <v>0</v>
      </c>
      <c r="CR24">
        <v>0</v>
      </c>
      <c r="CS24">
        <v>0</v>
      </c>
      <c r="CT24">
        <v>0</v>
      </c>
      <c r="CU24">
        <v>11.76</v>
      </c>
      <c r="CV24">
        <v>0</v>
      </c>
      <c r="CW24">
        <v>1.99</v>
      </c>
      <c r="CX24">
        <v>0</v>
      </c>
      <c r="CY24">
        <v>10.09</v>
      </c>
      <c r="CZ24">
        <v>7.34</v>
      </c>
      <c r="DA24">
        <v>14.13</v>
      </c>
      <c r="DB24">
        <v>25.48</v>
      </c>
      <c r="DC24">
        <v>1.68</v>
      </c>
      <c r="DD24">
        <v>72.47</v>
      </c>
      <c r="DE24">
        <v>23.84</v>
      </c>
      <c r="DF24">
        <v>0</v>
      </c>
      <c r="DG24">
        <v>0</v>
      </c>
      <c r="DH24">
        <v>2.19683E-2</v>
      </c>
      <c r="DI24">
        <v>0</v>
      </c>
      <c r="DJ24">
        <v>1.18861E-2</v>
      </c>
      <c r="DK24">
        <v>0.163464</v>
      </c>
      <c r="DL24">
        <v>0.158275</v>
      </c>
      <c r="DM24">
        <v>0.35411700000000002</v>
      </c>
      <c r="DN24">
        <v>2.5823200000000001E-2</v>
      </c>
      <c r="DO24">
        <v>0.73553400000000002</v>
      </c>
      <c r="DP24">
        <v>3.38544E-2</v>
      </c>
      <c r="DQ24" t="s">
        <v>691</v>
      </c>
      <c r="DR24" t="s">
        <v>690</v>
      </c>
      <c r="DS24" t="s">
        <v>16</v>
      </c>
      <c r="DT24" s="24">
        <v>-4.4408900000000002E-16</v>
      </c>
      <c r="DU24">
        <v>0</v>
      </c>
      <c r="DV24">
        <v>0</v>
      </c>
      <c r="DW24">
        <v>0</v>
      </c>
      <c r="EN24">
        <v>91.731399999999994</v>
      </c>
      <c r="EO24">
        <v>0</v>
      </c>
      <c r="EP24">
        <v>192.386</v>
      </c>
      <c r="EQ24">
        <v>0</v>
      </c>
      <c r="ER24">
        <v>82.636300000000006</v>
      </c>
      <c r="ES24">
        <v>0</v>
      </c>
      <c r="ET24">
        <v>0</v>
      </c>
      <c r="EU24">
        <v>615.745</v>
      </c>
      <c r="EV24">
        <v>1001.78</v>
      </c>
      <c r="EW24">
        <v>2371.31</v>
      </c>
      <c r="EX24">
        <v>151.51499999999999</v>
      </c>
      <c r="EY24">
        <v>4507.1000000000004</v>
      </c>
      <c r="EZ24">
        <v>135.37899999999999</v>
      </c>
      <c r="FA24">
        <v>0</v>
      </c>
      <c r="FB24">
        <v>0</v>
      </c>
      <c r="FC24">
        <v>0</v>
      </c>
      <c r="FD24">
        <v>125.626</v>
      </c>
      <c r="FE24">
        <v>0</v>
      </c>
      <c r="FF24">
        <v>45.121000000000002</v>
      </c>
      <c r="FG24">
        <v>0</v>
      </c>
      <c r="FH24">
        <v>0</v>
      </c>
      <c r="FI24">
        <v>306.12599999999998</v>
      </c>
      <c r="FJ24">
        <v>0</v>
      </c>
      <c r="FK24">
        <v>0</v>
      </c>
      <c r="FL24">
        <v>0</v>
      </c>
      <c r="FM24">
        <v>0</v>
      </c>
      <c r="FN24">
        <v>0</v>
      </c>
      <c r="FO24">
        <v>0</v>
      </c>
      <c r="FP24">
        <v>0</v>
      </c>
      <c r="FQ24">
        <v>0</v>
      </c>
      <c r="FR24">
        <v>0</v>
      </c>
      <c r="FS24">
        <v>0</v>
      </c>
      <c r="FT24">
        <v>11.76</v>
      </c>
      <c r="FU24">
        <v>0</v>
      </c>
      <c r="FV24">
        <v>1.99</v>
      </c>
      <c r="FW24">
        <v>0</v>
      </c>
      <c r="FX24">
        <v>10.09</v>
      </c>
      <c r="FY24">
        <v>0</v>
      </c>
      <c r="FZ24">
        <v>0</v>
      </c>
      <c r="GA24">
        <v>7.34</v>
      </c>
      <c r="GB24">
        <v>14.13</v>
      </c>
      <c r="GC24">
        <v>25.48</v>
      </c>
      <c r="GD24">
        <v>1.68</v>
      </c>
      <c r="GE24">
        <v>72.47</v>
      </c>
      <c r="GF24">
        <v>0</v>
      </c>
      <c r="GG24">
        <v>0</v>
      </c>
      <c r="GH24">
        <v>2.19683E-2</v>
      </c>
      <c r="GI24">
        <v>0</v>
      </c>
      <c r="GJ24">
        <v>1.18861E-2</v>
      </c>
      <c r="GK24">
        <v>0</v>
      </c>
      <c r="GL24">
        <v>0</v>
      </c>
      <c r="GM24">
        <v>0.163464</v>
      </c>
      <c r="GN24">
        <v>0.158275</v>
      </c>
      <c r="GO24">
        <v>0.35411700000000002</v>
      </c>
      <c r="GP24">
        <v>2.5823200000000001E-2</v>
      </c>
      <c r="GQ24">
        <v>0.73553400000000002</v>
      </c>
      <c r="GR24">
        <v>525.95500000000004</v>
      </c>
      <c r="GS24">
        <v>0</v>
      </c>
      <c r="GT24">
        <v>192.386</v>
      </c>
      <c r="GU24">
        <v>0</v>
      </c>
      <c r="GV24">
        <v>0</v>
      </c>
      <c r="GW24">
        <v>2615</v>
      </c>
      <c r="GX24">
        <v>989.00099999999998</v>
      </c>
      <c r="GY24">
        <v>3267.2</v>
      </c>
      <c r="GZ24">
        <v>327.5</v>
      </c>
      <c r="HA24">
        <v>7917.04</v>
      </c>
      <c r="HB24">
        <v>437.74799999999999</v>
      </c>
      <c r="HC24">
        <v>0</v>
      </c>
      <c r="HD24">
        <v>0</v>
      </c>
      <c r="HE24">
        <v>0</v>
      </c>
      <c r="HF24">
        <v>187.107</v>
      </c>
      <c r="HG24">
        <v>0</v>
      </c>
      <c r="HH24">
        <v>73.400000000000006</v>
      </c>
      <c r="HI24">
        <v>0</v>
      </c>
      <c r="HJ24">
        <v>0</v>
      </c>
      <c r="HK24">
        <v>698.25400000000002</v>
      </c>
      <c r="HL24">
        <v>0</v>
      </c>
      <c r="HM24">
        <v>0</v>
      </c>
      <c r="HN24">
        <v>0</v>
      </c>
      <c r="HO24">
        <v>0</v>
      </c>
      <c r="HP24">
        <v>0</v>
      </c>
      <c r="HQ24">
        <v>0</v>
      </c>
      <c r="HR24">
        <v>0</v>
      </c>
      <c r="HS24">
        <v>0</v>
      </c>
      <c r="HT24">
        <v>0</v>
      </c>
      <c r="HU24">
        <v>0</v>
      </c>
      <c r="HV24">
        <v>39.67</v>
      </c>
      <c r="HW24">
        <v>0</v>
      </c>
      <c r="HX24">
        <v>1.99</v>
      </c>
      <c r="HY24">
        <v>0</v>
      </c>
      <c r="HZ24">
        <v>13.72</v>
      </c>
      <c r="IA24">
        <v>31.31</v>
      </c>
      <c r="IB24">
        <v>15.73</v>
      </c>
      <c r="IC24">
        <v>35.369999999999997</v>
      </c>
      <c r="ID24">
        <v>3.88</v>
      </c>
      <c r="IE24">
        <v>141.66999999999999</v>
      </c>
      <c r="IF24" s="24">
        <v>4.1969800000000001E-16</v>
      </c>
      <c r="IG24">
        <v>0</v>
      </c>
      <c r="IH24">
        <v>2.19683E-2</v>
      </c>
      <c r="II24">
        <v>0</v>
      </c>
      <c r="IJ24">
        <v>0</v>
      </c>
      <c r="IK24">
        <v>0.76358999999999999</v>
      </c>
      <c r="IL24">
        <v>0.12681200000000001</v>
      </c>
      <c r="IM24">
        <v>0.53503100000000003</v>
      </c>
      <c r="IN24">
        <v>6.9275500000000004E-2</v>
      </c>
      <c r="IO24">
        <v>1.51668</v>
      </c>
      <c r="IP24">
        <v>42.7</v>
      </c>
      <c r="IQ24">
        <v>0</v>
      </c>
      <c r="IR24">
        <v>20.399999999999999</v>
      </c>
      <c r="IS24">
        <v>42.7</v>
      </c>
      <c r="IT24">
        <v>22.3</v>
      </c>
      <c r="IU24">
        <v>3.76</v>
      </c>
      <c r="IV24">
        <v>20.079999999999998</v>
      </c>
      <c r="IW24">
        <v>3.76</v>
      </c>
      <c r="IX24">
        <v>20.079999999999998</v>
      </c>
      <c r="IY24">
        <v>3.76</v>
      </c>
      <c r="IZ24">
        <v>20.079999999999998</v>
      </c>
      <c r="JA24">
        <v>7.04</v>
      </c>
      <c r="JB24">
        <v>48.34</v>
      </c>
    </row>
    <row r="25" spans="1:262" x14ac:dyDescent="0.25">
      <c r="A25" s="10">
        <v>42977.405752314815</v>
      </c>
      <c r="B25" t="s">
        <v>404</v>
      </c>
      <c r="C25" t="s">
        <v>540</v>
      </c>
      <c r="D25">
        <v>6</v>
      </c>
      <c r="E25">
        <v>1</v>
      </c>
      <c r="F25">
        <v>2700</v>
      </c>
      <c r="G25" t="s">
        <v>96</v>
      </c>
      <c r="H25" t="s">
        <v>125</v>
      </c>
      <c r="I25">
        <v>0</v>
      </c>
      <c r="J25">
        <v>48.6</v>
      </c>
      <c r="K25">
        <v>53.2241</v>
      </c>
      <c r="L25">
        <v>51.9617</v>
      </c>
      <c r="M25">
        <v>201.423</v>
      </c>
      <c r="N25">
        <v>0</v>
      </c>
      <c r="O25">
        <v>82.626800000000003</v>
      </c>
      <c r="P25">
        <v>0</v>
      </c>
      <c r="Q25">
        <v>0</v>
      </c>
      <c r="R25">
        <v>615.745</v>
      </c>
      <c r="S25">
        <v>1045.2</v>
      </c>
      <c r="T25">
        <v>2371.31</v>
      </c>
      <c r="U25">
        <v>151.51499999999999</v>
      </c>
      <c r="V25">
        <v>4573</v>
      </c>
      <c r="W25">
        <v>78.543300000000002</v>
      </c>
      <c r="X25">
        <v>0</v>
      </c>
      <c r="Y25">
        <v>0</v>
      </c>
      <c r="Z25">
        <v>0</v>
      </c>
      <c r="AA25">
        <v>112.486</v>
      </c>
      <c r="AB25">
        <v>0</v>
      </c>
      <c r="AC25">
        <v>45.121000000000002</v>
      </c>
      <c r="AD25">
        <v>0</v>
      </c>
      <c r="AE25">
        <v>0</v>
      </c>
      <c r="AF25">
        <v>236.15</v>
      </c>
      <c r="AG25">
        <v>0</v>
      </c>
      <c r="AH25">
        <v>0</v>
      </c>
      <c r="AI25">
        <v>0</v>
      </c>
      <c r="AJ25">
        <v>0</v>
      </c>
      <c r="AK25">
        <v>0</v>
      </c>
      <c r="AL25">
        <v>0</v>
      </c>
      <c r="AM25">
        <v>0</v>
      </c>
      <c r="AN25">
        <v>0</v>
      </c>
      <c r="AO25">
        <v>0</v>
      </c>
      <c r="AP25">
        <v>0</v>
      </c>
      <c r="AQ25">
        <v>6.97</v>
      </c>
      <c r="AR25">
        <v>3.89</v>
      </c>
      <c r="AS25">
        <v>2.02</v>
      </c>
      <c r="AT25">
        <v>0</v>
      </c>
      <c r="AU25">
        <v>9.16</v>
      </c>
      <c r="AV25">
        <v>0</v>
      </c>
      <c r="AW25">
        <v>0</v>
      </c>
      <c r="AX25">
        <v>6.92</v>
      </c>
      <c r="AY25">
        <v>14.19</v>
      </c>
      <c r="AZ25">
        <v>24.6</v>
      </c>
      <c r="BA25">
        <v>1.61</v>
      </c>
      <c r="BB25">
        <v>69.36</v>
      </c>
      <c r="BC25">
        <v>22.04</v>
      </c>
      <c r="BD25">
        <v>0</v>
      </c>
      <c r="BE25">
        <v>0.31309799999999999</v>
      </c>
      <c r="BF25">
        <v>2.3000199999999998E-2</v>
      </c>
      <c r="BG25">
        <v>0</v>
      </c>
      <c r="BH25">
        <v>1.18861E-2</v>
      </c>
      <c r="BI25">
        <v>0</v>
      </c>
      <c r="BJ25">
        <v>0</v>
      </c>
      <c r="BK25">
        <v>0.163464</v>
      </c>
      <c r="BL25">
        <v>0.16492200000000001</v>
      </c>
      <c r="BM25">
        <v>0.35411700000000002</v>
      </c>
      <c r="BN25">
        <v>2.5823200000000001E-2</v>
      </c>
      <c r="BO25">
        <v>1.0563100000000001</v>
      </c>
      <c r="BP25">
        <v>0.34798400000000002</v>
      </c>
      <c r="BQ25">
        <v>53.2241</v>
      </c>
      <c r="BR25">
        <v>51.9617</v>
      </c>
      <c r="BS25">
        <v>201.423</v>
      </c>
      <c r="BT25">
        <v>0</v>
      </c>
      <c r="BU25">
        <v>82.626800000000003</v>
      </c>
      <c r="BV25">
        <v>615.745</v>
      </c>
      <c r="BW25">
        <v>1045.2</v>
      </c>
      <c r="BX25">
        <v>2371.31</v>
      </c>
      <c r="BY25">
        <v>151.51499999999999</v>
      </c>
      <c r="BZ25">
        <v>4573</v>
      </c>
      <c r="CA25">
        <v>78.543199999999999</v>
      </c>
      <c r="CB25">
        <v>0</v>
      </c>
      <c r="CC25">
        <v>0</v>
      </c>
      <c r="CD25">
        <v>0</v>
      </c>
      <c r="CE25">
        <v>112.486</v>
      </c>
      <c r="CF25">
        <v>0</v>
      </c>
      <c r="CG25">
        <v>45.121000000000002</v>
      </c>
      <c r="CH25">
        <v>0</v>
      </c>
      <c r="CI25">
        <v>0</v>
      </c>
      <c r="CJ25">
        <v>236.15</v>
      </c>
      <c r="CK25">
        <v>0</v>
      </c>
      <c r="CL25">
        <v>0</v>
      </c>
      <c r="CM25">
        <v>0</v>
      </c>
      <c r="CN25">
        <v>0</v>
      </c>
      <c r="CO25">
        <v>0</v>
      </c>
      <c r="CP25">
        <v>0</v>
      </c>
      <c r="CQ25">
        <v>0</v>
      </c>
      <c r="CR25">
        <v>0</v>
      </c>
      <c r="CS25">
        <v>0</v>
      </c>
      <c r="CT25">
        <v>0</v>
      </c>
      <c r="CU25">
        <v>6.97</v>
      </c>
      <c r="CV25">
        <v>3.89</v>
      </c>
      <c r="CW25">
        <v>2.02</v>
      </c>
      <c r="CX25">
        <v>0</v>
      </c>
      <c r="CY25">
        <v>9.16</v>
      </c>
      <c r="CZ25">
        <v>6.92</v>
      </c>
      <c r="DA25">
        <v>14.19</v>
      </c>
      <c r="DB25">
        <v>24.6</v>
      </c>
      <c r="DC25">
        <v>1.61</v>
      </c>
      <c r="DD25">
        <v>69.36</v>
      </c>
      <c r="DE25">
        <v>22.04</v>
      </c>
      <c r="DF25">
        <v>0</v>
      </c>
      <c r="DG25">
        <v>0.31309799999999999</v>
      </c>
      <c r="DH25">
        <v>2.3000199999999998E-2</v>
      </c>
      <c r="DI25">
        <v>0</v>
      </c>
      <c r="DJ25">
        <v>1.18861E-2</v>
      </c>
      <c r="DK25">
        <v>0.163464</v>
      </c>
      <c r="DL25">
        <v>0.16492200000000001</v>
      </c>
      <c r="DM25">
        <v>0.35411700000000002</v>
      </c>
      <c r="DN25">
        <v>2.5823200000000001E-2</v>
      </c>
      <c r="DO25">
        <v>1.0563100000000001</v>
      </c>
      <c r="DP25">
        <v>0.34798400000000002</v>
      </c>
      <c r="DQ25" t="s">
        <v>691</v>
      </c>
      <c r="DR25" t="s">
        <v>690</v>
      </c>
      <c r="DS25" t="s">
        <v>16</v>
      </c>
      <c r="DT25">
        <v>0</v>
      </c>
      <c r="DU25">
        <v>0</v>
      </c>
      <c r="DV25">
        <v>0</v>
      </c>
      <c r="DW25">
        <v>0</v>
      </c>
      <c r="EN25">
        <v>53.2241</v>
      </c>
      <c r="EO25">
        <v>51.9617</v>
      </c>
      <c r="EP25">
        <v>201.423</v>
      </c>
      <c r="EQ25">
        <v>0</v>
      </c>
      <c r="ER25">
        <v>82.626800000000003</v>
      </c>
      <c r="ES25">
        <v>0</v>
      </c>
      <c r="ET25">
        <v>0</v>
      </c>
      <c r="EU25">
        <v>615.745</v>
      </c>
      <c r="EV25">
        <v>1045.2</v>
      </c>
      <c r="EW25">
        <v>2371.31</v>
      </c>
      <c r="EX25">
        <v>151.51499999999999</v>
      </c>
      <c r="EY25">
        <v>4573</v>
      </c>
      <c r="EZ25">
        <v>78.543300000000002</v>
      </c>
      <c r="FA25">
        <v>0</v>
      </c>
      <c r="FB25">
        <v>0</v>
      </c>
      <c r="FC25">
        <v>0</v>
      </c>
      <c r="FD25">
        <v>112.486</v>
      </c>
      <c r="FE25">
        <v>0</v>
      </c>
      <c r="FF25">
        <v>45.121000000000002</v>
      </c>
      <c r="FG25">
        <v>0</v>
      </c>
      <c r="FH25">
        <v>0</v>
      </c>
      <c r="FI25">
        <v>236.15</v>
      </c>
      <c r="FJ25">
        <v>0</v>
      </c>
      <c r="FK25">
        <v>0</v>
      </c>
      <c r="FL25">
        <v>0</v>
      </c>
      <c r="FM25">
        <v>0</v>
      </c>
      <c r="FN25">
        <v>0</v>
      </c>
      <c r="FO25">
        <v>0</v>
      </c>
      <c r="FP25">
        <v>0</v>
      </c>
      <c r="FQ25">
        <v>0</v>
      </c>
      <c r="FR25">
        <v>0</v>
      </c>
      <c r="FS25">
        <v>0</v>
      </c>
      <c r="FT25">
        <v>6.97</v>
      </c>
      <c r="FU25">
        <v>3.89</v>
      </c>
      <c r="FV25">
        <v>2.02</v>
      </c>
      <c r="FW25">
        <v>0</v>
      </c>
      <c r="FX25">
        <v>9.16</v>
      </c>
      <c r="FY25">
        <v>0</v>
      </c>
      <c r="FZ25">
        <v>0</v>
      </c>
      <c r="GA25">
        <v>6.92</v>
      </c>
      <c r="GB25">
        <v>14.19</v>
      </c>
      <c r="GC25">
        <v>24.6</v>
      </c>
      <c r="GD25">
        <v>1.61</v>
      </c>
      <c r="GE25">
        <v>69.36</v>
      </c>
      <c r="GF25">
        <v>0</v>
      </c>
      <c r="GG25">
        <v>0.31309799999999999</v>
      </c>
      <c r="GH25">
        <v>2.3000199999999998E-2</v>
      </c>
      <c r="GI25">
        <v>0</v>
      </c>
      <c r="GJ25">
        <v>1.18861E-2</v>
      </c>
      <c r="GK25">
        <v>0</v>
      </c>
      <c r="GL25">
        <v>0</v>
      </c>
      <c r="GM25">
        <v>0.163464</v>
      </c>
      <c r="GN25">
        <v>0.16492200000000001</v>
      </c>
      <c r="GO25">
        <v>0.35411700000000002</v>
      </c>
      <c r="GP25">
        <v>2.5823200000000001E-2</v>
      </c>
      <c r="GQ25">
        <v>1.0563100000000001</v>
      </c>
      <c r="GR25">
        <v>215.251</v>
      </c>
      <c r="GS25">
        <v>177.221</v>
      </c>
      <c r="GT25">
        <v>201.423</v>
      </c>
      <c r="GU25">
        <v>0</v>
      </c>
      <c r="GV25">
        <v>0</v>
      </c>
      <c r="GW25">
        <v>2615</v>
      </c>
      <c r="GX25">
        <v>989.00099999999998</v>
      </c>
      <c r="GY25">
        <v>3267.2</v>
      </c>
      <c r="GZ25">
        <v>327.5</v>
      </c>
      <c r="HA25">
        <v>7792.59</v>
      </c>
      <c r="HB25">
        <v>179.13800000000001</v>
      </c>
      <c r="HC25">
        <v>0</v>
      </c>
      <c r="HD25">
        <v>0</v>
      </c>
      <c r="HE25">
        <v>0</v>
      </c>
      <c r="HF25">
        <v>172.96700000000001</v>
      </c>
      <c r="HG25">
        <v>0</v>
      </c>
      <c r="HH25">
        <v>73.400000000000006</v>
      </c>
      <c r="HI25">
        <v>0</v>
      </c>
      <c r="HJ25">
        <v>0</v>
      </c>
      <c r="HK25">
        <v>425.505</v>
      </c>
      <c r="HL25">
        <v>0</v>
      </c>
      <c r="HM25">
        <v>0</v>
      </c>
      <c r="HN25">
        <v>0</v>
      </c>
      <c r="HO25">
        <v>0</v>
      </c>
      <c r="HP25">
        <v>0</v>
      </c>
      <c r="HQ25">
        <v>0</v>
      </c>
      <c r="HR25">
        <v>0</v>
      </c>
      <c r="HS25">
        <v>0</v>
      </c>
      <c r="HT25">
        <v>0</v>
      </c>
      <c r="HU25">
        <v>0</v>
      </c>
      <c r="HV25">
        <v>16.690000000000001</v>
      </c>
      <c r="HW25">
        <v>8.77</v>
      </c>
      <c r="HX25">
        <v>2.02</v>
      </c>
      <c r="HY25">
        <v>0</v>
      </c>
      <c r="HZ25">
        <v>12.77</v>
      </c>
      <c r="IA25">
        <v>29.72</v>
      </c>
      <c r="IB25">
        <v>15.43</v>
      </c>
      <c r="IC25">
        <v>34.22</v>
      </c>
      <c r="ID25">
        <v>3.7</v>
      </c>
      <c r="IE25">
        <v>123.32</v>
      </c>
      <c r="IF25">
        <v>0</v>
      </c>
      <c r="IG25">
        <v>0.49404100000000001</v>
      </c>
      <c r="IH25">
        <v>2.3000199999999998E-2</v>
      </c>
      <c r="II25">
        <v>0</v>
      </c>
      <c r="IJ25">
        <v>0</v>
      </c>
      <c r="IK25">
        <v>0.76358999999999999</v>
      </c>
      <c r="IL25">
        <v>0.12681200000000001</v>
      </c>
      <c r="IM25">
        <v>0.53503100000000003</v>
      </c>
      <c r="IN25">
        <v>6.9275500000000004E-2</v>
      </c>
      <c r="IO25">
        <v>2.0117500000000001</v>
      </c>
      <c r="IP25">
        <v>48.6</v>
      </c>
      <c r="IQ25">
        <v>0</v>
      </c>
      <c r="IR25">
        <v>22.2</v>
      </c>
      <c r="IS25">
        <v>48.6</v>
      </c>
      <c r="IT25">
        <v>26.4</v>
      </c>
      <c r="IU25">
        <v>7.25</v>
      </c>
      <c r="IV25">
        <v>14.79</v>
      </c>
      <c r="IW25">
        <v>7.25</v>
      </c>
      <c r="IX25">
        <v>14.79</v>
      </c>
      <c r="IY25">
        <v>7.25</v>
      </c>
      <c r="IZ25">
        <v>14.79</v>
      </c>
      <c r="JA25">
        <v>12.75</v>
      </c>
      <c r="JB25">
        <v>27.5</v>
      </c>
    </row>
    <row r="26" spans="1:262" x14ac:dyDescent="0.25">
      <c r="A26" s="10">
        <v>42977.406261574077</v>
      </c>
      <c r="B26" t="s">
        <v>405</v>
      </c>
      <c r="C26" t="s">
        <v>541</v>
      </c>
      <c r="D26">
        <v>7</v>
      </c>
      <c r="E26">
        <v>1</v>
      </c>
      <c r="F26">
        <v>2700</v>
      </c>
      <c r="G26" t="s">
        <v>96</v>
      </c>
      <c r="H26" t="s">
        <v>125</v>
      </c>
      <c r="I26">
        <v>0</v>
      </c>
      <c r="J26">
        <v>47.8</v>
      </c>
      <c r="K26">
        <v>19.066800000000001</v>
      </c>
      <c r="L26">
        <v>5.0349399999999997</v>
      </c>
      <c r="M26">
        <v>207.87700000000001</v>
      </c>
      <c r="N26">
        <v>0</v>
      </c>
      <c r="O26">
        <v>82.626800000000003</v>
      </c>
      <c r="P26">
        <v>0</v>
      </c>
      <c r="Q26">
        <v>0</v>
      </c>
      <c r="R26">
        <v>615.745</v>
      </c>
      <c r="S26">
        <v>1046.79</v>
      </c>
      <c r="T26">
        <v>2371.31</v>
      </c>
      <c r="U26">
        <v>151.51499999999999</v>
      </c>
      <c r="V26">
        <v>4499.96</v>
      </c>
      <c r="W26">
        <v>28.136099999999999</v>
      </c>
      <c r="X26">
        <v>0</v>
      </c>
      <c r="Y26">
        <v>0</v>
      </c>
      <c r="Z26">
        <v>0</v>
      </c>
      <c r="AA26">
        <v>110.801</v>
      </c>
      <c r="AB26">
        <v>0</v>
      </c>
      <c r="AC26">
        <v>45.121000000000002</v>
      </c>
      <c r="AD26">
        <v>0</v>
      </c>
      <c r="AE26">
        <v>0</v>
      </c>
      <c r="AF26">
        <v>184.059</v>
      </c>
      <c r="AG26">
        <v>0</v>
      </c>
      <c r="AH26">
        <v>0</v>
      </c>
      <c r="AI26">
        <v>0</v>
      </c>
      <c r="AJ26">
        <v>0</v>
      </c>
      <c r="AK26">
        <v>0</v>
      </c>
      <c r="AL26">
        <v>0</v>
      </c>
      <c r="AM26">
        <v>0</v>
      </c>
      <c r="AN26">
        <v>0</v>
      </c>
      <c r="AO26">
        <v>0</v>
      </c>
      <c r="AP26">
        <v>0</v>
      </c>
      <c r="AQ26">
        <v>2.41</v>
      </c>
      <c r="AR26">
        <v>0.66</v>
      </c>
      <c r="AS26">
        <v>2.12</v>
      </c>
      <c r="AT26">
        <v>0</v>
      </c>
      <c r="AU26">
        <v>8.91</v>
      </c>
      <c r="AV26">
        <v>0</v>
      </c>
      <c r="AW26">
        <v>0</v>
      </c>
      <c r="AX26">
        <v>7.06</v>
      </c>
      <c r="AY26">
        <v>14.29</v>
      </c>
      <c r="AZ26">
        <v>25.06</v>
      </c>
      <c r="BA26">
        <v>1.64</v>
      </c>
      <c r="BB26">
        <v>62.15</v>
      </c>
      <c r="BC26">
        <v>14.1</v>
      </c>
      <c r="BD26">
        <v>0</v>
      </c>
      <c r="BE26">
        <v>7.4658199999999994E-2</v>
      </c>
      <c r="BF26">
        <v>2.37372E-2</v>
      </c>
      <c r="BG26">
        <v>0</v>
      </c>
      <c r="BH26">
        <v>1.18861E-2</v>
      </c>
      <c r="BI26">
        <v>0</v>
      </c>
      <c r="BJ26">
        <v>0</v>
      </c>
      <c r="BK26">
        <v>0.163464</v>
      </c>
      <c r="BL26">
        <v>0.16400600000000001</v>
      </c>
      <c r="BM26">
        <v>0.35411700000000002</v>
      </c>
      <c r="BN26">
        <v>2.5823200000000001E-2</v>
      </c>
      <c r="BO26">
        <v>0.81769199999999997</v>
      </c>
      <c r="BP26">
        <v>0.110281</v>
      </c>
      <c r="BQ26">
        <v>19.066800000000001</v>
      </c>
      <c r="BR26">
        <v>5.0349399999999997</v>
      </c>
      <c r="BS26">
        <v>207.87700000000001</v>
      </c>
      <c r="BT26">
        <v>0</v>
      </c>
      <c r="BU26">
        <v>82.626800000000003</v>
      </c>
      <c r="BV26">
        <v>615.745</v>
      </c>
      <c r="BW26">
        <v>1046.79</v>
      </c>
      <c r="BX26">
        <v>2371.31</v>
      </c>
      <c r="BY26">
        <v>151.51499999999999</v>
      </c>
      <c r="BZ26">
        <v>4499.96</v>
      </c>
      <c r="CA26">
        <v>28.136099999999999</v>
      </c>
      <c r="CB26">
        <v>0</v>
      </c>
      <c r="CC26">
        <v>0</v>
      </c>
      <c r="CD26">
        <v>0</v>
      </c>
      <c r="CE26">
        <v>110.801</v>
      </c>
      <c r="CF26">
        <v>0</v>
      </c>
      <c r="CG26">
        <v>45.121000000000002</v>
      </c>
      <c r="CH26">
        <v>0</v>
      </c>
      <c r="CI26">
        <v>0</v>
      </c>
      <c r="CJ26">
        <v>184.059</v>
      </c>
      <c r="CK26">
        <v>0</v>
      </c>
      <c r="CL26">
        <v>0</v>
      </c>
      <c r="CM26">
        <v>0</v>
      </c>
      <c r="CN26">
        <v>0</v>
      </c>
      <c r="CO26">
        <v>0</v>
      </c>
      <c r="CP26">
        <v>0</v>
      </c>
      <c r="CQ26">
        <v>0</v>
      </c>
      <c r="CR26">
        <v>0</v>
      </c>
      <c r="CS26">
        <v>0</v>
      </c>
      <c r="CT26">
        <v>0</v>
      </c>
      <c r="CU26">
        <v>2.41</v>
      </c>
      <c r="CV26">
        <v>0.66</v>
      </c>
      <c r="CW26">
        <v>2.12</v>
      </c>
      <c r="CX26">
        <v>0</v>
      </c>
      <c r="CY26">
        <v>8.91</v>
      </c>
      <c r="CZ26">
        <v>7.06</v>
      </c>
      <c r="DA26">
        <v>14.29</v>
      </c>
      <c r="DB26">
        <v>25.06</v>
      </c>
      <c r="DC26">
        <v>1.64</v>
      </c>
      <c r="DD26">
        <v>62.15</v>
      </c>
      <c r="DE26">
        <v>14.1</v>
      </c>
      <c r="DF26">
        <v>0</v>
      </c>
      <c r="DG26">
        <v>7.4658199999999994E-2</v>
      </c>
      <c r="DH26">
        <v>2.37372E-2</v>
      </c>
      <c r="DI26">
        <v>0</v>
      </c>
      <c r="DJ26">
        <v>1.18861E-2</v>
      </c>
      <c r="DK26">
        <v>0.163464</v>
      </c>
      <c r="DL26">
        <v>0.16400600000000001</v>
      </c>
      <c r="DM26">
        <v>0.35411700000000002</v>
      </c>
      <c r="DN26">
        <v>2.5823200000000001E-2</v>
      </c>
      <c r="DO26">
        <v>0.81769199999999997</v>
      </c>
      <c r="DP26">
        <v>0.110281</v>
      </c>
      <c r="DQ26" t="s">
        <v>691</v>
      </c>
      <c r="DR26" t="s">
        <v>690</v>
      </c>
      <c r="DS26" t="s">
        <v>16</v>
      </c>
      <c r="DT26">
        <v>0</v>
      </c>
      <c r="DU26">
        <v>0</v>
      </c>
      <c r="DV26">
        <v>0</v>
      </c>
      <c r="DW26">
        <v>0</v>
      </c>
      <c r="EN26">
        <v>19.066800000000001</v>
      </c>
      <c r="EO26">
        <v>5.0349399999999997</v>
      </c>
      <c r="EP26">
        <v>207.87700000000001</v>
      </c>
      <c r="EQ26">
        <v>0</v>
      </c>
      <c r="ER26">
        <v>82.626800000000003</v>
      </c>
      <c r="ES26">
        <v>0</v>
      </c>
      <c r="ET26">
        <v>0</v>
      </c>
      <c r="EU26">
        <v>615.745</v>
      </c>
      <c r="EV26">
        <v>1046.79</v>
      </c>
      <c r="EW26">
        <v>2371.31</v>
      </c>
      <c r="EX26">
        <v>151.51499999999999</v>
      </c>
      <c r="EY26">
        <v>4499.96</v>
      </c>
      <c r="EZ26">
        <v>28.136099999999999</v>
      </c>
      <c r="FA26">
        <v>0</v>
      </c>
      <c r="FB26">
        <v>0</v>
      </c>
      <c r="FC26">
        <v>0</v>
      </c>
      <c r="FD26">
        <v>110.801</v>
      </c>
      <c r="FE26">
        <v>0</v>
      </c>
      <c r="FF26">
        <v>45.121000000000002</v>
      </c>
      <c r="FG26">
        <v>0</v>
      </c>
      <c r="FH26">
        <v>0</v>
      </c>
      <c r="FI26">
        <v>184.059</v>
      </c>
      <c r="FJ26">
        <v>0</v>
      </c>
      <c r="FK26">
        <v>0</v>
      </c>
      <c r="FL26">
        <v>0</v>
      </c>
      <c r="FM26">
        <v>0</v>
      </c>
      <c r="FN26">
        <v>0</v>
      </c>
      <c r="FO26">
        <v>0</v>
      </c>
      <c r="FP26">
        <v>0</v>
      </c>
      <c r="FQ26">
        <v>0</v>
      </c>
      <c r="FR26">
        <v>0</v>
      </c>
      <c r="FS26">
        <v>0</v>
      </c>
      <c r="FT26">
        <v>2.41</v>
      </c>
      <c r="FU26">
        <v>0.66</v>
      </c>
      <c r="FV26">
        <v>2.12</v>
      </c>
      <c r="FW26">
        <v>0</v>
      </c>
      <c r="FX26">
        <v>8.91</v>
      </c>
      <c r="FY26">
        <v>0</v>
      </c>
      <c r="FZ26">
        <v>0</v>
      </c>
      <c r="GA26">
        <v>7.06</v>
      </c>
      <c r="GB26">
        <v>14.29</v>
      </c>
      <c r="GC26">
        <v>25.06</v>
      </c>
      <c r="GD26">
        <v>1.64</v>
      </c>
      <c r="GE26">
        <v>62.15</v>
      </c>
      <c r="GF26">
        <v>0</v>
      </c>
      <c r="GG26">
        <v>7.4658199999999994E-2</v>
      </c>
      <c r="GH26">
        <v>2.37372E-2</v>
      </c>
      <c r="GI26">
        <v>0</v>
      </c>
      <c r="GJ26">
        <v>1.18861E-2</v>
      </c>
      <c r="GK26">
        <v>0</v>
      </c>
      <c r="GL26">
        <v>0</v>
      </c>
      <c r="GM26">
        <v>0.163464</v>
      </c>
      <c r="GN26">
        <v>0.16400600000000001</v>
      </c>
      <c r="GO26">
        <v>0.35411700000000002</v>
      </c>
      <c r="GP26">
        <v>2.5823200000000001E-2</v>
      </c>
      <c r="GQ26">
        <v>0.81769199999999997</v>
      </c>
      <c r="GR26">
        <v>92.302000000000007</v>
      </c>
      <c r="GS26">
        <v>76.368700000000004</v>
      </c>
      <c r="GT26">
        <v>207.87700000000001</v>
      </c>
      <c r="GU26">
        <v>0</v>
      </c>
      <c r="GV26">
        <v>0</v>
      </c>
      <c r="GW26">
        <v>2615</v>
      </c>
      <c r="GX26">
        <v>989.00099999999998</v>
      </c>
      <c r="GY26">
        <v>3267.2</v>
      </c>
      <c r="GZ26">
        <v>327.5</v>
      </c>
      <c r="HA26">
        <v>7575.25</v>
      </c>
      <c r="HB26">
        <v>76.813500000000005</v>
      </c>
      <c r="HC26">
        <v>0</v>
      </c>
      <c r="HD26">
        <v>0</v>
      </c>
      <c r="HE26">
        <v>0</v>
      </c>
      <c r="HF26">
        <v>171.255</v>
      </c>
      <c r="HG26">
        <v>0</v>
      </c>
      <c r="HH26">
        <v>73.400000000000006</v>
      </c>
      <c r="HI26">
        <v>0</v>
      </c>
      <c r="HJ26">
        <v>0</v>
      </c>
      <c r="HK26">
        <v>321.46800000000002</v>
      </c>
      <c r="HL26">
        <v>0</v>
      </c>
      <c r="HM26">
        <v>0</v>
      </c>
      <c r="HN26">
        <v>0</v>
      </c>
      <c r="HO26">
        <v>0</v>
      </c>
      <c r="HP26">
        <v>0</v>
      </c>
      <c r="HQ26">
        <v>0</v>
      </c>
      <c r="HR26">
        <v>0</v>
      </c>
      <c r="HS26">
        <v>0</v>
      </c>
      <c r="HT26">
        <v>0</v>
      </c>
      <c r="HU26">
        <v>0</v>
      </c>
      <c r="HV26">
        <v>6.94</v>
      </c>
      <c r="HW26">
        <v>4.68</v>
      </c>
      <c r="HX26">
        <v>2.12</v>
      </c>
      <c r="HY26">
        <v>0</v>
      </c>
      <c r="HZ26">
        <v>12.44</v>
      </c>
      <c r="IA26">
        <v>30.29</v>
      </c>
      <c r="IB26">
        <v>15.54</v>
      </c>
      <c r="IC26">
        <v>34.86</v>
      </c>
      <c r="ID26">
        <v>3.79</v>
      </c>
      <c r="IE26">
        <v>110.66</v>
      </c>
      <c r="IF26">
        <v>0</v>
      </c>
      <c r="IG26">
        <v>0.29921799999999998</v>
      </c>
      <c r="IH26">
        <v>2.37372E-2</v>
      </c>
      <c r="II26">
        <v>0</v>
      </c>
      <c r="IJ26">
        <v>0</v>
      </c>
      <c r="IK26">
        <v>0.76358999999999999</v>
      </c>
      <c r="IL26">
        <v>0.12681200000000001</v>
      </c>
      <c r="IM26">
        <v>0.53503100000000003</v>
      </c>
      <c r="IN26">
        <v>6.9275500000000004E-2</v>
      </c>
      <c r="IO26">
        <v>1.8176600000000001</v>
      </c>
      <c r="IP26">
        <v>47.8</v>
      </c>
      <c r="IQ26">
        <v>0</v>
      </c>
      <c r="IR26">
        <v>19.100000000000001</v>
      </c>
      <c r="IS26">
        <v>47.8</v>
      </c>
      <c r="IT26">
        <v>28.7</v>
      </c>
      <c r="IU26">
        <v>3.82</v>
      </c>
      <c r="IV26">
        <v>10.28</v>
      </c>
      <c r="IW26">
        <v>3.82</v>
      </c>
      <c r="IX26">
        <v>10.28</v>
      </c>
      <c r="IY26">
        <v>3.82</v>
      </c>
      <c r="IZ26">
        <v>10.28</v>
      </c>
      <c r="JA26">
        <v>7.65</v>
      </c>
      <c r="JB26">
        <v>18.53</v>
      </c>
    </row>
    <row r="27" spans="1:262" x14ac:dyDescent="0.25">
      <c r="A27" s="10">
        <v>42977.405682870369</v>
      </c>
      <c r="B27" t="s">
        <v>406</v>
      </c>
      <c r="C27" t="s">
        <v>542</v>
      </c>
      <c r="D27">
        <v>8</v>
      </c>
      <c r="E27">
        <v>1</v>
      </c>
      <c r="F27">
        <v>2700</v>
      </c>
      <c r="G27" t="s">
        <v>96</v>
      </c>
      <c r="H27" t="s">
        <v>125</v>
      </c>
      <c r="I27">
        <v>0</v>
      </c>
      <c r="J27">
        <v>45.1</v>
      </c>
      <c r="K27">
        <v>30.962900000000001</v>
      </c>
      <c r="L27">
        <v>275.755</v>
      </c>
      <c r="M27">
        <v>213.041</v>
      </c>
      <c r="N27">
        <v>0</v>
      </c>
      <c r="O27">
        <v>82.626800000000003</v>
      </c>
      <c r="P27">
        <v>0</v>
      </c>
      <c r="Q27">
        <v>0</v>
      </c>
      <c r="R27">
        <v>615.745</v>
      </c>
      <c r="S27">
        <v>1063.8800000000001</v>
      </c>
      <c r="T27">
        <v>2371.31</v>
      </c>
      <c r="U27">
        <v>151.51499999999999</v>
      </c>
      <c r="V27">
        <v>4804.84</v>
      </c>
      <c r="W27">
        <v>45.692399999999999</v>
      </c>
      <c r="X27">
        <v>0</v>
      </c>
      <c r="Y27">
        <v>0</v>
      </c>
      <c r="Z27">
        <v>0</v>
      </c>
      <c r="AA27">
        <v>108.10299999999999</v>
      </c>
      <c r="AB27">
        <v>0</v>
      </c>
      <c r="AC27">
        <v>45.121000000000002</v>
      </c>
      <c r="AD27">
        <v>0</v>
      </c>
      <c r="AE27">
        <v>0</v>
      </c>
      <c r="AF27">
        <v>198.916</v>
      </c>
      <c r="AG27">
        <v>0</v>
      </c>
      <c r="AH27">
        <v>0</v>
      </c>
      <c r="AI27">
        <v>0</v>
      </c>
      <c r="AJ27">
        <v>0</v>
      </c>
      <c r="AK27">
        <v>0</v>
      </c>
      <c r="AL27">
        <v>0</v>
      </c>
      <c r="AM27">
        <v>0</v>
      </c>
      <c r="AN27">
        <v>0</v>
      </c>
      <c r="AO27">
        <v>0</v>
      </c>
      <c r="AP27">
        <v>0</v>
      </c>
      <c r="AQ27">
        <v>4.05</v>
      </c>
      <c r="AR27">
        <v>10.64</v>
      </c>
      <c r="AS27">
        <v>2.11</v>
      </c>
      <c r="AT27">
        <v>0</v>
      </c>
      <c r="AU27">
        <v>8.83</v>
      </c>
      <c r="AV27">
        <v>0</v>
      </c>
      <c r="AW27">
        <v>0</v>
      </c>
      <c r="AX27">
        <v>6.67</v>
      </c>
      <c r="AY27">
        <v>14.11</v>
      </c>
      <c r="AZ27">
        <v>24.21</v>
      </c>
      <c r="BA27">
        <v>1.55</v>
      </c>
      <c r="BB27">
        <v>72.17</v>
      </c>
      <c r="BC27">
        <v>25.63</v>
      </c>
      <c r="BD27">
        <v>0</v>
      </c>
      <c r="BE27">
        <v>0.663497</v>
      </c>
      <c r="BF27">
        <v>2.4326899999999999E-2</v>
      </c>
      <c r="BG27">
        <v>0</v>
      </c>
      <c r="BH27">
        <v>1.18861E-2</v>
      </c>
      <c r="BI27">
        <v>0</v>
      </c>
      <c r="BJ27">
        <v>0</v>
      </c>
      <c r="BK27">
        <v>0.163464</v>
      </c>
      <c r="BL27">
        <v>0.169485</v>
      </c>
      <c r="BM27">
        <v>0.35411700000000002</v>
      </c>
      <c r="BN27">
        <v>2.5823200000000001E-2</v>
      </c>
      <c r="BO27">
        <v>1.4126000000000001</v>
      </c>
      <c r="BP27">
        <v>0.69971000000000005</v>
      </c>
      <c r="BQ27">
        <v>30.962800000000001</v>
      </c>
      <c r="BR27">
        <v>275.755</v>
      </c>
      <c r="BS27">
        <v>213.041</v>
      </c>
      <c r="BT27">
        <v>0</v>
      </c>
      <c r="BU27">
        <v>82.626800000000003</v>
      </c>
      <c r="BV27">
        <v>615.745</v>
      </c>
      <c r="BW27">
        <v>1063.8800000000001</v>
      </c>
      <c r="BX27">
        <v>2371.31</v>
      </c>
      <c r="BY27">
        <v>151.51499999999999</v>
      </c>
      <c r="BZ27">
        <v>4804.84</v>
      </c>
      <c r="CA27">
        <v>45.6922</v>
      </c>
      <c r="CB27">
        <v>0</v>
      </c>
      <c r="CC27">
        <v>0</v>
      </c>
      <c r="CD27">
        <v>0</v>
      </c>
      <c r="CE27">
        <v>108.10299999999999</v>
      </c>
      <c r="CF27">
        <v>0</v>
      </c>
      <c r="CG27">
        <v>45.121000000000002</v>
      </c>
      <c r="CH27">
        <v>0</v>
      </c>
      <c r="CI27">
        <v>0</v>
      </c>
      <c r="CJ27">
        <v>198.916</v>
      </c>
      <c r="CK27">
        <v>0</v>
      </c>
      <c r="CL27">
        <v>0</v>
      </c>
      <c r="CM27">
        <v>0</v>
      </c>
      <c r="CN27">
        <v>0</v>
      </c>
      <c r="CO27">
        <v>0</v>
      </c>
      <c r="CP27">
        <v>0</v>
      </c>
      <c r="CQ27">
        <v>0</v>
      </c>
      <c r="CR27">
        <v>0</v>
      </c>
      <c r="CS27">
        <v>0</v>
      </c>
      <c r="CT27">
        <v>0</v>
      </c>
      <c r="CU27">
        <v>4.05</v>
      </c>
      <c r="CV27">
        <v>10.64</v>
      </c>
      <c r="CW27">
        <v>2.11</v>
      </c>
      <c r="CX27">
        <v>0</v>
      </c>
      <c r="CY27">
        <v>8.83</v>
      </c>
      <c r="CZ27">
        <v>6.67</v>
      </c>
      <c r="DA27">
        <v>14.11</v>
      </c>
      <c r="DB27">
        <v>24.21</v>
      </c>
      <c r="DC27">
        <v>1.55</v>
      </c>
      <c r="DD27">
        <v>72.17</v>
      </c>
      <c r="DE27">
        <v>25.63</v>
      </c>
      <c r="DF27">
        <v>0</v>
      </c>
      <c r="DG27">
        <v>0.663497</v>
      </c>
      <c r="DH27">
        <v>2.4326899999999999E-2</v>
      </c>
      <c r="DI27">
        <v>0</v>
      </c>
      <c r="DJ27">
        <v>1.18861E-2</v>
      </c>
      <c r="DK27">
        <v>0.163464</v>
      </c>
      <c r="DL27">
        <v>0.169485</v>
      </c>
      <c r="DM27">
        <v>0.35411700000000002</v>
      </c>
      <c r="DN27">
        <v>2.5823200000000001E-2</v>
      </c>
      <c r="DO27">
        <v>1.4126000000000001</v>
      </c>
      <c r="DP27">
        <v>0.69971000000000005</v>
      </c>
      <c r="DQ27" t="s">
        <v>691</v>
      </c>
      <c r="DR27" t="s">
        <v>690</v>
      </c>
      <c r="DS27" t="s">
        <v>16</v>
      </c>
      <c r="DT27">
        <v>0</v>
      </c>
      <c r="DU27">
        <v>0</v>
      </c>
      <c r="DV27">
        <v>0</v>
      </c>
      <c r="DW27">
        <v>0</v>
      </c>
      <c r="EN27">
        <v>30.962900000000001</v>
      </c>
      <c r="EO27">
        <v>275.755</v>
      </c>
      <c r="EP27">
        <v>213.041</v>
      </c>
      <c r="EQ27">
        <v>0</v>
      </c>
      <c r="ER27">
        <v>82.626800000000003</v>
      </c>
      <c r="ES27">
        <v>0</v>
      </c>
      <c r="ET27">
        <v>0</v>
      </c>
      <c r="EU27">
        <v>615.745</v>
      </c>
      <c r="EV27">
        <v>1063.8800000000001</v>
      </c>
      <c r="EW27">
        <v>2371.31</v>
      </c>
      <c r="EX27">
        <v>151.51499999999999</v>
      </c>
      <c r="EY27">
        <v>4804.84</v>
      </c>
      <c r="EZ27">
        <v>45.692399999999999</v>
      </c>
      <c r="FA27">
        <v>0</v>
      </c>
      <c r="FB27">
        <v>0</v>
      </c>
      <c r="FC27">
        <v>0</v>
      </c>
      <c r="FD27">
        <v>108.10299999999999</v>
      </c>
      <c r="FE27">
        <v>0</v>
      </c>
      <c r="FF27">
        <v>45.121000000000002</v>
      </c>
      <c r="FG27">
        <v>0</v>
      </c>
      <c r="FH27">
        <v>0</v>
      </c>
      <c r="FI27">
        <v>198.916</v>
      </c>
      <c r="FJ27">
        <v>0</v>
      </c>
      <c r="FK27">
        <v>0</v>
      </c>
      <c r="FL27">
        <v>0</v>
      </c>
      <c r="FM27">
        <v>0</v>
      </c>
      <c r="FN27">
        <v>0</v>
      </c>
      <c r="FO27">
        <v>0</v>
      </c>
      <c r="FP27">
        <v>0</v>
      </c>
      <c r="FQ27">
        <v>0</v>
      </c>
      <c r="FR27">
        <v>0</v>
      </c>
      <c r="FS27">
        <v>0</v>
      </c>
      <c r="FT27">
        <v>4.05</v>
      </c>
      <c r="FU27">
        <v>10.64</v>
      </c>
      <c r="FV27">
        <v>2.11</v>
      </c>
      <c r="FW27">
        <v>0</v>
      </c>
      <c r="FX27">
        <v>8.83</v>
      </c>
      <c r="FY27">
        <v>0</v>
      </c>
      <c r="FZ27">
        <v>0</v>
      </c>
      <c r="GA27">
        <v>6.67</v>
      </c>
      <c r="GB27">
        <v>14.11</v>
      </c>
      <c r="GC27">
        <v>24.21</v>
      </c>
      <c r="GD27">
        <v>1.55</v>
      </c>
      <c r="GE27">
        <v>72.17</v>
      </c>
      <c r="GF27">
        <v>0</v>
      </c>
      <c r="GG27">
        <v>0.663497</v>
      </c>
      <c r="GH27">
        <v>2.4326899999999999E-2</v>
      </c>
      <c r="GI27">
        <v>0</v>
      </c>
      <c r="GJ27">
        <v>1.18861E-2</v>
      </c>
      <c r="GK27">
        <v>0</v>
      </c>
      <c r="GL27">
        <v>0</v>
      </c>
      <c r="GM27">
        <v>0.163464</v>
      </c>
      <c r="GN27">
        <v>0.169485</v>
      </c>
      <c r="GO27">
        <v>0.35411700000000002</v>
      </c>
      <c r="GP27">
        <v>2.5823200000000001E-2</v>
      </c>
      <c r="GQ27">
        <v>1.4126000000000001</v>
      </c>
      <c r="GR27">
        <v>165.63800000000001</v>
      </c>
      <c r="GS27">
        <v>992.36900000000003</v>
      </c>
      <c r="GT27">
        <v>213.041</v>
      </c>
      <c r="GU27">
        <v>0</v>
      </c>
      <c r="GV27">
        <v>0</v>
      </c>
      <c r="GW27">
        <v>2615</v>
      </c>
      <c r="GX27">
        <v>989.00099999999998</v>
      </c>
      <c r="GY27">
        <v>3267.2</v>
      </c>
      <c r="GZ27">
        <v>327.5</v>
      </c>
      <c r="HA27">
        <v>8569.75</v>
      </c>
      <c r="HB27">
        <v>137.84899999999999</v>
      </c>
      <c r="HC27">
        <v>0</v>
      </c>
      <c r="HD27">
        <v>0</v>
      </c>
      <c r="HE27">
        <v>0</v>
      </c>
      <c r="HF27">
        <v>168.18700000000001</v>
      </c>
      <c r="HG27">
        <v>0</v>
      </c>
      <c r="HH27">
        <v>73.400000000000006</v>
      </c>
      <c r="HI27">
        <v>0</v>
      </c>
      <c r="HJ27">
        <v>0</v>
      </c>
      <c r="HK27">
        <v>379.435</v>
      </c>
      <c r="HL27">
        <v>0</v>
      </c>
      <c r="HM27">
        <v>0</v>
      </c>
      <c r="HN27">
        <v>0</v>
      </c>
      <c r="HO27">
        <v>0</v>
      </c>
      <c r="HP27">
        <v>0</v>
      </c>
      <c r="HQ27">
        <v>0</v>
      </c>
      <c r="HR27">
        <v>0</v>
      </c>
      <c r="HS27">
        <v>0</v>
      </c>
      <c r="HT27">
        <v>0</v>
      </c>
      <c r="HU27">
        <v>0</v>
      </c>
      <c r="HV27">
        <v>12.85</v>
      </c>
      <c r="HW27">
        <v>33.880000000000003</v>
      </c>
      <c r="HX27">
        <v>2.11</v>
      </c>
      <c r="HY27">
        <v>0</v>
      </c>
      <c r="HZ27">
        <v>12.43</v>
      </c>
      <c r="IA27">
        <v>28.61</v>
      </c>
      <c r="IB27">
        <v>15.3</v>
      </c>
      <c r="IC27">
        <v>33.65</v>
      </c>
      <c r="ID27">
        <v>3.43</v>
      </c>
      <c r="IE27">
        <v>142.26</v>
      </c>
      <c r="IF27">
        <v>0</v>
      </c>
      <c r="IG27">
        <v>1.6994199999999999</v>
      </c>
      <c r="IH27">
        <v>2.4326899999999999E-2</v>
      </c>
      <c r="II27">
        <v>0</v>
      </c>
      <c r="IJ27">
        <v>0</v>
      </c>
      <c r="IK27">
        <v>0.76358999999999999</v>
      </c>
      <c r="IL27">
        <v>0.12681200000000001</v>
      </c>
      <c r="IM27">
        <v>0.53503100000000003</v>
      </c>
      <c r="IN27">
        <v>6.9275500000000004E-2</v>
      </c>
      <c r="IO27">
        <v>3.2184499999999998</v>
      </c>
      <c r="IP27">
        <v>45.1</v>
      </c>
      <c r="IQ27">
        <v>0</v>
      </c>
      <c r="IR27">
        <v>19.899999999999999</v>
      </c>
      <c r="IS27">
        <v>45.1</v>
      </c>
      <c r="IT27">
        <v>25.2</v>
      </c>
      <c r="IU27">
        <v>13.87</v>
      </c>
      <c r="IV27">
        <v>11.76</v>
      </c>
      <c r="IW27">
        <v>13.87</v>
      </c>
      <c r="IX27">
        <v>11.76</v>
      </c>
      <c r="IY27">
        <v>13.87</v>
      </c>
      <c r="IZ27">
        <v>11.76</v>
      </c>
      <c r="JA27">
        <v>37.479999999999997</v>
      </c>
      <c r="JB27">
        <v>23.79</v>
      </c>
    </row>
    <row r="28" spans="1:262" x14ac:dyDescent="0.25">
      <c r="A28" s="10">
        <v>42977.405694444446</v>
      </c>
      <c r="B28" t="s">
        <v>407</v>
      </c>
      <c r="C28" t="s">
        <v>543</v>
      </c>
      <c r="D28">
        <v>9</v>
      </c>
      <c r="E28">
        <v>1</v>
      </c>
      <c r="F28">
        <v>2700</v>
      </c>
      <c r="G28" t="s">
        <v>96</v>
      </c>
      <c r="H28" t="s">
        <v>125</v>
      </c>
      <c r="I28">
        <v>0</v>
      </c>
      <c r="J28">
        <v>45.8</v>
      </c>
      <c r="K28">
        <v>47.558300000000003</v>
      </c>
      <c r="L28">
        <v>540.13099999999997</v>
      </c>
      <c r="M28">
        <v>209.16800000000001</v>
      </c>
      <c r="N28">
        <v>0</v>
      </c>
      <c r="O28">
        <v>82.626800000000003</v>
      </c>
      <c r="P28">
        <v>0</v>
      </c>
      <c r="Q28">
        <v>0</v>
      </c>
      <c r="R28">
        <v>615.745</v>
      </c>
      <c r="S28">
        <v>1063.96</v>
      </c>
      <c r="T28">
        <v>2371.31</v>
      </c>
      <c r="U28">
        <v>151.51499999999999</v>
      </c>
      <c r="V28">
        <v>5082.01</v>
      </c>
      <c r="W28">
        <v>70.203299999999999</v>
      </c>
      <c r="X28">
        <v>0</v>
      </c>
      <c r="Y28">
        <v>0</v>
      </c>
      <c r="Z28">
        <v>0</v>
      </c>
      <c r="AA28">
        <v>107.914</v>
      </c>
      <c r="AB28">
        <v>0</v>
      </c>
      <c r="AC28">
        <v>45.121000000000002</v>
      </c>
      <c r="AD28">
        <v>0</v>
      </c>
      <c r="AE28">
        <v>0</v>
      </c>
      <c r="AF28">
        <v>223.238</v>
      </c>
      <c r="AG28">
        <v>0</v>
      </c>
      <c r="AH28">
        <v>0</v>
      </c>
      <c r="AI28">
        <v>0</v>
      </c>
      <c r="AJ28">
        <v>0</v>
      </c>
      <c r="AK28">
        <v>0</v>
      </c>
      <c r="AL28">
        <v>0</v>
      </c>
      <c r="AM28">
        <v>0</v>
      </c>
      <c r="AN28">
        <v>0</v>
      </c>
      <c r="AO28">
        <v>0</v>
      </c>
      <c r="AP28">
        <v>0</v>
      </c>
      <c r="AQ28">
        <v>6.19</v>
      </c>
      <c r="AR28">
        <v>21.33</v>
      </c>
      <c r="AS28">
        <v>2.06</v>
      </c>
      <c r="AT28">
        <v>0</v>
      </c>
      <c r="AU28">
        <v>8.83</v>
      </c>
      <c r="AV28">
        <v>0</v>
      </c>
      <c r="AW28">
        <v>0</v>
      </c>
      <c r="AX28">
        <v>6.68</v>
      </c>
      <c r="AY28">
        <v>14.11</v>
      </c>
      <c r="AZ28">
        <v>24.13</v>
      </c>
      <c r="BA28">
        <v>1.55</v>
      </c>
      <c r="BB28">
        <v>84.88</v>
      </c>
      <c r="BC28">
        <v>38.409999999999997</v>
      </c>
      <c r="BD28">
        <v>0</v>
      </c>
      <c r="BE28">
        <v>1.49814</v>
      </c>
      <c r="BF28">
        <v>2.3884599999999999E-2</v>
      </c>
      <c r="BG28">
        <v>0</v>
      </c>
      <c r="BH28">
        <v>1.18861E-2</v>
      </c>
      <c r="BI28">
        <v>0</v>
      </c>
      <c r="BJ28">
        <v>0</v>
      </c>
      <c r="BK28">
        <v>0.163464</v>
      </c>
      <c r="BL28">
        <v>0.17241400000000001</v>
      </c>
      <c r="BM28">
        <v>0.35411700000000002</v>
      </c>
      <c r="BN28">
        <v>2.5823200000000001E-2</v>
      </c>
      <c r="BO28">
        <v>2.24973</v>
      </c>
      <c r="BP28">
        <v>1.5339100000000001</v>
      </c>
      <c r="BQ28">
        <v>47.558300000000003</v>
      </c>
      <c r="BR28">
        <v>540.13099999999997</v>
      </c>
      <c r="BS28">
        <v>209.16800000000001</v>
      </c>
      <c r="BT28">
        <v>0</v>
      </c>
      <c r="BU28">
        <v>82.626800000000003</v>
      </c>
      <c r="BV28">
        <v>615.745</v>
      </c>
      <c r="BW28">
        <v>1063.96</v>
      </c>
      <c r="BX28">
        <v>2371.31</v>
      </c>
      <c r="BY28">
        <v>151.51499999999999</v>
      </c>
      <c r="BZ28">
        <v>5082.01</v>
      </c>
      <c r="CA28">
        <v>70.203299999999999</v>
      </c>
      <c r="CB28">
        <v>0</v>
      </c>
      <c r="CC28">
        <v>0</v>
      </c>
      <c r="CD28">
        <v>0</v>
      </c>
      <c r="CE28">
        <v>107.914</v>
      </c>
      <c r="CF28">
        <v>0</v>
      </c>
      <c r="CG28">
        <v>45.121000000000002</v>
      </c>
      <c r="CH28">
        <v>0</v>
      </c>
      <c r="CI28">
        <v>0</v>
      </c>
      <c r="CJ28">
        <v>223.238</v>
      </c>
      <c r="CK28">
        <v>0</v>
      </c>
      <c r="CL28">
        <v>0</v>
      </c>
      <c r="CM28">
        <v>0</v>
      </c>
      <c r="CN28">
        <v>0</v>
      </c>
      <c r="CO28">
        <v>0</v>
      </c>
      <c r="CP28">
        <v>0</v>
      </c>
      <c r="CQ28">
        <v>0</v>
      </c>
      <c r="CR28">
        <v>0</v>
      </c>
      <c r="CS28">
        <v>0</v>
      </c>
      <c r="CT28">
        <v>0</v>
      </c>
      <c r="CU28">
        <v>6.19</v>
      </c>
      <c r="CV28">
        <v>21.33</v>
      </c>
      <c r="CW28">
        <v>2.06</v>
      </c>
      <c r="CX28">
        <v>0</v>
      </c>
      <c r="CY28">
        <v>8.83</v>
      </c>
      <c r="CZ28">
        <v>6.68</v>
      </c>
      <c r="DA28">
        <v>14.11</v>
      </c>
      <c r="DB28">
        <v>24.13</v>
      </c>
      <c r="DC28">
        <v>1.55</v>
      </c>
      <c r="DD28">
        <v>84.88</v>
      </c>
      <c r="DE28">
        <v>38.409999999999997</v>
      </c>
      <c r="DF28">
        <v>0</v>
      </c>
      <c r="DG28">
        <v>1.49814</v>
      </c>
      <c r="DH28">
        <v>2.3884599999999999E-2</v>
      </c>
      <c r="DI28">
        <v>0</v>
      </c>
      <c r="DJ28">
        <v>1.18861E-2</v>
      </c>
      <c r="DK28">
        <v>0.163464</v>
      </c>
      <c r="DL28">
        <v>0.17241400000000001</v>
      </c>
      <c r="DM28">
        <v>0.35411700000000002</v>
      </c>
      <c r="DN28">
        <v>2.5823200000000001E-2</v>
      </c>
      <c r="DO28">
        <v>2.24973</v>
      </c>
      <c r="DP28">
        <v>1.5339100000000001</v>
      </c>
      <c r="DQ28" t="s">
        <v>691</v>
      </c>
      <c r="DR28" t="s">
        <v>690</v>
      </c>
      <c r="DS28" t="s">
        <v>16</v>
      </c>
      <c r="DT28" s="24">
        <v>-1.5349699999999999E-9</v>
      </c>
      <c r="DU28" s="24">
        <v>-1.5349699999999999E-9</v>
      </c>
      <c r="DV28">
        <v>0</v>
      </c>
      <c r="DW28">
        <v>0</v>
      </c>
      <c r="EN28">
        <v>47.558300000000003</v>
      </c>
      <c r="EO28">
        <v>540.13099999999997</v>
      </c>
      <c r="EP28">
        <v>209.16800000000001</v>
      </c>
      <c r="EQ28">
        <v>0</v>
      </c>
      <c r="ER28">
        <v>82.626800000000003</v>
      </c>
      <c r="ES28">
        <v>0</v>
      </c>
      <c r="ET28">
        <v>0</v>
      </c>
      <c r="EU28">
        <v>615.745</v>
      </c>
      <c r="EV28">
        <v>1063.96</v>
      </c>
      <c r="EW28">
        <v>2371.31</v>
      </c>
      <c r="EX28">
        <v>151.51499999999999</v>
      </c>
      <c r="EY28">
        <v>5082.01</v>
      </c>
      <c r="EZ28">
        <v>70.203299999999999</v>
      </c>
      <c r="FA28">
        <v>0</v>
      </c>
      <c r="FB28">
        <v>0</v>
      </c>
      <c r="FC28">
        <v>0</v>
      </c>
      <c r="FD28">
        <v>107.914</v>
      </c>
      <c r="FE28">
        <v>0</v>
      </c>
      <c r="FF28">
        <v>45.121000000000002</v>
      </c>
      <c r="FG28">
        <v>0</v>
      </c>
      <c r="FH28">
        <v>0</v>
      </c>
      <c r="FI28">
        <v>223.238</v>
      </c>
      <c r="FJ28">
        <v>0</v>
      </c>
      <c r="FK28">
        <v>0</v>
      </c>
      <c r="FL28">
        <v>0</v>
      </c>
      <c r="FM28">
        <v>0</v>
      </c>
      <c r="FN28">
        <v>0</v>
      </c>
      <c r="FO28">
        <v>0</v>
      </c>
      <c r="FP28">
        <v>0</v>
      </c>
      <c r="FQ28">
        <v>0</v>
      </c>
      <c r="FR28">
        <v>0</v>
      </c>
      <c r="FS28">
        <v>0</v>
      </c>
      <c r="FT28">
        <v>6.19</v>
      </c>
      <c r="FU28">
        <v>21.33</v>
      </c>
      <c r="FV28">
        <v>2.06</v>
      </c>
      <c r="FW28">
        <v>0</v>
      </c>
      <c r="FX28">
        <v>8.83</v>
      </c>
      <c r="FY28">
        <v>0</v>
      </c>
      <c r="FZ28">
        <v>0</v>
      </c>
      <c r="GA28">
        <v>6.68</v>
      </c>
      <c r="GB28">
        <v>14.11</v>
      </c>
      <c r="GC28">
        <v>24.13</v>
      </c>
      <c r="GD28">
        <v>1.55</v>
      </c>
      <c r="GE28">
        <v>84.88</v>
      </c>
      <c r="GF28">
        <v>0</v>
      </c>
      <c r="GG28">
        <v>1.49814</v>
      </c>
      <c r="GH28">
        <v>2.3884599999999999E-2</v>
      </c>
      <c r="GI28">
        <v>0</v>
      </c>
      <c r="GJ28">
        <v>1.18861E-2</v>
      </c>
      <c r="GK28">
        <v>0</v>
      </c>
      <c r="GL28">
        <v>0</v>
      </c>
      <c r="GM28">
        <v>0.163464</v>
      </c>
      <c r="GN28">
        <v>0.17241400000000001</v>
      </c>
      <c r="GO28">
        <v>0.35411700000000002</v>
      </c>
      <c r="GP28">
        <v>2.5823200000000001E-2</v>
      </c>
      <c r="GQ28">
        <v>2.24973</v>
      </c>
      <c r="GR28">
        <v>229.85</v>
      </c>
      <c r="GS28">
        <v>1820.93</v>
      </c>
      <c r="GT28">
        <v>209.16800000000001</v>
      </c>
      <c r="GU28">
        <v>0</v>
      </c>
      <c r="GV28">
        <v>0</v>
      </c>
      <c r="GW28">
        <v>2615</v>
      </c>
      <c r="GX28">
        <v>989.00099999999998</v>
      </c>
      <c r="GY28">
        <v>3267.2</v>
      </c>
      <c r="GZ28">
        <v>327.5</v>
      </c>
      <c r="HA28">
        <v>9458.65</v>
      </c>
      <c r="HB28">
        <v>191.34700000000001</v>
      </c>
      <c r="HC28">
        <v>0</v>
      </c>
      <c r="HD28">
        <v>0</v>
      </c>
      <c r="HE28">
        <v>0</v>
      </c>
      <c r="HF28">
        <v>167.94300000000001</v>
      </c>
      <c r="HG28">
        <v>0</v>
      </c>
      <c r="HH28">
        <v>73.400000000000006</v>
      </c>
      <c r="HI28">
        <v>0</v>
      </c>
      <c r="HJ28">
        <v>0</v>
      </c>
      <c r="HK28">
        <v>432.68900000000002</v>
      </c>
      <c r="HL28">
        <v>0</v>
      </c>
      <c r="HM28">
        <v>0</v>
      </c>
      <c r="HN28">
        <v>0</v>
      </c>
      <c r="HO28">
        <v>0</v>
      </c>
      <c r="HP28">
        <v>0</v>
      </c>
      <c r="HQ28">
        <v>0</v>
      </c>
      <c r="HR28">
        <v>0</v>
      </c>
      <c r="HS28">
        <v>0</v>
      </c>
      <c r="HT28">
        <v>0</v>
      </c>
      <c r="HU28">
        <v>0</v>
      </c>
      <c r="HV28">
        <v>17.73</v>
      </c>
      <c r="HW28">
        <v>54.02</v>
      </c>
      <c r="HX28">
        <v>2.06</v>
      </c>
      <c r="HY28">
        <v>0</v>
      </c>
      <c r="HZ28">
        <v>12.43</v>
      </c>
      <c r="IA28">
        <v>28.67</v>
      </c>
      <c r="IB28">
        <v>15.26</v>
      </c>
      <c r="IC28">
        <v>33.58</v>
      </c>
      <c r="ID28">
        <v>3.41</v>
      </c>
      <c r="IE28">
        <v>167.16</v>
      </c>
      <c r="IF28">
        <v>0</v>
      </c>
      <c r="IG28">
        <v>2.9331800000000001</v>
      </c>
      <c r="IH28">
        <v>2.3884599999999999E-2</v>
      </c>
      <c r="II28">
        <v>0</v>
      </c>
      <c r="IJ28">
        <v>0</v>
      </c>
      <c r="IK28">
        <v>0.76358999999999999</v>
      </c>
      <c r="IL28">
        <v>0.12681200000000001</v>
      </c>
      <c r="IM28">
        <v>0.53503100000000003</v>
      </c>
      <c r="IN28">
        <v>6.9275500000000004E-2</v>
      </c>
      <c r="IO28">
        <v>4.4517699999999998</v>
      </c>
      <c r="IP28">
        <v>45.8</v>
      </c>
      <c r="IQ28">
        <v>0</v>
      </c>
      <c r="IR28">
        <v>23.2</v>
      </c>
      <c r="IS28">
        <v>45.8</v>
      </c>
      <c r="IT28">
        <v>22.6</v>
      </c>
      <c r="IU28">
        <v>24.66</v>
      </c>
      <c r="IV28">
        <v>13.75</v>
      </c>
      <c r="IW28">
        <v>24.66</v>
      </c>
      <c r="IX28">
        <v>13.75</v>
      </c>
      <c r="IY28">
        <v>24.66</v>
      </c>
      <c r="IZ28">
        <v>13.75</v>
      </c>
      <c r="JA28">
        <v>58.13</v>
      </c>
      <c r="JB28">
        <v>28.11</v>
      </c>
    </row>
    <row r="29" spans="1:262" x14ac:dyDescent="0.25">
      <c r="A29" s="10">
        <v>42977.406099537038</v>
      </c>
      <c r="B29" t="s">
        <v>408</v>
      </c>
      <c r="C29" t="s">
        <v>544</v>
      </c>
      <c r="D29">
        <v>10</v>
      </c>
      <c r="E29">
        <v>1</v>
      </c>
      <c r="F29">
        <v>2700</v>
      </c>
      <c r="G29" t="s">
        <v>96</v>
      </c>
      <c r="H29" t="s">
        <v>125</v>
      </c>
      <c r="I29">
        <v>0</v>
      </c>
      <c r="J29">
        <v>44.8</v>
      </c>
      <c r="K29">
        <v>54.732199999999999</v>
      </c>
      <c r="L29">
        <v>678.68100000000004</v>
      </c>
      <c r="M29">
        <v>205.29499999999999</v>
      </c>
      <c r="N29">
        <v>0</v>
      </c>
      <c r="O29">
        <v>82.628</v>
      </c>
      <c r="P29">
        <v>0</v>
      </c>
      <c r="Q29">
        <v>0</v>
      </c>
      <c r="R29">
        <v>615.745</v>
      </c>
      <c r="S29">
        <v>1067.32</v>
      </c>
      <c r="T29">
        <v>2371.31</v>
      </c>
      <c r="U29">
        <v>151.51499999999999</v>
      </c>
      <c r="V29">
        <v>5227.22</v>
      </c>
      <c r="W29">
        <v>80.796800000000005</v>
      </c>
      <c r="X29">
        <v>0</v>
      </c>
      <c r="Y29">
        <v>0</v>
      </c>
      <c r="Z29">
        <v>0</v>
      </c>
      <c r="AA29">
        <v>107.166</v>
      </c>
      <c r="AB29">
        <v>0</v>
      </c>
      <c r="AC29">
        <v>45.121000000000002</v>
      </c>
      <c r="AD29">
        <v>0</v>
      </c>
      <c r="AE29">
        <v>0</v>
      </c>
      <c r="AF29">
        <v>233.084</v>
      </c>
      <c r="AG29">
        <v>0</v>
      </c>
      <c r="AH29">
        <v>0</v>
      </c>
      <c r="AI29">
        <v>0</v>
      </c>
      <c r="AJ29">
        <v>0</v>
      </c>
      <c r="AK29">
        <v>0</v>
      </c>
      <c r="AL29">
        <v>0</v>
      </c>
      <c r="AM29">
        <v>0</v>
      </c>
      <c r="AN29">
        <v>0</v>
      </c>
      <c r="AO29">
        <v>0</v>
      </c>
      <c r="AP29">
        <v>0</v>
      </c>
      <c r="AQ29">
        <v>7.1</v>
      </c>
      <c r="AR29">
        <v>22.4</v>
      </c>
      <c r="AS29">
        <v>2.0299999999999998</v>
      </c>
      <c r="AT29">
        <v>0</v>
      </c>
      <c r="AU29">
        <v>8.7799999999999994</v>
      </c>
      <c r="AV29">
        <v>0</v>
      </c>
      <c r="AW29">
        <v>0</v>
      </c>
      <c r="AX29">
        <v>6.78</v>
      </c>
      <c r="AY29">
        <v>14.26</v>
      </c>
      <c r="AZ29">
        <v>24.22</v>
      </c>
      <c r="BA29">
        <v>1.56</v>
      </c>
      <c r="BB29">
        <v>87.13</v>
      </c>
      <c r="BC29">
        <v>40.31</v>
      </c>
      <c r="BD29">
        <v>0</v>
      </c>
      <c r="BE29">
        <v>1.60209</v>
      </c>
      <c r="BF29">
        <v>2.3442399999999999E-2</v>
      </c>
      <c r="BG29">
        <v>0</v>
      </c>
      <c r="BH29">
        <v>1.18861E-2</v>
      </c>
      <c r="BI29">
        <v>0</v>
      </c>
      <c r="BJ29">
        <v>0</v>
      </c>
      <c r="BK29">
        <v>0.163464</v>
      </c>
      <c r="BL29">
        <v>0.17324999999999999</v>
      </c>
      <c r="BM29">
        <v>0.35411700000000002</v>
      </c>
      <c r="BN29">
        <v>2.5823200000000001E-2</v>
      </c>
      <c r="BO29">
        <v>2.3540800000000002</v>
      </c>
      <c r="BP29">
        <v>1.6374200000000001</v>
      </c>
      <c r="BQ29">
        <v>54.732199999999999</v>
      </c>
      <c r="BR29">
        <v>678.68100000000004</v>
      </c>
      <c r="BS29">
        <v>205.29499999999999</v>
      </c>
      <c r="BT29">
        <v>0</v>
      </c>
      <c r="BU29">
        <v>82.628</v>
      </c>
      <c r="BV29">
        <v>615.745</v>
      </c>
      <c r="BW29">
        <v>1067.32</v>
      </c>
      <c r="BX29">
        <v>2371.31</v>
      </c>
      <c r="BY29">
        <v>151.51499999999999</v>
      </c>
      <c r="BZ29">
        <v>5227.22</v>
      </c>
      <c r="CA29">
        <v>80.796800000000005</v>
      </c>
      <c r="CB29">
        <v>0</v>
      </c>
      <c r="CC29">
        <v>0</v>
      </c>
      <c r="CD29">
        <v>0</v>
      </c>
      <c r="CE29">
        <v>107.166</v>
      </c>
      <c r="CF29">
        <v>0</v>
      </c>
      <c r="CG29">
        <v>45.121000000000002</v>
      </c>
      <c r="CH29">
        <v>0</v>
      </c>
      <c r="CI29">
        <v>0</v>
      </c>
      <c r="CJ29">
        <v>233.084</v>
      </c>
      <c r="CK29">
        <v>0</v>
      </c>
      <c r="CL29">
        <v>0</v>
      </c>
      <c r="CM29">
        <v>0</v>
      </c>
      <c r="CN29">
        <v>0</v>
      </c>
      <c r="CO29">
        <v>0</v>
      </c>
      <c r="CP29">
        <v>0</v>
      </c>
      <c r="CQ29">
        <v>0</v>
      </c>
      <c r="CR29">
        <v>0</v>
      </c>
      <c r="CS29">
        <v>0</v>
      </c>
      <c r="CT29">
        <v>0</v>
      </c>
      <c r="CU29">
        <v>7.1</v>
      </c>
      <c r="CV29">
        <v>22.4</v>
      </c>
      <c r="CW29">
        <v>2.0299999999999998</v>
      </c>
      <c r="CX29">
        <v>0</v>
      </c>
      <c r="CY29">
        <v>8.7799999999999994</v>
      </c>
      <c r="CZ29">
        <v>6.78</v>
      </c>
      <c r="DA29">
        <v>14.26</v>
      </c>
      <c r="DB29">
        <v>24.22</v>
      </c>
      <c r="DC29">
        <v>1.56</v>
      </c>
      <c r="DD29">
        <v>87.13</v>
      </c>
      <c r="DE29">
        <v>40.31</v>
      </c>
      <c r="DF29">
        <v>0</v>
      </c>
      <c r="DG29">
        <v>1.60209</v>
      </c>
      <c r="DH29">
        <v>2.3442399999999999E-2</v>
      </c>
      <c r="DI29">
        <v>0</v>
      </c>
      <c r="DJ29">
        <v>1.18861E-2</v>
      </c>
      <c r="DK29">
        <v>0.163464</v>
      </c>
      <c r="DL29">
        <v>0.17324999999999999</v>
      </c>
      <c r="DM29">
        <v>0.35411700000000002</v>
      </c>
      <c r="DN29">
        <v>2.5823200000000001E-2</v>
      </c>
      <c r="DO29">
        <v>2.3540800000000002</v>
      </c>
      <c r="DP29">
        <v>1.6374200000000001</v>
      </c>
      <c r="DQ29" t="s">
        <v>691</v>
      </c>
      <c r="DR29" t="s">
        <v>690</v>
      </c>
      <c r="DS29" t="s">
        <v>16</v>
      </c>
      <c r="DT29">
        <v>0</v>
      </c>
      <c r="DU29">
        <v>0</v>
      </c>
      <c r="DV29">
        <v>0</v>
      </c>
      <c r="DW29">
        <v>0</v>
      </c>
      <c r="EN29">
        <v>54.732199999999999</v>
      </c>
      <c r="EO29">
        <v>678.68100000000004</v>
      </c>
      <c r="EP29">
        <v>205.29499999999999</v>
      </c>
      <c r="EQ29">
        <v>0</v>
      </c>
      <c r="ER29">
        <v>82.628</v>
      </c>
      <c r="ES29">
        <v>0</v>
      </c>
      <c r="ET29">
        <v>0</v>
      </c>
      <c r="EU29">
        <v>615.745</v>
      </c>
      <c r="EV29">
        <v>1067.32</v>
      </c>
      <c r="EW29">
        <v>2371.31</v>
      </c>
      <c r="EX29">
        <v>151.51499999999999</v>
      </c>
      <c r="EY29">
        <v>5227.22</v>
      </c>
      <c r="EZ29">
        <v>80.796800000000005</v>
      </c>
      <c r="FA29">
        <v>0</v>
      </c>
      <c r="FB29">
        <v>0</v>
      </c>
      <c r="FC29">
        <v>0</v>
      </c>
      <c r="FD29">
        <v>107.166</v>
      </c>
      <c r="FE29">
        <v>0</v>
      </c>
      <c r="FF29">
        <v>45.121000000000002</v>
      </c>
      <c r="FG29">
        <v>0</v>
      </c>
      <c r="FH29">
        <v>0</v>
      </c>
      <c r="FI29">
        <v>233.084</v>
      </c>
      <c r="FJ29">
        <v>0</v>
      </c>
      <c r="FK29">
        <v>0</v>
      </c>
      <c r="FL29">
        <v>0</v>
      </c>
      <c r="FM29">
        <v>0</v>
      </c>
      <c r="FN29">
        <v>0</v>
      </c>
      <c r="FO29">
        <v>0</v>
      </c>
      <c r="FP29">
        <v>0</v>
      </c>
      <c r="FQ29">
        <v>0</v>
      </c>
      <c r="FR29">
        <v>0</v>
      </c>
      <c r="FS29">
        <v>0</v>
      </c>
      <c r="FT29">
        <v>7.1</v>
      </c>
      <c r="FU29">
        <v>22.4</v>
      </c>
      <c r="FV29">
        <v>2.0299999999999998</v>
      </c>
      <c r="FW29">
        <v>0</v>
      </c>
      <c r="FX29">
        <v>8.7799999999999994</v>
      </c>
      <c r="FY29">
        <v>0</v>
      </c>
      <c r="FZ29">
        <v>0</v>
      </c>
      <c r="GA29">
        <v>6.78</v>
      </c>
      <c r="GB29">
        <v>14.26</v>
      </c>
      <c r="GC29">
        <v>24.22</v>
      </c>
      <c r="GD29">
        <v>1.56</v>
      </c>
      <c r="GE29">
        <v>87.13</v>
      </c>
      <c r="GF29">
        <v>0</v>
      </c>
      <c r="GG29">
        <v>1.60209</v>
      </c>
      <c r="GH29">
        <v>2.3442399999999999E-2</v>
      </c>
      <c r="GI29">
        <v>0</v>
      </c>
      <c r="GJ29">
        <v>1.18861E-2</v>
      </c>
      <c r="GK29">
        <v>0</v>
      </c>
      <c r="GL29">
        <v>0</v>
      </c>
      <c r="GM29">
        <v>0.163464</v>
      </c>
      <c r="GN29">
        <v>0.17324999999999999</v>
      </c>
      <c r="GO29">
        <v>0.35411700000000002</v>
      </c>
      <c r="GP29">
        <v>2.5823200000000001E-2</v>
      </c>
      <c r="GQ29">
        <v>2.3540800000000002</v>
      </c>
      <c r="GR29">
        <v>259.02999999999997</v>
      </c>
      <c r="GS29">
        <v>2486.4699999999998</v>
      </c>
      <c r="GT29">
        <v>205.29499999999999</v>
      </c>
      <c r="GU29">
        <v>0</v>
      </c>
      <c r="GV29">
        <v>0</v>
      </c>
      <c r="GW29">
        <v>2615</v>
      </c>
      <c r="GX29">
        <v>989.00099999999998</v>
      </c>
      <c r="GY29">
        <v>3267.2</v>
      </c>
      <c r="GZ29">
        <v>327.5</v>
      </c>
      <c r="HA29">
        <v>10149.5</v>
      </c>
      <c r="HB29">
        <v>215.648</v>
      </c>
      <c r="HC29">
        <v>0</v>
      </c>
      <c r="HD29">
        <v>0</v>
      </c>
      <c r="HE29">
        <v>0</v>
      </c>
      <c r="HF29">
        <v>167.04499999999999</v>
      </c>
      <c r="HG29">
        <v>0</v>
      </c>
      <c r="HH29">
        <v>73.400000000000006</v>
      </c>
      <c r="HI29">
        <v>0</v>
      </c>
      <c r="HJ29">
        <v>0</v>
      </c>
      <c r="HK29">
        <v>456.09300000000002</v>
      </c>
      <c r="HL29">
        <v>0</v>
      </c>
      <c r="HM29">
        <v>0</v>
      </c>
      <c r="HN29">
        <v>0</v>
      </c>
      <c r="HO29">
        <v>0</v>
      </c>
      <c r="HP29">
        <v>0</v>
      </c>
      <c r="HQ29">
        <v>0</v>
      </c>
      <c r="HR29">
        <v>0</v>
      </c>
      <c r="HS29">
        <v>0</v>
      </c>
      <c r="HT29">
        <v>0</v>
      </c>
      <c r="HU29">
        <v>0</v>
      </c>
      <c r="HV29">
        <v>19.95</v>
      </c>
      <c r="HW29">
        <v>60.32</v>
      </c>
      <c r="HX29">
        <v>2.0299999999999998</v>
      </c>
      <c r="HY29">
        <v>0</v>
      </c>
      <c r="HZ29">
        <v>12.39</v>
      </c>
      <c r="IA29">
        <v>29.1</v>
      </c>
      <c r="IB29">
        <v>15.28</v>
      </c>
      <c r="IC29">
        <v>33.74</v>
      </c>
      <c r="ID29">
        <v>3.44</v>
      </c>
      <c r="IE29">
        <v>176.25</v>
      </c>
      <c r="IF29">
        <v>0</v>
      </c>
      <c r="IG29">
        <v>3.2511100000000002</v>
      </c>
      <c r="IH29">
        <v>2.3442399999999999E-2</v>
      </c>
      <c r="II29">
        <v>0</v>
      </c>
      <c r="IJ29">
        <v>0</v>
      </c>
      <c r="IK29">
        <v>0.76358999999999999</v>
      </c>
      <c r="IL29">
        <v>0.12681200000000001</v>
      </c>
      <c r="IM29">
        <v>0.53503100000000003</v>
      </c>
      <c r="IN29">
        <v>6.9275500000000004E-2</v>
      </c>
      <c r="IO29">
        <v>4.7692600000000001</v>
      </c>
      <c r="IP29">
        <v>44.8</v>
      </c>
      <c r="IQ29">
        <v>0</v>
      </c>
      <c r="IR29">
        <v>23.4</v>
      </c>
      <c r="IS29">
        <v>44.8</v>
      </c>
      <c r="IT29">
        <v>21.4</v>
      </c>
      <c r="IU29">
        <v>25.76</v>
      </c>
      <c r="IV29">
        <v>14.55</v>
      </c>
      <c r="IW29">
        <v>25.76</v>
      </c>
      <c r="IX29">
        <v>14.55</v>
      </c>
      <c r="IY29">
        <v>25.76</v>
      </c>
      <c r="IZ29">
        <v>14.55</v>
      </c>
      <c r="JA29">
        <v>64.66</v>
      </c>
      <c r="JB29">
        <v>30.03</v>
      </c>
    </row>
    <row r="30" spans="1:262" x14ac:dyDescent="0.25">
      <c r="A30" s="10">
        <v>42977.405694444446</v>
      </c>
      <c r="B30" t="s">
        <v>409</v>
      </c>
      <c r="C30" t="s">
        <v>545</v>
      </c>
      <c r="D30">
        <v>11</v>
      </c>
      <c r="E30">
        <v>1</v>
      </c>
      <c r="F30">
        <v>2700</v>
      </c>
      <c r="G30" t="s">
        <v>96</v>
      </c>
      <c r="H30" t="s">
        <v>125</v>
      </c>
      <c r="I30">
        <v>0</v>
      </c>
      <c r="J30">
        <v>42.5</v>
      </c>
      <c r="K30">
        <v>141.33000000000001</v>
      </c>
      <c r="L30">
        <v>1435.14</v>
      </c>
      <c r="M30">
        <v>194.96799999999999</v>
      </c>
      <c r="N30">
        <v>0</v>
      </c>
      <c r="O30">
        <v>82.6327</v>
      </c>
      <c r="P30">
        <v>0</v>
      </c>
      <c r="Q30">
        <v>0</v>
      </c>
      <c r="R30">
        <v>615.745</v>
      </c>
      <c r="S30">
        <v>1061.03</v>
      </c>
      <c r="T30">
        <v>2371.31</v>
      </c>
      <c r="U30">
        <v>151.51499999999999</v>
      </c>
      <c r="V30">
        <v>6053.67</v>
      </c>
      <c r="W30">
        <v>208.58699999999999</v>
      </c>
      <c r="X30">
        <v>0</v>
      </c>
      <c r="Y30">
        <v>0</v>
      </c>
      <c r="Z30">
        <v>0</v>
      </c>
      <c r="AA30">
        <v>109.20099999999999</v>
      </c>
      <c r="AB30">
        <v>0</v>
      </c>
      <c r="AC30">
        <v>45.121000000000002</v>
      </c>
      <c r="AD30">
        <v>0</v>
      </c>
      <c r="AE30">
        <v>0</v>
      </c>
      <c r="AF30">
        <v>362.90899999999999</v>
      </c>
      <c r="AG30">
        <v>0</v>
      </c>
      <c r="AH30">
        <v>0</v>
      </c>
      <c r="AI30">
        <v>0</v>
      </c>
      <c r="AJ30">
        <v>0</v>
      </c>
      <c r="AK30">
        <v>0</v>
      </c>
      <c r="AL30">
        <v>0</v>
      </c>
      <c r="AM30">
        <v>0</v>
      </c>
      <c r="AN30">
        <v>0</v>
      </c>
      <c r="AO30">
        <v>0</v>
      </c>
      <c r="AP30">
        <v>0</v>
      </c>
      <c r="AQ30">
        <v>18.32</v>
      </c>
      <c r="AR30">
        <v>35.21</v>
      </c>
      <c r="AS30">
        <v>2</v>
      </c>
      <c r="AT30">
        <v>0</v>
      </c>
      <c r="AU30">
        <v>8.98</v>
      </c>
      <c r="AV30">
        <v>0</v>
      </c>
      <c r="AW30">
        <v>0</v>
      </c>
      <c r="AX30">
        <v>6.96</v>
      </c>
      <c r="AY30">
        <v>14.64</v>
      </c>
      <c r="AZ30">
        <v>25</v>
      </c>
      <c r="BA30">
        <v>1.6</v>
      </c>
      <c r="BB30">
        <v>112.71</v>
      </c>
      <c r="BC30">
        <v>64.510000000000005</v>
      </c>
      <c r="BD30">
        <v>0</v>
      </c>
      <c r="BE30">
        <v>2.0164599999999999</v>
      </c>
      <c r="BF30">
        <v>2.2263100000000001E-2</v>
      </c>
      <c r="BG30">
        <v>0</v>
      </c>
      <c r="BH30">
        <v>1.18861E-2</v>
      </c>
      <c r="BI30">
        <v>0</v>
      </c>
      <c r="BJ30">
        <v>0</v>
      </c>
      <c r="BK30">
        <v>0.163464</v>
      </c>
      <c r="BL30">
        <v>0.17468600000000001</v>
      </c>
      <c r="BM30">
        <v>0.35411700000000002</v>
      </c>
      <c r="BN30">
        <v>2.5823200000000001E-2</v>
      </c>
      <c r="BO30">
        <v>2.7686999999999999</v>
      </c>
      <c r="BP30">
        <v>2.0506099999999998</v>
      </c>
      <c r="BQ30">
        <v>141.33000000000001</v>
      </c>
      <c r="BR30">
        <v>1435.14</v>
      </c>
      <c r="BS30">
        <v>194.96799999999999</v>
      </c>
      <c r="BT30">
        <v>0</v>
      </c>
      <c r="BU30">
        <v>82.6327</v>
      </c>
      <c r="BV30">
        <v>615.745</v>
      </c>
      <c r="BW30">
        <v>1061.03</v>
      </c>
      <c r="BX30">
        <v>2371.31</v>
      </c>
      <c r="BY30">
        <v>151.51499999999999</v>
      </c>
      <c r="BZ30">
        <v>6053.67</v>
      </c>
      <c r="CA30">
        <v>208.58699999999999</v>
      </c>
      <c r="CB30">
        <v>0</v>
      </c>
      <c r="CC30">
        <v>0</v>
      </c>
      <c r="CD30">
        <v>0</v>
      </c>
      <c r="CE30">
        <v>109.20099999999999</v>
      </c>
      <c r="CF30">
        <v>0</v>
      </c>
      <c r="CG30">
        <v>45.121000000000002</v>
      </c>
      <c r="CH30">
        <v>0</v>
      </c>
      <c r="CI30">
        <v>0</v>
      </c>
      <c r="CJ30">
        <v>362.90899999999999</v>
      </c>
      <c r="CK30">
        <v>0</v>
      </c>
      <c r="CL30">
        <v>0</v>
      </c>
      <c r="CM30">
        <v>0</v>
      </c>
      <c r="CN30">
        <v>0</v>
      </c>
      <c r="CO30">
        <v>0</v>
      </c>
      <c r="CP30">
        <v>0</v>
      </c>
      <c r="CQ30">
        <v>0</v>
      </c>
      <c r="CR30">
        <v>0</v>
      </c>
      <c r="CS30">
        <v>0</v>
      </c>
      <c r="CT30">
        <v>0</v>
      </c>
      <c r="CU30">
        <v>18.32</v>
      </c>
      <c r="CV30">
        <v>35.21</v>
      </c>
      <c r="CW30">
        <v>2</v>
      </c>
      <c r="CX30">
        <v>0</v>
      </c>
      <c r="CY30">
        <v>8.98</v>
      </c>
      <c r="CZ30">
        <v>6.96</v>
      </c>
      <c r="DA30">
        <v>14.64</v>
      </c>
      <c r="DB30">
        <v>25</v>
      </c>
      <c r="DC30">
        <v>1.6</v>
      </c>
      <c r="DD30">
        <v>112.71</v>
      </c>
      <c r="DE30">
        <v>64.510000000000005</v>
      </c>
      <c r="DF30">
        <v>0</v>
      </c>
      <c r="DG30">
        <v>2.0164599999999999</v>
      </c>
      <c r="DH30">
        <v>2.2263100000000001E-2</v>
      </c>
      <c r="DI30">
        <v>0</v>
      </c>
      <c r="DJ30">
        <v>1.18861E-2</v>
      </c>
      <c r="DK30">
        <v>0.163464</v>
      </c>
      <c r="DL30">
        <v>0.17468600000000001</v>
      </c>
      <c r="DM30">
        <v>0.35411700000000002</v>
      </c>
      <c r="DN30">
        <v>2.5823200000000001E-2</v>
      </c>
      <c r="DO30">
        <v>2.7686999999999999</v>
      </c>
      <c r="DP30">
        <v>2.0506099999999998</v>
      </c>
      <c r="DQ30" t="s">
        <v>691</v>
      </c>
      <c r="DR30" t="s">
        <v>690</v>
      </c>
      <c r="DS30" t="s">
        <v>16</v>
      </c>
      <c r="DT30">
        <v>0</v>
      </c>
      <c r="DU30">
        <v>0</v>
      </c>
      <c r="DV30">
        <v>0</v>
      </c>
      <c r="DW30">
        <v>0</v>
      </c>
      <c r="EN30">
        <v>141.33000000000001</v>
      </c>
      <c r="EO30">
        <v>1435.14</v>
      </c>
      <c r="EP30">
        <v>194.96799999999999</v>
      </c>
      <c r="EQ30">
        <v>0</v>
      </c>
      <c r="ER30">
        <v>82.6327</v>
      </c>
      <c r="ES30">
        <v>0</v>
      </c>
      <c r="ET30">
        <v>0</v>
      </c>
      <c r="EU30">
        <v>615.745</v>
      </c>
      <c r="EV30">
        <v>1061.03</v>
      </c>
      <c r="EW30">
        <v>2371.31</v>
      </c>
      <c r="EX30">
        <v>151.51499999999999</v>
      </c>
      <c r="EY30">
        <v>6053.67</v>
      </c>
      <c r="EZ30">
        <v>208.58699999999999</v>
      </c>
      <c r="FA30">
        <v>0</v>
      </c>
      <c r="FB30">
        <v>0</v>
      </c>
      <c r="FC30">
        <v>0</v>
      </c>
      <c r="FD30">
        <v>109.20099999999999</v>
      </c>
      <c r="FE30">
        <v>0</v>
      </c>
      <c r="FF30">
        <v>45.121000000000002</v>
      </c>
      <c r="FG30">
        <v>0</v>
      </c>
      <c r="FH30">
        <v>0</v>
      </c>
      <c r="FI30">
        <v>362.90899999999999</v>
      </c>
      <c r="FJ30">
        <v>0</v>
      </c>
      <c r="FK30">
        <v>0</v>
      </c>
      <c r="FL30">
        <v>0</v>
      </c>
      <c r="FM30">
        <v>0</v>
      </c>
      <c r="FN30">
        <v>0</v>
      </c>
      <c r="FO30">
        <v>0</v>
      </c>
      <c r="FP30">
        <v>0</v>
      </c>
      <c r="FQ30">
        <v>0</v>
      </c>
      <c r="FR30">
        <v>0</v>
      </c>
      <c r="FS30">
        <v>0</v>
      </c>
      <c r="FT30">
        <v>18.32</v>
      </c>
      <c r="FU30">
        <v>35.21</v>
      </c>
      <c r="FV30">
        <v>2</v>
      </c>
      <c r="FW30">
        <v>0</v>
      </c>
      <c r="FX30">
        <v>8.98</v>
      </c>
      <c r="FY30">
        <v>0</v>
      </c>
      <c r="FZ30">
        <v>0</v>
      </c>
      <c r="GA30">
        <v>6.96</v>
      </c>
      <c r="GB30">
        <v>14.64</v>
      </c>
      <c r="GC30">
        <v>25</v>
      </c>
      <c r="GD30">
        <v>1.6</v>
      </c>
      <c r="GE30">
        <v>112.71</v>
      </c>
      <c r="GF30">
        <v>0</v>
      </c>
      <c r="GG30">
        <v>2.0164599999999999</v>
      </c>
      <c r="GH30">
        <v>2.2263100000000001E-2</v>
      </c>
      <c r="GI30">
        <v>0</v>
      </c>
      <c r="GJ30">
        <v>1.18861E-2</v>
      </c>
      <c r="GK30">
        <v>0</v>
      </c>
      <c r="GL30">
        <v>0</v>
      </c>
      <c r="GM30">
        <v>0.163464</v>
      </c>
      <c r="GN30">
        <v>0.17468600000000001</v>
      </c>
      <c r="GO30">
        <v>0.35411700000000002</v>
      </c>
      <c r="GP30">
        <v>2.5823200000000001E-2</v>
      </c>
      <c r="GQ30">
        <v>2.7686999999999999</v>
      </c>
      <c r="GR30">
        <v>590.31399999999996</v>
      </c>
      <c r="GS30">
        <v>4438.82</v>
      </c>
      <c r="GT30">
        <v>194.96799999999999</v>
      </c>
      <c r="GU30">
        <v>0</v>
      </c>
      <c r="GV30">
        <v>0</v>
      </c>
      <c r="GW30">
        <v>2615</v>
      </c>
      <c r="GX30">
        <v>989.00099999999998</v>
      </c>
      <c r="GY30">
        <v>3267.2</v>
      </c>
      <c r="GZ30">
        <v>327.5</v>
      </c>
      <c r="HA30">
        <v>12422.8</v>
      </c>
      <c r="HB30">
        <v>491.334</v>
      </c>
      <c r="HC30">
        <v>0</v>
      </c>
      <c r="HD30">
        <v>0</v>
      </c>
      <c r="HE30">
        <v>0</v>
      </c>
      <c r="HF30">
        <v>169.05600000000001</v>
      </c>
      <c r="HG30">
        <v>0</v>
      </c>
      <c r="HH30">
        <v>73.400000000000006</v>
      </c>
      <c r="HI30">
        <v>0</v>
      </c>
      <c r="HJ30">
        <v>0</v>
      </c>
      <c r="HK30">
        <v>733.79100000000005</v>
      </c>
      <c r="HL30">
        <v>0</v>
      </c>
      <c r="HM30">
        <v>0</v>
      </c>
      <c r="HN30">
        <v>0</v>
      </c>
      <c r="HO30">
        <v>0</v>
      </c>
      <c r="HP30">
        <v>0</v>
      </c>
      <c r="HQ30">
        <v>0</v>
      </c>
      <c r="HR30">
        <v>0</v>
      </c>
      <c r="HS30">
        <v>0</v>
      </c>
      <c r="HT30">
        <v>0</v>
      </c>
      <c r="HU30">
        <v>0</v>
      </c>
      <c r="HV30">
        <v>45.46</v>
      </c>
      <c r="HW30">
        <v>95.75</v>
      </c>
      <c r="HX30">
        <v>2</v>
      </c>
      <c r="HY30">
        <v>0</v>
      </c>
      <c r="HZ30">
        <v>12.55</v>
      </c>
      <c r="IA30">
        <v>30.3</v>
      </c>
      <c r="IB30">
        <v>15.64</v>
      </c>
      <c r="IC30">
        <v>35.020000000000003</v>
      </c>
      <c r="ID30">
        <v>3.45</v>
      </c>
      <c r="IE30">
        <v>240.17</v>
      </c>
      <c r="IF30">
        <v>0</v>
      </c>
      <c r="IG30">
        <v>4.3616000000000001</v>
      </c>
      <c r="IH30">
        <v>2.2263100000000001E-2</v>
      </c>
      <c r="II30">
        <v>0</v>
      </c>
      <c r="IJ30">
        <v>0</v>
      </c>
      <c r="IK30">
        <v>0.76358999999999999</v>
      </c>
      <c r="IL30">
        <v>0.12681200000000001</v>
      </c>
      <c r="IM30">
        <v>0.53503100000000003</v>
      </c>
      <c r="IN30">
        <v>6.9275500000000004E-2</v>
      </c>
      <c r="IO30">
        <v>5.8785699999999999</v>
      </c>
      <c r="IP30">
        <v>42.5</v>
      </c>
      <c r="IQ30">
        <v>0</v>
      </c>
      <c r="IR30">
        <v>22.7</v>
      </c>
      <c r="IS30">
        <v>42.5</v>
      </c>
      <c r="IT30">
        <v>19.8</v>
      </c>
      <c r="IU30">
        <v>39.409999999999997</v>
      </c>
      <c r="IV30">
        <v>25.1</v>
      </c>
      <c r="IW30">
        <v>39.409999999999997</v>
      </c>
      <c r="IX30">
        <v>25.1</v>
      </c>
      <c r="IY30">
        <v>39.409999999999997</v>
      </c>
      <c r="IZ30">
        <v>25.1</v>
      </c>
      <c r="JA30">
        <v>103.25</v>
      </c>
      <c r="JB30">
        <v>52.51</v>
      </c>
    </row>
    <row r="31" spans="1:262" x14ac:dyDescent="0.25">
      <c r="A31" s="10">
        <v>42977.405706018515</v>
      </c>
      <c r="B31" t="s">
        <v>410</v>
      </c>
      <c r="C31" t="s">
        <v>546</v>
      </c>
      <c r="D31">
        <v>12</v>
      </c>
      <c r="E31">
        <v>1</v>
      </c>
      <c r="F31">
        <v>2700</v>
      </c>
      <c r="G31" t="s">
        <v>96</v>
      </c>
      <c r="H31" t="s">
        <v>125</v>
      </c>
      <c r="I31">
        <v>0</v>
      </c>
      <c r="J31">
        <v>42.7</v>
      </c>
      <c r="K31">
        <v>144.58699999999999</v>
      </c>
      <c r="L31">
        <v>343.87400000000002</v>
      </c>
      <c r="M31">
        <v>193.67699999999999</v>
      </c>
      <c r="N31">
        <v>0</v>
      </c>
      <c r="O31">
        <v>82.6327</v>
      </c>
      <c r="P31">
        <v>0</v>
      </c>
      <c r="Q31">
        <v>0</v>
      </c>
      <c r="R31">
        <v>615.745</v>
      </c>
      <c r="S31">
        <v>1039.79</v>
      </c>
      <c r="T31">
        <v>2371.31</v>
      </c>
      <c r="U31">
        <v>151.51499999999999</v>
      </c>
      <c r="V31">
        <v>4943.13</v>
      </c>
      <c r="W31">
        <v>213.36199999999999</v>
      </c>
      <c r="X31">
        <v>0</v>
      </c>
      <c r="Y31">
        <v>0</v>
      </c>
      <c r="Z31">
        <v>0</v>
      </c>
      <c r="AA31">
        <v>114.378</v>
      </c>
      <c r="AB31">
        <v>0</v>
      </c>
      <c r="AC31">
        <v>45.121000000000002</v>
      </c>
      <c r="AD31">
        <v>0</v>
      </c>
      <c r="AE31">
        <v>0</v>
      </c>
      <c r="AF31">
        <v>372.86099999999999</v>
      </c>
      <c r="AG31">
        <v>0</v>
      </c>
      <c r="AH31">
        <v>0</v>
      </c>
      <c r="AI31">
        <v>0</v>
      </c>
      <c r="AJ31">
        <v>0</v>
      </c>
      <c r="AK31">
        <v>0</v>
      </c>
      <c r="AL31">
        <v>0</v>
      </c>
      <c r="AM31">
        <v>0</v>
      </c>
      <c r="AN31">
        <v>0</v>
      </c>
      <c r="AO31">
        <v>0</v>
      </c>
      <c r="AP31">
        <v>0</v>
      </c>
      <c r="AQ31">
        <v>18.809999999999999</v>
      </c>
      <c r="AR31">
        <v>19.239999999999998</v>
      </c>
      <c r="AS31">
        <v>1.99</v>
      </c>
      <c r="AT31">
        <v>0</v>
      </c>
      <c r="AU31">
        <v>9.33</v>
      </c>
      <c r="AV31">
        <v>0</v>
      </c>
      <c r="AW31">
        <v>0</v>
      </c>
      <c r="AX31">
        <v>6.98</v>
      </c>
      <c r="AY31">
        <v>14.46</v>
      </c>
      <c r="AZ31">
        <v>25.03</v>
      </c>
      <c r="BA31">
        <v>1.61</v>
      </c>
      <c r="BB31">
        <v>97.45</v>
      </c>
      <c r="BC31">
        <v>49.37</v>
      </c>
      <c r="BD31">
        <v>0</v>
      </c>
      <c r="BE31">
        <v>1.0941399999999999</v>
      </c>
      <c r="BF31">
        <v>2.2115699999999999E-2</v>
      </c>
      <c r="BG31">
        <v>0</v>
      </c>
      <c r="BH31">
        <v>1.18861E-2</v>
      </c>
      <c r="BI31">
        <v>0</v>
      </c>
      <c r="BJ31">
        <v>0</v>
      </c>
      <c r="BK31">
        <v>0.163464</v>
      </c>
      <c r="BL31">
        <v>0.17199600000000001</v>
      </c>
      <c r="BM31">
        <v>0.35411700000000002</v>
      </c>
      <c r="BN31">
        <v>2.5823200000000001E-2</v>
      </c>
      <c r="BO31">
        <v>1.84354</v>
      </c>
      <c r="BP31">
        <v>1.1281399999999999</v>
      </c>
      <c r="BQ31">
        <v>144.58699999999999</v>
      </c>
      <c r="BR31">
        <v>343.87400000000002</v>
      </c>
      <c r="BS31">
        <v>193.67699999999999</v>
      </c>
      <c r="BT31">
        <v>0</v>
      </c>
      <c r="BU31">
        <v>82.6327</v>
      </c>
      <c r="BV31">
        <v>615.745</v>
      </c>
      <c r="BW31">
        <v>1039.79</v>
      </c>
      <c r="BX31">
        <v>2371.31</v>
      </c>
      <c r="BY31">
        <v>151.51499999999999</v>
      </c>
      <c r="BZ31">
        <v>4943.13</v>
      </c>
      <c r="CA31">
        <v>213.36199999999999</v>
      </c>
      <c r="CB31">
        <v>0</v>
      </c>
      <c r="CC31">
        <v>0</v>
      </c>
      <c r="CD31">
        <v>0</v>
      </c>
      <c r="CE31">
        <v>114.378</v>
      </c>
      <c r="CF31">
        <v>0</v>
      </c>
      <c r="CG31">
        <v>45.121000000000002</v>
      </c>
      <c r="CH31">
        <v>0</v>
      </c>
      <c r="CI31">
        <v>0</v>
      </c>
      <c r="CJ31">
        <v>372.86099999999999</v>
      </c>
      <c r="CK31">
        <v>0</v>
      </c>
      <c r="CL31">
        <v>0</v>
      </c>
      <c r="CM31">
        <v>0</v>
      </c>
      <c r="CN31">
        <v>0</v>
      </c>
      <c r="CO31">
        <v>0</v>
      </c>
      <c r="CP31">
        <v>0</v>
      </c>
      <c r="CQ31">
        <v>0</v>
      </c>
      <c r="CR31">
        <v>0</v>
      </c>
      <c r="CS31">
        <v>0</v>
      </c>
      <c r="CT31">
        <v>0</v>
      </c>
      <c r="CU31">
        <v>18.809999999999999</v>
      </c>
      <c r="CV31">
        <v>19.239999999999998</v>
      </c>
      <c r="CW31">
        <v>1.99</v>
      </c>
      <c r="CX31">
        <v>0</v>
      </c>
      <c r="CY31">
        <v>9.33</v>
      </c>
      <c r="CZ31">
        <v>6.98</v>
      </c>
      <c r="DA31">
        <v>14.46</v>
      </c>
      <c r="DB31">
        <v>25.03</v>
      </c>
      <c r="DC31">
        <v>1.61</v>
      </c>
      <c r="DD31">
        <v>97.45</v>
      </c>
      <c r="DE31">
        <v>49.37</v>
      </c>
      <c r="DF31">
        <v>0</v>
      </c>
      <c r="DG31">
        <v>1.0941399999999999</v>
      </c>
      <c r="DH31">
        <v>2.2115699999999999E-2</v>
      </c>
      <c r="DI31">
        <v>0</v>
      </c>
      <c r="DJ31">
        <v>1.18861E-2</v>
      </c>
      <c r="DK31">
        <v>0.163464</v>
      </c>
      <c r="DL31">
        <v>0.17199600000000001</v>
      </c>
      <c r="DM31">
        <v>0.35411700000000002</v>
      </c>
      <c r="DN31">
        <v>2.5823200000000001E-2</v>
      </c>
      <c r="DO31">
        <v>1.84354</v>
      </c>
      <c r="DP31">
        <v>1.1281399999999999</v>
      </c>
      <c r="DQ31" t="s">
        <v>691</v>
      </c>
      <c r="DR31" t="s">
        <v>690</v>
      </c>
      <c r="DS31" t="s">
        <v>16</v>
      </c>
      <c r="DT31">
        <v>0</v>
      </c>
      <c r="DU31">
        <v>0</v>
      </c>
      <c r="DV31">
        <v>0</v>
      </c>
      <c r="DW31">
        <v>0</v>
      </c>
      <c r="EN31">
        <v>144.58699999999999</v>
      </c>
      <c r="EO31">
        <v>343.87400000000002</v>
      </c>
      <c r="EP31">
        <v>193.67699999999999</v>
      </c>
      <c r="EQ31">
        <v>0</v>
      </c>
      <c r="ER31">
        <v>82.6327</v>
      </c>
      <c r="ES31">
        <v>0</v>
      </c>
      <c r="ET31">
        <v>0</v>
      </c>
      <c r="EU31">
        <v>615.745</v>
      </c>
      <c r="EV31">
        <v>1039.79</v>
      </c>
      <c r="EW31">
        <v>2371.31</v>
      </c>
      <c r="EX31">
        <v>151.51499999999999</v>
      </c>
      <c r="EY31">
        <v>4943.13</v>
      </c>
      <c r="EZ31">
        <v>213.36199999999999</v>
      </c>
      <c r="FA31">
        <v>0</v>
      </c>
      <c r="FB31">
        <v>0</v>
      </c>
      <c r="FC31">
        <v>0</v>
      </c>
      <c r="FD31">
        <v>114.378</v>
      </c>
      <c r="FE31">
        <v>0</v>
      </c>
      <c r="FF31">
        <v>45.121000000000002</v>
      </c>
      <c r="FG31">
        <v>0</v>
      </c>
      <c r="FH31">
        <v>0</v>
      </c>
      <c r="FI31">
        <v>372.86099999999999</v>
      </c>
      <c r="FJ31">
        <v>0</v>
      </c>
      <c r="FK31">
        <v>0</v>
      </c>
      <c r="FL31">
        <v>0</v>
      </c>
      <c r="FM31">
        <v>0</v>
      </c>
      <c r="FN31">
        <v>0</v>
      </c>
      <c r="FO31">
        <v>0</v>
      </c>
      <c r="FP31">
        <v>0</v>
      </c>
      <c r="FQ31">
        <v>0</v>
      </c>
      <c r="FR31">
        <v>0</v>
      </c>
      <c r="FS31">
        <v>0</v>
      </c>
      <c r="FT31">
        <v>18.809999999999999</v>
      </c>
      <c r="FU31">
        <v>19.239999999999998</v>
      </c>
      <c r="FV31">
        <v>1.99</v>
      </c>
      <c r="FW31">
        <v>0</v>
      </c>
      <c r="FX31">
        <v>9.33</v>
      </c>
      <c r="FY31">
        <v>0</v>
      </c>
      <c r="FZ31">
        <v>0</v>
      </c>
      <c r="GA31">
        <v>6.98</v>
      </c>
      <c r="GB31">
        <v>14.46</v>
      </c>
      <c r="GC31">
        <v>25.03</v>
      </c>
      <c r="GD31">
        <v>1.61</v>
      </c>
      <c r="GE31">
        <v>97.45</v>
      </c>
      <c r="GF31">
        <v>0</v>
      </c>
      <c r="GG31">
        <v>1.0941399999999999</v>
      </c>
      <c r="GH31">
        <v>2.2115699999999999E-2</v>
      </c>
      <c r="GI31">
        <v>0</v>
      </c>
      <c r="GJ31">
        <v>1.18861E-2</v>
      </c>
      <c r="GK31">
        <v>0</v>
      </c>
      <c r="GL31">
        <v>0</v>
      </c>
      <c r="GM31">
        <v>0.163464</v>
      </c>
      <c r="GN31">
        <v>0.17199600000000001</v>
      </c>
      <c r="GO31">
        <v>0.35411700000000002</v>
      </c>
      <c r="GP31">
        <v>2.5823200000000001E-2</v>
      </c>
      <c r="GQ31">
        <v>1.84354</v>
      </c>
      <c r="GR31">
        <v>584.22799999999995</v>
      </c>
      <c r="GS31">
        <v>1729.31</v>
      </c>
      <c r="GT31">
        <v>193.67699999999999</v>
      </c>
      <c r="GU31">
        <v>0</v>
      </c>
      <c r="GV31">
        <v>0</v>
      </c>
      <c r="GW31">
        <v>2615</v>
      </c>
      <c r="GX31">
        <v>989.00099999999998</v>
      </c>
      <c r="GY31">
        <v>3267.2</v>
      </c>
      <c r="GZ31">
        <v>327.5</v>
      </c>
      <c r="HA31">
        <v>9705.92</v>
      </c>
      <c r="HB31">
        <v>486.19400000000002</v>
      </c>
      <c r="HC31">
        <v>0</v>
      </c>
      <c r="HD31">
        <v>0</v>
      </c>
      <c r="HE31">
        <v>0</v>
      </c>
      <c r="HF31">
        <v>174.76499999999999</v>
      </c>
      <c r="HG31">
        <v>0</v>
      </c>
      <c r="HH31">
        <v>73.400000000000006</v>
      </c>
      <c r="HI31">
        <v>0</v>
      </c>
      <c r="HJ31">
        <v>0</v>
      </c>
      <c r="HK31">
        <v>734.35900000000004</v>
      </c>
      <c r="HL31">
        <v>0</v>
      </c>
      <c r="HM31">
        <v>0</v>
      </c>
      <c r="HN31">
        <v>0</v>
      </c>
      <c r="HO31">
        <v>0</v>
      </c>
      <c r="HP31">
        <v>0</v>
      </c>
      <c r="HQ31">
        <v>0</v>
      </c>
      <c r="HR31">
        <v>0</v>
      </c>
      <c r="HS31">
        <v>0</v>
      </c>
      <c r="HT31">
        <v>0</v>
      </c>
      <c r="HU31">
        <v>0</v>
      </c>
      <c r="HV31">
        <v>45.12</v>
      </c>
      <c r="HW31">
        <v>59.73</v>
      </c>
      <c r="HX31">
        <v>1.99</v>
      </c>
      <c r="HY31">
        <v>0</v>
      </c>
      <c r="HZ31">
        <v>12.91</v>
      </c>
      <c r="IA31">
        <v>30.42</v>
      </c>
      <c r="IB31">
        <v>15.65</v>
      </c>
      <c r="IC31">
        <v>35.06</v>
      </c>
      <c r="ID31">
        <v>3.54</v>
      </c>
      <c r="IE31">
        <v>204.42</v>
      </c>
      <c r="IF31">
        <v>0</v>
      </c>
      <c r="IG31">
        <v>3.4777399999999998</v>
      </c>
      <c r="IH31">
        <v>2.2115699999999999E-2</v>
      </c>
      <c r="II31">
        <v>0</v>
      </c>
      <c r="IJ31">
        <v>0</v>
      </c>
      <c r="IK31">
        <v>0.76358999999999999</v>
      </c>
      <c r="IL31">
        <v>0.12681200000000001</v>
      </c>
      <c r="IM31">
        <v>0.53503100000000003</v>
      </c>
      <c r="IN31">
        <v>6.9275500000000004E-2</v>
      </c>
      <c r="IO31">
        <v>4.9945599999999999</v>
      </c>
      <c r="IP31">
        <v>42.7</v>
      </c>
      <c r="IQ31">
        <v>0</v>
      </c>
      <c r="IR31">
        <v>23.9</v>
      </c>
      <c r="IS31">
        <v>42.7</v>
      </c>
      <c r="IT31">
        <v>18.8</v>
      </c>
      <c r="IU31">
        <v>23.47</v>
      </c>
      <c r="IV31">
        <v>25.9</v>
      </c>
      <c r="IW31">
        <v>23.47</v>
      </c>
      <c r="IX31">
        <v>25.9</v>
      </c>
      <c r="IY31">
        <v>23.47</v>
      </c>
      <c r="IZ31">
        <v>25.9</v>
      </c>
      <c r="JA31">
        <v>67.180000000000007</v>
      </c>
      <c r="JB31">
        <v>52.57</v>
      </c>
    </row>
    <row r="32" spans="1:262" x14ac:dyDescent="0.25">
      <c r="A32" s="10">
        <v>42977.406111111108</v>
      </c>
      <c r="B32" t="s">
        <v>411</v>
      </c>
      <c r="C32" t="s">
        <v>547</v>
      </c>
      <c r="D32">
        <v>13</v>
      </c>
      <c r="E32">
        <v>1</v>
      </c>
      <c r="F32">
        <v>2700</v>
      </c>
      <c r="G32" t="s">
        <v>96</v>
      </c>
      <c r="H32" t="s">
        <v>125</v>
      </c>
      <c r="I32">
        <v>0</v>
      </c>
      <c r="J32">
        <v>43.9</v>
      </c>
      <c r="K32">
        <v>127.67</v>
      </c>
      <c r="L32">
        <v>1603.95</v>
      </c>
      <c r="M32">
        <v>201.423</v>
      </c>
      <c r="N32">
        <v>0</v>
      </c>
      <c r="O32">
        <v>82.631500000000003</v>
      </c>
      <c r="P32">
        <v>0</v>
      </c>
      <c r="Q32">
        <v>0</v>
      </c>
      <c r="R32">
        <v>615.745</v>
      </c>
      <c r="S32">
        <v>1071.3499999999999</v>
      </c>
      <c r="T32">
        <v>2371.31</v>
      </c>
      <c r="U32">
        <v>151.51499999999999</v>
      </c>
      <c r="V32">
        <v>6225.59</v>
      </c>
      <c r="W32">
        <v>188.42500000000001</v>
      </c>
      <c r="X32">
        <v>0</v>
      </c>
      <c r="Y32">
        <v>0</v>
      </c>
      <c r="Z32">
        <v>0</v>
      </c>
      <c r="AA32">
        <v>107.235</v>
      </c>
      <c r="AB32">
        <v>0</v>
      </c>
      <c r="AC32">
        <v>45.121000000000002</v>
      </c>
      <c r="AD32">
        <v>0</v>
      </c>
      <c r="AE32">
        <v>0</v>
      </c>
      <c r="AF32">
        <v>340.78199999999998</v>
      </c>
      <c r="AG32">
        <v>0</v>
      </c>
      <c r="AH32">
        <v>0</v>
      </c>
      <c r="AI32">
        <v>0</v>
      </c>
      <c r="AJ32">
        <v>0</v>
      </c>
      <c r="AK32">
        <v>0</v>
      </c>
      <c r="AL32">
        <v>0</v>
      </c>
      <c r="AM32">
        <v>0</v>
      </c>
      <c r="AN32">
        <v>0</v>
      </c>
      <c r="AO32">
        <v>0</v>
      </c>
      <c r="AP32">
        <v>0</v>
      </c>
      <c r="AQ32">
        <v>16.670000000000002</v>
      </c>
      <c r="AR32">
        <v>38.57</v>
      </c>
      <c r="AS32">
        <v>2.08</v>
      </c>
      <c r="AT32">
        <v>0</v>
      </c>
      <c r="AU32">
        <v>8.85</v>
      </c>
      <c r="AV32">
        <v>0</v>
      </c>
      <c r="AW32">
        <v>0</v>
      </c>
      <c r="AX32">
        <v>7.13</v>
      </c>
      <c r="AY32">
        <v>14.96</v>
      </c>
      <c r="AZ32">
        <v>25.18</v>
      </c>
      <c r="BA32">
        <v>1.63</v>
      </c>
      <c r="BB32">
        <v>115.07</v>
      </c>
      <c r="BC32">
        <v>66.17</v>
      </c>
      <c r="BD32">
        <v>0</v>
      </c>
      <c r="BE32">
        <v>2.3405200000000002</v>
      </c>
      <c r="BF32">
        <v>2.3000199999999998E-2</v>
      </c>
      <c r="BG32">
        <v>0</v>
      </c>
      <c r="BH32">
        <v>1.18861E-2</v>
      </c>
      <c r="BI32">
        <v>0</v>
      </c>
      <c r="BJ32">
        <v>0</v>
      </c>
      <c r="BK32">
        <v>0.163464</v>
      </c>
      <c r="BL32">
        <v>0.17543600000000001</v>
      </c>
      <c r="BM32">
        <v>0.35411700000000002</v>
      </c>
      <c r="BN32">
        <v>2.5823200000000001E-2</v>
      </c>
      <c r="BO32">
        <v>3.0942400000000001</v>
      </c>
      <c r="BP32">
        <v>2.37541</v>
      </c>
      <c r="BQ32">
        <v>127.67</v>
      </c>
      <c r="BR32">
        <v>1603.95</v>
      </c>
      <c r="BS32">
        <v>201.423</v>
      </c>
      <c r="BT32">
        <v>0</v>
      </c>
      <c r="BU32">
        <v>82.631500000000003</v>
      </c>
      <c r="BV32">
        <v>615.745</v>
      </c>
      <c r="BW32">
        <v>1071.3499999999999</v>
      </c>
      <c r="BX32">
        <v>2371.31</v>
      </c>
      <c r="BY32">
        <v>151.51499999999999</v>
      </c>
      <c r="BZ32">
        <v>6225.59</v>
      </c>
      <c r="CA32">
        <v>188.42500000000001</v>
      </c>
      <c r="CB32">
        <v>0</v>
      </c>
      <c r="CC32">
        <v>0</v>
      </c>
      <c r="CD32">
        <v>0</v>
      </c>
      <c r="CE32">
        <v>107.235</v>
      </c>
      <c r="CF32">
        <v>0</v>
      </c>
      <c r="CG32">
        <v>45.121000000000002</v>
      </c>
      <c r="CH32">
        <v>0</v>
      </c>
      <c r="CI32">
        <v>0</v>
      </c>
      <c r="CJ32">
        <v>340.78199999999998</v>
      </c>
      <c r="CK32">
        <v>0</v>
      </c>
      <c r="CL32">
        <v>0</v>
      </c>
      <c r="CM32">
        <v>0</v>
      </c>
      <c r="CN32">
        <v>0</v>
      </c>
      <c r="CO32">
        <v>0</v>
      </c>
      <c r="CP32">
        <v>0</v>
      </c>
      <c r="CQ32">
        <v>0</v>
      </c>
      <c r="CR32">
        <v>0</v>
      </c>
      <c r="CS32">
        <v>0</v>
      </c>
      <c r="CT32">
        <v>0</v>
      </c>
      <c r="CU32">
        <v>16.670000000000002</v>
      </c>
      <c r="CV32">
        <v>38.57</v>
      </c>
      <c r="CW32">
        <v>2.08</v>
      </c>
      <c r="CX32">
        <v>0</v>
      </c>
      <c r="CY32">
        <v>8.85</v>
      </c>
      <c r="CZ32">
        <v>7.13</v>
      </c>
      <c r="DA32">
        <v>14.96</v>
      </c>
      <c r="DB32">
        <v>25.18</v>
      </c>
      <c r="DC32">
        <v>1.63</v>
      </c>
      <c r="DD32">
        <v>115.07</v>
      </c>
      <c r="DE32">
        <v>66.17</v>
      </c>
      <c r="DF32">
        <v>0</v>
      </c>
      <c r="DG32">
        <v>2.3405200000000002</v>
      </c>
      <c r="DH32">
        <v>2.3000199999999998E-2</v>
      </c>
      <c r="DI32">
        <v>0</v>
      </c>
      <c r="DJ32">
        <v>1.18861E-2</v>
      </c>
      <c r="DK32">
        <v>0.163464</v>
      </c>
      <c r="DL32">
        <v>0.17543600000000001</v>
      </c>
      <c r="DM32">
        <v>0.35411700000000002</v>
      </c>
      <c r="DN32">
        <v>2.5823200000000001E-2</v>
      </c>
      <c r="DO32">
        <v>3.0942400000000001</v>
      </c>
      <c r="DP32">
        <v>2.37541</v>
      </c>
      <c r="DQ32" t="s">
        <v>691</v>
      </c>
      <c r="DR32" t="s">
        <v>690</v>
      </c>
      <c r="DS32" t="s">
        <v>16</v>
      </c>
      <c r="DT32" s="24">
        <v>5.0751100000000001E-8</v>
      </c>
      <c r="DU32" s="24">
        <v>5.0751100000000001E-8</v>
      </c>
      <c r="DV32">
        <v>0</v>
      </c>
      <c r="DW32">
        <v>0</v>
      </c>
      <c r="EN32">
        <v>127.67</v>
      </c>
      <c r="EO32">
        <v>1603.95</v>
      </c>
      <c r="EP32">
        <v>201.423</v>
      </c>
      <c r="EQ32">
        <v>0</v>
      </c>
      <c r="ER32">
        <v>82.631500000000003</v>
      </c>
      <c r="ES32">
        <v>0</v>
      </c>
      <c r="ET32">
        <v>0</v>
      </c>
      <c r="EU32">
        <v>615.745</v>
      </c>
      <c r="EV32">
        <v>1071.3499999999999</v>
      </c>
      <c r="EW32">
        <v>2371.31</v>
      </c>
      <c r="EX32">
        <v>151.51499999999999</v>
      </c>
      <c r="EY32">
        <v>6225.59</v>
      </c>
      <c r="EZ32">
        <v>188.42500000000001</v>
      </c>
      <c r="FA32">
        <v>0</v>
      </c>
      <c r="FB32">
        <v>0</v>
      </c>
      <c r="FC32">
        <v>0</v>
      </c>
      <c r="FD32">
        <v>107.235</v>
      </c>
      <c r="FE32">
        <v>0</v>
      </c>
      <c r="FF32">
        <v>45.121000000000002</v>
      </c>
      <c r="FG32">
        <v>0</v>
      </c>
      <c r="FH32">
        <v>0</v>
      </c>
      <c r="FI32">
        <v>340.78199999999998</v>
      </c>
      <c r="FJ32">
        <v>0</v>
      </c>
      <c r="FK32">
        <v>0</v>
      </c>
      <c r="FL32">
        <v>0</v>
      </c>
      <c r="FM32">
        <v>0</v>
      </c>
      <c r="FN32">
        <v>0</v>
      </c>
      <c r="FO32">
        <v>0</v>
      </c>
      <c r="FP32">
        <v>0</v>
      </c>
      <c r="FQ32">
        <v>0</v>
      </c>
      <c r="FR32">
        <v>0</v>
      </c>
      <c r="FS32">
        <v>0</v>
      </c>
      <c r="FT32">
        <v>16.670000000000002</v>
      </c>
      <c r="FU32">
        <v>38.57</v>
      </c>
      <c r="FV32">
        <v>2.08</v>
      </c>
      <c r="FW32">
        <v>0</v>
      </c>
      <c r="FX32">
        <v>8.85</v>
      </c>
      <c r="FY32">
        <v>0</v>
      </c>
      <c r="FZ32">
        <v>0</v>
      </c>
      <c r="GA32">
        <v>7.13</v>
      </c>
      <c r="GB32">
        <v>14.96</v>
      </c>
      <c r="GC32">
        <v>25.18</v>
      </c>
      <c r="GD32">
        <v>1.63</v>
      </c>
      <c r="GE32">
        <v>115.07</v>
      </c>
      <c r="GF32">
        <v>0</v>
      </c>
      <c r="GG32">
        <v>2.3405200000000002</v>
      </c>
      <c r="GH32">
        <v>2.3000199999999998E-2</v>
      </c>
      <c r="GI32">
        <v>0</v>
      </c>
      <c r="GJ32">
        <v>1.18861E-2</v>
      </c>
      <c r="GK32">
        <v>0</v>
      </c>
      <c r="GL32">
        <v>0</v>
      </c>
      <c r="GM32">
        <v>0.163464</v>
      </c>
      <c r="GN32">
        <v>0.17543600000000001</v>
      </c>
      <c r="GO32">
        <v>0.35411700000000002</v>
      </c>
      <c r="GP32">
        <v>2.5823200000000001E-2</v>
      </c>
      <c r="GQ32">
        <v>3.0942400000000001</v>
      </c>
      <c r="GR32">
        <v>533.18299999999999</v>
      </c>
      <c r="GS32">
        <v>4850.5</v>
      </c>
      <c r="GT32">
        <v>201.423</v>
      </c>
      <c r="GU32">
        <v>0</v>
      </c>
      <c r="GV32">
        <v>0</v>
      </c>
      <c r="GW32">
        <v>2615</v>
      </c>
      <c r="GX32">
        <v>989.00099999999998</v>
      </c>
      <c r="GY32">
        <v>3267.2</v>
      </c>
      <c r="GZ32">
        <v>327.5</v>
      </c>
      <c r="HA32">
        <v>12783.8</v>
      </c>
      <c r="HB32">
        <v>443.78</v>
      </c>
      <c r="HC32">
        <v>0</v>
      </c>
      <c r="HD32">
        <v>0</v>
      </c>
      <c r="HE32">
        <v>0</v>
      </c>
      <c r="HF32">
        <v>166.83099999999999</v>
      </c>
      <c r="HG32">
        <v>0</v>
      </c>
      <c r="HH32">
        <v>73.400000000000006</v>
      </c>
      <c r="HI32">
        <v>0</v>
      </c>
      <c r="HJ32">
        <v>0</v>
      </c>
      <c r="HK32">
        <v>684.01099999999997</v>
      </c>
      <c r="HL32">
        <v>0</v>
      </c>
      <c r="HM32">
        <v>0</v>
      </c>
      <c r="HN32">
        <v>0</v>
      </c>
      <c r="HO32">
        <v>0</v>
      </c>
      <c r="HP32">
        <v>0</v>
      </c>
      <c r="HQ32">
        <v>0</v>
      </c>
      <c r="HR32">
        <v>0</v>
      </c>
      <c r="HS32">
        <v>0</v>
      </c>
      <c r="HT32">
        <v>0</v>
      </c>
      <c r="HU32">
        <v>0</v>
      </c>
      <c r="HV32">
        <v>41.37</v>
      </c>
      <c r="HW32">
        <v>96.29</v>
      </c>
      <c r="HX32">
        <v>2.08</v>
      </c>
      <c r="HY32">
        <v>0</v>
      </c>
      <c r="HZ32">
        <v>12.39</v>
      </c>
      <c r="IA32">
        <v>31.18</v>
      </c>
      <c r="IB32">
        <v>15.71</v>
      </c>
      <c r="IC32">
        <v>35.299999999999997</v>
      </c>
      <c r="ID32">
        <v>3.61</v>
      </c>
      <c r="IE32">
        <v>237.93</v>
      </c>
      <c r="IF32">
        <v>0</v>
      </c>
      <c r="IG32">
        <v>4.4601499999999996</v>
      </c>
      <c r="IH32">
        <v>2.3000199999999998E-2</v>
      </c>
      <c r="II32">
        <v>0</v>
      </c>
      <c r="IJ32">
        <v>0</v>
      </c>
      <c r="IK32">
        <v>0.76358999999999999</v>
      </c>
      <c r="IL32">
        <v>0.12681200000000001</v>
      </c>
      <c r="IM32">
        <v>0.53503100000000003</v>
      </c>
      <c r="IN32">
        <v>6.9275500000000004E-2</v>
      </c>
      <c r="IO32">
        <v>5.9778599999999997</v>
      </c>
      <c r="IP32">
        <v>43.9</v>
      </c>
      <c r="IQ32">
        <v>0</v>
      </c>
      <c r="IR32">
        <v>23.9</v>
      </c>
      <c r="IS32">
        <v>43.9</v>
      </c>
      <c r="IT32">
        <v>20</v>
      </c>
      <c r="IU32">
        <v>42.75</v>
      </c>
      <c r="IV32">
        <v>23.42</v>
      </c>
      <c r="IW32">
        <v>42.75</v>
      </c>
      <c r="IX32">
        <v>23.42</v>
      </c>
      <c r="IY32">
        <v>42.75</v>
      </c>
      <c r="IZ32">
        <v>23.42</v>
      </c>
      <c r="JA32">
        <v>103.39</v>
      </c>
      <c r="JB32">
        <v>48.74</v>
      </c>
    </row>
    <row r="33" spans="1:262" x14ac:dyDescent="0.25">
      <c r="A33" s="10">
        <v>42977.405706018515</v>
      </c>
      <c r="B33" t="s">
        <v>412</v>
      </c>
      <c r="C33" t="s">
        <v>548</v>
      </c>
      <c r="D33">
        <v>14</v>
      </c>
      <c r="E33">
        <v>1</v>
      </c>
      <c r="F33">
        <v>2700</v>
      </c>
      <c r="G33" t="s">
        <v>96</v>
      </c>
      <c r="H33" t="s">
        <v>125</v>
      </c>
      <c r="I33">
        <v>0</v>
      </c>
      <c r="J33">
        <v>44.1</v>
      </c>
      <c r="K33">
        <v>133.946</v>
      </c>
      <c r="L33">
        <v>1426.28</v>
      </c>
      <c r="M33">
        <v>184.64</v>
      </c>
      <c r="N33">
        <v>0</v>
      </c>
      <c r="O33">
        <v>82.6327</v>
      </c>
      <c r="P33">
        <v>0</v>
      </c>
      <c r="Q33">
        <v>0</v>
      </c>
      <c r="R33">
        <v>615.745</v>
      </c>
      <c r="S33">
        <v>1058.6400000000001</v>
      </c>
      <c r="T33">
        <v>2371.31</v>
      </c>
      <c r="U33">
        <v>151.51499999999999</v>
      </c>
      <c r="V33">
        <v>6024.7</v>
      </c>
      <c r="W33">
        <v>197.89599999999999</v>
      </c>
      <c r="X33">
        <v>0</v>
      </c>
      <c r="Y33">
        <v>0</v>
      </c>
      <c r="Z33">
        <v>0</v>
      </c>
      <c r="AA33">
        <v>110.355</v>
      </c>
      <c r="AB33">
        <v>0</v>
      </c>
      <c r="AC33">
        <v>45.121000000000002</v>
      </c>
      <c r="AD33">
        <v>0</v>
      </c>
      <c r="AE33">
        <v>0</v>
      </c>
      <c r="AF33">
        <v>353.37099999999998</v>
      </c>
      <c r="AG33">
        <v>0</v>
      </c>
      <c r="AH33">
        <v>0</v>
      </c>
      <c r="AI33">
        <v>0</v>
      </c>
      <c r="AJ33">
        <v>0</v>
      </c>
      <c r="AK33">
        <v>0</v>
      </c>
      <c r="AL33">
        <v>0</v>
      </c>
      <c r="AM33">
        <v>0</v>
      </c>
      <c r="AN33">
        <v>0</v>
      </c>
      <c r="AO33">
        <v>0</v>
      </c>
      <c r="AP33">
        <v>0</v>
      </c>
      <c r="AQ33">
        <v>17.489999999999998</v>
      </c>
      <c r="AR33">
        <v>33.47</v>
      </c>
      <c r="AS33">
        <v>1.83</v>
      </c>
      <c r="AT33">
        <v>0</v>
      </c>
      <c r="AU33">
        <v>9.06</v>
      </c>
      <c r="AV33">
        <v>0</v>
      </c>
      <c r="AW33">
        <v>0</v>
      </c>
      <c r="AX33">
        <v>6.66</v>
      </c>
      <c r="AY33">
        <v>14.21</v>
      </c>
      <c r="AZ33">
        <v>24.17</v>
      </c>
      <c r="BA33">
        <v>1.55</v>
      </c>
      <c r="BB33">
        <v>108.44</v>
      </c>
      <c r="BC33">
        <v>61.85</v>
      </c>
      <c r="BD33">
        <v>0</v>
      </c>
      <c r="BE33">
        <v>2.0297900000000002</v>
      </c>
      <c r="BF33">
        <v>2.10838E-2</v>
      </c>
      <c r="BG33">
        <v>0</v>
      </c>
      <c r="BH33">
        <v>1.18861E-2</v>
      </c>
      <c r="BI33">
        <v>0</v>
      </c>
      <c r="BJ33">
        <v>0</v>
      </c>
      <c r="BK33">
        <v>0.163464</v>
      </c>
      <c r="BL33">
        <v>0.17445099999999999</v>
      </c>
      <c r="BM33">
        <v>0.35411700000000002</v>
      </c>
      <c r="BN33">
        <v>2.5823200000000001E-2</v>
      </c>
      <c r="BO33">
        <v>2.7806199999999999</v>
      </c>
      <c r="BP33">
        <v>2.0627599999999999</v>
      </c>
      <c r="BQ33">
        <v>133.946</v>
      </c>
      <c r="BR33">
        <v>1426.28</v>
      </c>
      <c r="BS33">
        <v>184.64</v>
      </c>
      <c r="BT33">
        <v>0</v>
      </c>
      <c r="BU33">
        <v>82.6327</v>
      </c>
      <c r="BV33">
        <v>615.745</v>
      </c>
      <c r="BW33">
        <v>1058.6400000000001</v>
      </c>
      <c r="BX33">
        <v>2371.31</v>
      </c>
      <c r="BY33">
        <v>151.51499999999999</v>
      </c>
      <c r="BZ33">
        <v>6024.7</v>
      </c>
      <c r="CA33">
        <v>197.89599999999999</v>
      </c>
      <c r="CB33">
        <v>0</v>
      </c>
      <c r="CC33">
        <v>0</v>
      </c>
      <c r="CD33">
        <v>0</v>
      </c>
      <c r="CE33">
        <v>110.355</v>
      </c>
      <c r="CF33">
        <v>0</v>
      </c>
      <c r="CG33">
        <v>45.121000000000002</v>
      </c>
      <c r="CH33">
        <v>0</v>
      </c>
      <c r="CI33">
        <v>0</v>
      </c>
      <c r="CJ33">
        <v>353.37099999999998</v>
      </c>
      <c r="CK33">
        <v>0</v>
      </c>
      <c r="CL33">
        <v>0</v>
      </c>
      <c r="CM33">
        <v>0</v>
      </c>
      <c r="CN33">
        <v>0</v>
      </c>
      <c r="CO33">
        <v>0</v>
      </c>
      <c r="CP33">
        <v>0</v>
      </c>
      <c r="CQ33">
        <v>0</v>
      </c>
      <c r="CR33">
        <v>0</v>
      </c>
      <c r="CS33">
        <v>0</v>
      </c>
      <c r="CT33">
        <v>0</v>
      </c>
      <c r="CU33">
        <v>17.489999999999998</v>
      </c>
      <c r="CV33">
        <v>33.47</v>
      </c>
      <c r="CW33">
        <v>1.83</v>
      </c>
      <c r="CX33">
        <v>0</v>
      </c>
      <c r="CY33">
        <v>9.06</v>
      </c>
      <c r="CZ33">
        <v>6.66</v>
      </c>
      <c r="DA33">
        <v>14.21</v>
      </c>
      <c r="DB33">
        <v>24.17</v>
      </c>
      <c r="DC33">
        <v>1.55</v>
      </c>
      <c r="DD33">
        <v>108.44</v>
      </c>
      <c r="DE33">
        <v>61.85</v>
      </c>
      <c r="DF33">
        <v>0</v>
      </c>
      <c r="DG33">
        <v>2.0297900000000002</v>
      </c>
      <c r="DH33">
        <v>2.10838E-2</v>
      </c>
      <c r="DI33">
        <v>0</v>
      </c>
      <c r="DJ33">
        <v>1.18861E-2</v>
      </c>
      <c r="DK33">
        <v>0.163464</v>
      </c>
      <c r="DL33">
        <v>0.17445099999999999</v>
      </c>
      <c r="DM33">
        <v>0.35411700000000002</v>
      </c>
      <c r="DN33">
        <v>2.5823200000000001E-2</v>
      </c>
      <c r="DO33">
        <v>2.7806199999999999</v>
      </c>
      <c r="DP33">
        <v>2.0627599999999999</v>
      </c>
      <c r="DQ33" t="s">
        <v>691</v>
      </c>
      <c r="DR33" t="s">
        <v>690</v>
      </c>
      <c r="DS33" t="s">
        <v>16</v>
      </c>
      <c r="DT33">
        <v>0</v>
      </c>
      <c r="DU33">
        <v>0</v>
      </c>
      <c r="DV33">
        <v>0</v>
      </c>
      <c r="DW33">
        <v>0</v>
      </c>
      <c r="EN33">
        <v>133.946</v>
      </c>
      <c r="EO33">
        <v>1426.28</v>
      </c>
      <c r="EP33">
        <v>184.64</v>
      </c>
      <c r="EQ33">
        <v>0</v>
      </c>
      <c r="ER33">
        <v>82.6327</v>
      </c>
      <c r="ES33">
        <v>0</v>
      </c>
      <c r="ET33">
        <v>0</v>
      </c>
      <c r="EU33">
        <v>615.745</v>
      </c>
      <c r="EV33">
        <v>1058.6400000000001</v>
      </c>
      <c r="EW33">
        <v>2371.31</v>
      </c>
      <c r="EX33">
        <v>151.51499999999999</v>
      </c>
      <c r="EY33">
        <v>6024.7</v>
      </c>
      <c r="EZ33">
        <v>197.89599999999999</v>
      </c>
      <c r="FA33">
        <v>0</v>
      </c>
      <c r="FB33">
        <v>0</v>
      </c>
      <c r="FC33">
        <v>0</v>
      </c>
      <c r="FD33">
        <v>110.355</v>
      </c>
      <c r="FE33">
        <v>0</v>
      </c>
      <c r="FF33">
        <v>45.121000000000002</v>
      </c>
      <c r="FG33">
        <v>0</v>
      </c>
      <c r="FH33">
        <v>0</v>
      </c>
      <c r="FI33">
        <v>353.37099999999998</v>
      </c>
      <c r="FJ33">
        <v>0</v>
      </c>
      <c r="FK33">
        <v>0</v>
      </c>
      <c r="FL33">
        <v>0</v>
      </c>
      <c r="FM33">
        <v>0</v>
      </c>
      <c r="FN33">
        <v>0</v>
      </c>
      <c r="FO33">
        <v>0</v>
      </c>
      <c r="FP33">
        <v>0</v>
      </c>
      <c r="FQ33">
        <v>0</v>
      </c>
      <c r="FR33">
        <v>0</v>
      </c>
      <c r="FS33">
        <v>0</v>
      </c>
      <c r="FT33">
        <v>17.489999999999998</v>
      </c>
      <c r="FU33">
        <v>33.47</v>
      </c>
      <c r="FV33">
        <v>1.83</v>
      </c>
      <c r="FW33">
        <v>0</v>
      </c>
      <c r="FX33">
        <v>9.06</v>
      </c>
      <c r="FY33">
        <v>0</v>
      </c>
      <c r="FZ33">
        <v>0</v>
      </c>
      <c r="GA33">
        <v>6.66</v>
      </c>
      <c r="GB33">
        <v>14.21</v>
      </c>
      <c r="GC33">
        <v>24.17</v>
      </c>
      <c r="GD33">
        <v>1.55</v>
      </c>
      <c r="GE33">
        <v>108.44</v>
      </c>
      <c r="GF33">
        <v>0</v>
      </c>
      <c r="GG33">
        <v>2.0297900000000002</v>
      </c>
      <c r="GH33">
        <v>2.10838E-2</v>
      </c>
      <c r="GI33">
        <v>0</v>
      </c>
      <c r="GJ33">
        <v>1.18861E-2</v>
      </c>
      <c r="GK33">
        <v>0</v>
      </c>
      <c r="GL33">
        <v>0</v>
      </c>
      <c r="GM33">
        <v>0.163464</v>
      </c>
      <c r="GN33">
        <v>0.17445099999999999</v>
      </c>
      <c r="GO33">
        <v>0.35411700000000002</v>
      </c>
      <c r="GP33">
        <v>2.5823200000000001E-2</v>
      </c>
      <c r="GQ33">
        <v>2.7806199999999999</v>
      </c>
      <c r="GR33">
        <v>584.15</v>
      </c>
      <c r="GS33">
        <v>4241</v>
      </c>
      <c r="GT33">
        <v>184.64</v>
      </c>
      <c r="GU33">
        <v>0</v>
      </c>
      <c r="GV33">
        <v>0</v>
      </c>
      <c r="GW33">
        <v>2615</v>
      </c>
      <c r="GX33">
        <v>989.00099999999998</v>
      </c>
      <c r="GY33">
        <v>3267.2</v>
      </c>
      <c r="GZ33">
        <v>327.5</v>
      </c>
      <c r="HA33">
        <v>12208.5</v>
      </c>
      <c r="HB33">
        <v>486.72699999999998</v>
      </c>
      <c r="HC33">
        <v>0</v>
      </c>
      <c r="HD33">
        <v>0</v>
      </c>
      <c r="HE33">
        <v>0</v>
      </c>
      <c r="HF33">
        <v>170.19800000000001</v>
      </c>
      <c r="HG33">
        <v>0</v>
      </c>
      <c r="HH33">
        <v>73.400000000000006</v>
      </c>
      <c r="HI33">
        <v>0</v>
      </c>
      <c r="HJ33">
        <v>0</v>
      </c>
      <c r="HK33">
        <v>730.32500000000005</v>
      </c>
      <c r="HL33">
        <v>0</v>
      </c>
      <c r="HM33">
        <v>0</v>
      </c>
      <c r="HN33">
        <v>0</v>
      </c>
      <c r="HO33">
        <v>0</v>
      </c>
      <c r="HP33">
        <v>0</v>
      </c>
      <c r="HQ33">
        <v>0</v>
      </c>
      <c r="HR33">
        <v>0</v>
      </c>
      <c r="HS33">
        <v>0</v>
      </c>
      <c r="HT33">
        <v>0</v>
      </c>
      <c r="HU33">
        <v>0</v>
      </c>
      <c r="HV33">
        <v>45.25</v>
      </c>
      <c r="HW33">
        <v>81.239999999999995</v>
      </c>
      <c r="HX33">
        <v>1.83</v>
      </c>
      <c r="HY33">
        <v>0</v>
      </c>
      <c r="HZ33">
        <v>12.71</v>
      </c>
      <c r="IA33">
        <v>28.81</v>
      </c>
      <c r="IB33">
        <v>15.32</v>
      </c>
      <c r="IC33">
        <v>33.770000000000003</v>
      </c>
      <c r="ID33">
        <v>3.39</v>
      </c>
      <c r="IE33">
        <v>222.32</v>
      </c>
      <c r="IF33">
        <v>0</v>
      </c>
      <c r="IG33">
        <v>3.6318100000000002</v>
      </c>
      <c r="IH33">
        <v>2.10838E-2</v>
      </c>
      <c r="II33">
        <v>0</v>
      </c>
      <c r="IJ33">
        <v>0</v>
      </c>
      <c r="IK33">
        <v>0.76358999999999999</v>
      </c>
      <c r="IL33">
        <v>0.12681200000000001</v>
      </c>
      <c r="IM33">
        <v>0.53503100000000003</v>
      </c>
      <c r="IN33">
        <v>6.9275500000000004E-2</v>
      </c>
      <c r="IO33">
        <v>5.1475999999999997</v>
      </c>
      <c r="IP33">
        <v>44.1</v>
      </c>
      <c r="IQ33">
        <v>0</v>
      </c>
      <c r="IR33">
        <v>23.7</v>
      </c>
      <c r="IS33">
        <v>44.1</v>
      </c>
      <c r="IT33">
        <v>20.399999999999999</v>
      </c>
      <c r="IU33">
        <v>37.33</v>
      </c>
      <c r="IV33">
        <v>24.52</v>
      </c>
      <c r="IW33">
        <v>37.33</v>
      </c>
      <c r="IX33">
        <v>24.52</v>
      </c>
      <c r="IY33">
        <v>37.33</v>
      </c>
      <c r="IZ33">
        <v>24.52</v>
      </c>
      <c r="JA33">
        <v>88.33</v>
      </c>
      <c r="JB33">
        <v>52.7</v>
      </c>
    </row>
    <row r="34" spans="1:262" x14ac:dyDescent="0.25">
      <c r="A34" s="10">
        <v>42977.405775462961</v>
      </c>
      <c r="B34" t="s">
        <v>413</v>
      </c>
      <c r="C34" t="s">
        <v>549</v>
      </c>
      <c r="D34">
        <v>15</v>
      </c>
      <c r="E34">
        <v>1</v>
      </c>
      <c r="F34">
        <v>2700</v>
      </c>
      <c r="G34" t="s">
        <v>96</v>
      </c>
      <c r="H34" t="s">
        <v>125</v>
      </c>
      <c r="I34">
        <v>0</v>
      </c>
      <c r="J34">
        <v>46.7</v>
      </c>
      <c r="K34">
        <v>8.9556900000000006</v>
      </c>
      <c r="L34">
        <v>4926.4399999999996</v>
      </c>
      <c r="M34">
        <v>201.423</v>
      </c>
      <c r="N34">
        <v>0</v>
      </c>
      <c r="O34">
        <v>82.626800000000003</v>
      </c>
      <c r="P34">
        <v>0</v>
      </c>
      <c r="Q34">
        <v>0</v>
      </c>
      <c r="R34">
        <v>615.745</v>
      </c>
      <c r="S34">
        <v>1151.73</v>
      </c>
      <c r="T34">
        <v>2371.31</v>
      </c>
      <c r="U34">
        <v>151.51499999999999</v>
      </c>
      <c r="V34">
        <v>9509.74</v>
      </c>
      <c r="W34">
        <v>13.218299999999999</v>
      </c>
      <c r="X34">
        <v>0</v>
      </c>
      <c r="Y34">
        <v>0</v>
      </c>
      <c r="Z34">
        <v>0</v>
      </c>
      <c r="AA34">
        <v>82.107900000000001</v>
      </c>
      <c r="AB34">
        <v>0</v>
      </c>
      <c r="AC34">
        <v>45.121000000000002</v>
      </c>
      <c r="AD34">
        <v>0</v>
      </c>
      <c r="AE34">
        <v>0</v>
      </c>
      <c r="AF34">
        <v>140.447</v>
      </c>
      <c r="AG34">
        <v>0</v>
      </c>
      <c r="AH34">
        <v>0</v>
      </c>
      <c r="AI34">
        <v>0</v>
      </c>
      <c r="AJ34">
        <v>0</v>
      </c>
      <c r="AK34">
        <v>0</v>
      </c>
      <c r="AL34">
        <v>0</v>
      </c>
      <c r="AM34">
        <v>0</v>
      </c>
      <c r="AN34">
        <v>0</v>
      </c>
      <c r="AO34">
        <v>0</v>
      </c>
      <c r="AP34">
        <v>0</v>
      </c>
      <c r="AQ34">
        <v>1.18</v>
      </c>
      <c r="AR34">
        <v>80.400000000000006</v>
      </c>
      <c r="AS34">
        <v>2</v>
      </c>
      <c r="AT34">
        <v>0</v>
      </c>
      <c r="AU34">
        <v>7</v>
      </c>
      <c r="AV34">
        <v>0</v>
      </c>
      <c r="AW34">
        <v>0</v>
      </c>
      <c r="AX34">
        <v>6.75</v>
      </c>
      <c r="AY34">
        <v>15.2</v>
      </c>
      <c r="AZ34">
        <v>24.29</v>
      </c>
      <c r="BA34">
        <v>1.56</v>
      </c>
      <c r="BB34">
        <v>138.38</v>
      </c>
      <c r="BC34">
        <v>90.58</v>
      </c>
      <c r="BD34">
        <v>0</v>
      </c>
      <c r="BE34">
        <v>3.7838099999999999</v>
      </c>
      <c r="BF34">
        <v>2.3000199999999998E-2</v>
      </c>
      <c r="BG34">
        <v>0</v>
      </c>
      <c r="BH34">
        <v>1.18861E-2</v>
      </c>
      <c r="BI34">
        <v>0</v>
      </c>
      <c r="BJ34">
        <v>0</v>
      </c>
      <c r="BK34">
        <v>0.163464</v>
      </c>
      <c r="BL34">
        <v>0.18015400000000001</v>
      </c>
      <c r="BM34">
        <v>0.35411700000000002</v>
      </c>
      <c r="BN34">
        <v>2.5823200000000001E-2</v>
      </c>
      <c r="BO34">
        <v>4.5422500000000001</v>
      </c>
      <c r="BP34">
        <v>3.8186900000000001</v>
      </c>
      <c r="BQ34">
        <v>8.9556900000000006</v>
      </c>
      <c r="BR34">
        <v>4926.4399999999996</v>
      </c>
      <c r="BS34">
        <v>201.423</v>
      </c>
      <c r="BT34">
        <v>0</v>
      </c>
      <c r="BU34">
        <v>82.626800000000003</v>
      </c>
      <c r="BV34">
        <v>615.745</v>
      </c>
      <c r="BW34">
        <v>1151.73</v>
      </c>
      <c r="BX34">
        <v>2371.31</v>
      </c>
      <c r="BY34">
        <v>151.51499999999999</v>
      </c>
      <c r="BZ34">
        <v>9509.74</v>
      </c>
      <c r="CA34">
        <v>13.218299999999999</v>
      </c>
      <c r="CB34">
        <v>0</v>
      </c>
      <c r="CC34">
        <v>0</v>
      </c>
      <c r="CD34">
        <v>0</v>
      </c>
      <c r="CE34">
        <v>82.107900000000001</v>
      </c>
      <c r="CF34">
        <v>0</v>
      </c>
      <c r="CG34">
        <v>45.121000000000002</v>
      </c>
      <c r="CH34">
        <v>0</v>
      </c>
      <c r="CI34">
        <v>0</v>
      </c>
      <c r="CJ34">
        <v>140.447</v>
      </c>
      <c r="CK34">
        <v>0</v>
      </c>
      <c r="CL34">
        <v>0</v>
      </c>
      <c r="CM34">
        <v>0</v>
      </c>
      <c r="CN34">
        <v>0</v>
      </c>
      <c r="CO34">
        <v>0</v>
      </c>
      <c r="CP34">
        <v>0</v>
      </c>
      <c r="CQ34">
        <v>0</v>
      </c>
      <c r="CR34">
        <v>0</v>
      </c>
      <c r="CS34">
        <v>0</v>
      </c>
      <c r="CT34">
        <v>0</v>
      </c>
      <c r="CU34">
        <v>1.18</v>
      </c>
      <c r="CV34">
        <v>80.400000000000006</v>
      </c>
      <c r="CW34">
        <v>2</v>
      </c>
      <c r="CX34">
        <v>0</v>
      </c>
      <c r="CY34">
        <v>7</v>
      </c>
      <c r="CZ34">
        <v>6.75</v>
      </c>
      <c r="DA34">
        <v>15.2</v>
      </c>
      <c r="DB34">
        <v>24.29</v>
      </c>
      <c r="DC34">
        <v>1.56</v>
      </c>
      <c r="DD34">
        <v>138.38</v>
      </c>
      <c r="DE34">
        <v>90.58</v>
      </c>
      <c r="DF34">
        <v>0</v>
      </c>
      <c r="DG34">
        <v>3.7838099999999999</v>
      </c>
      <c r="DH34">
        <v>2.3000199999999998E-2</v>
      </c>
      <c r="DI34">
        <v>0</v>
      </c>
      <c r="DJ34">
        <v>1.18861E-2</v>
      </c>
      <c r="DK34">
        <v>0.163464</v>
      </c>
      <c r="DL34">
        <v>0.18015400000000001</v>
      </c>
      <c r="DM34">
        <v>0.35411700000000002</v>
      </c>
      <c r="DN34">
        <v>2.5823200000000001E-2</v>
      </c>
      <c r="DO34">
        <v>4.5422500000000001</v>
      </c>
      <c r="DP34">
        <v>3.8186900000000001</v>
      </c>
      <c r="DQ34" t="s">
        <v>691</v>
      </c>
      <c r="DR34" t="s">
        <v>690</v>
      </c>
      <c r="DS34" t="s">
        <v>16</v>
      </c>
      <c r="DT34">
        <v>0</v>
      </c>
      <c r="DU34">
        <v>0</v>
      </c>
      <c r="DV34">
        <v>0</v>
      </c>
      <c r="DW34">
        <v>0</v>
      </c>
      <c r="EN34">
        <v>8.9556900000000006</v>
      </c>
      <c r="EO34">
        <v>4926.4399999999996</v>
      </c>
      <c r="EP34">
        <v>201.423</v>
      </c>
      <c r="EQ34">
        <v>0</v>
      </c>
      <c r="ER34">
        <v>82.626800000000003</v>
      </c>
      <c r="ES34">
        <v>0</v>
      </c>
      <c r="ET34">
        <v>0</v>
      </c>
      <c r="EU34">
        <v>615.745</v>
      </c>
      <c r="EV34">
        <v>1151.73</v>
      </c>
      <c r="EW34">
        <v>2371.31</v>
      </c>
      <c r="EX34">
        <v>151.51499999999999</v>
      </c>
      <c r="EY34">
        <v>9509.74</v>
      </c>
      <c r="EZ34">
        <v>13.218299999999999</v>
      </c>
      <c r="FA34">
        <v>0</v>
      </c>
      <c r="FB34">
        <v>0</v>
      </c>
      <c r="FC34">
        <v>0</v>
      </c>
      <c r="FD34">
        <v>82.107900000000001</v>
      </c>
      <c r="FE34">
        <v>0</v>
      </c>
      <c r="FF34">
        <v>45.121000000000002</v>
      </c>
      <c r="FG34">
        <v>0</v>
      </c>
      <c r="FH34">
        <v>0</v>
      </c>
      <c r="FI34">
        <v>140.447</v>
      </c>
      <c r="FJ34">
        <v>0</v>
      </c>
      <c r="FK34">
        <v>0</v>
      </c>
      <c r="FL34">
        <v>0</v>
      </c>
      <c r="FM34">
        <v>0</v>
      </c>
      <c r="FN34">
        <v>0</v>
      </c>
      <c r="FO34">
        <v>0</v>
      </c>
      <c r="FP34">
        <v>0</v>
      </c>
      <c r="FQ34">
        <v>0</v>
      </c>
      <c r="FR34">
        <v>0</v>
      </c>
      <c r="FS34">
        <v>0</v>
      </c>
      <c r="FT34">
        <v>1.18</v>
      </c>
      <c r="FU34">
        <v>80.400000000000006</v>
      </c>
      <c r="FV34">
        <v>2</v>
      </c>
      <c r="FW34">
        <v>0</v>
      </c>
      <c r="FX34">
        <v>7</v>
      </c>
      <c r="FY34">
        <v>0</v>
      </c>
      <c r="FZ34">
        <v>0</v>
      </c>
      <c r="GA34">
        <v>6.75</v>
      </c>
      <c r="GB34">
        <v>15.2</v>
      </c>
      <c r="GC34">
        <v>24.29</v>
      </c>
      <c r="GD34">
        <v>1.56</v>
      </c>
      <c r="GE34">
        <v>138.38</v>
      </c>
      <c r="GF34">
        <v>0</v>
      </c>
      <c r="GG34">
        <v>3.7838099999999999</v>
      </c>
      <c r="GH34">
        <v>2.3000199999999998E-2</v>
      </c>
      <c r="GI34">
        <v>0</v>
      </c>
      <c r="GJ34">
        <v>1.18861E-2</v>
      </c>
      <c r="GK34">
        <v>0</v>
      </c>
      <c r="GL34">
        <v>0</v>
      </c>
      <c r="GM34">
        <v>0.163464</v>
      </c>
      <c r="GN34">
        <v>0.18015400000000001</v>
      </c>
      <c r="GO34">
        <v>0.35411700000000002</v>
      </c>
      <c r="GP34">
        <v>2.5823200000000001E-2</v>
      </c>
      <c r="GQ34">
        <v>4.5422500000000001</v>
      </c>
      <c r="GR34">
        <v>80.790899999999993</v>
      </c>
      <c r="GS34">
        <v>12724.7</v>
      </c>
      <c r="GT34">
        <v>201.423</v>
      </c>
      <c r="GU34">
        <v>0</v>
      </c>
      <c r="GV34">
        <v>0</v>
      </c>
      <c r="GW34">
        <v>2615</v>
      </c>
      <c r="GX34">
        <v>989.00099999999998</v>
      </c>
      <c r="GY34">
        <v>3267.2</v>
      </c>
      <c r="GZ34">
        <v>327.5</v>
      </c>
      <c r="HA34">
        <v>20205.599999999999</v>
      </c>
      <c r="HB34">
        <v>67.248599999999996</v>
      </c>
      <c r="HC34">
        <v>0</v>
      </c>
      <c r="HD34">
        <v>0</v>
      </c>
      <c r="HE34">
        <v>0</v>
      </c>
      <c r="HF34">
        <v>138.68700000000001</v>
      </c>
      <c r="HG34">
        <v>0</v>
      </c>
      <c r="HH34">
        <v>73.400000000000006</v>
      </c>
      <c r="HI34">
        <v>0</v>
      </c>
      <c r="HJ34">
        <v>0</v>
      </c>
      <c r="HK34">
        <v>279.33600000000001</v>
      </c>
      <c r="HL34">
        <v>0</v>
      </c>
      <c r="HM34">
        <v>0</v>
      </c>
      <c r="HN34">
        <v>0</v>
      </c>
      <c r="HO34">
        <v>0</v>
      </c>
      <c r="HP34">
        <v>0</v>
      </c>
      <c r="HQ34">
        <v>0</v>
      </c>
      <c r="HR34">
        <v>0</v>
      </c>
      <c r="HS34">
        <v>0</v>
      </c>
      <c r="HT34">
        <v>0</v>
      </c>
      <c r="HU34">
        <v>0</v>
      </c>
      <c r="HV34">
        <v>6.34</v>
      </c>
      <c r="HW34">
        <v>182.36</v>
      </c>
      <c r="HX34">
        <v>2</v>
      </c>
      <c r="HY34">
        <v>0</v>
      </c>
      <c r="HZ34">
        <v>10.42</v>
      </c>
      <c r="IA34">
        <v>29.26</v>
      </c>
      <c r="IB34">
        <v>15.36</v>
      </c>
      <c r="IC34">
        <v>34.01</v>
      </c>
      <c r="ID34">
        <v>3.43</v>
      </c>
      <c r="IE34">
        <v>283.18</v>
      </c>
      <c r="IF34">
        <v>0</v>
      </c>
      <c r="IG34">
        <v>6.3458199999999998</v>
      </c>
      <c r="IH34">
        <v>2.3000199999999998E-2</v>
      </c>
      <c r="II34">
        <v>0</v>
      </c>
      <c r="IJ34">
        <v>0</v>
      </c>
      <c r="IK34">
        <v>0.76358999999999999</v>
      </c>
      <c r="IL34">
        <v>0.12681200000000001</v>
      </c>
      <c r="IM34">
        <v>0.53503100000000003</v>
      </c>
      <c r="IN34">
        <v>6.9275500000000004E-2</v>
      </c>
      <c r="IO34">
        <v>7.8635299999999999</v>
      </c>
      <c r="IP34">
        <v>46.7</v>
      </c>
      <c r="IQ34">
        <v>0</v>
      </c>
      <c r="IR34">
        <v>21</v>
      </c>
      <c r="IS34">
        <v>46.7</v>
      </c>
      <c r="IT34">
        <v>25.7</v>
      </c>
      <c r="IU34">
        <v>83.32</v>
      </c>
      <c r="IV34">
        <v>7.26</v>
      </c>
      <c r="IW34">
        <v>83.32</v>
      </c>
      <c r="IX34">
        <v>7.26</v>
      </c>
      <c r="IY34">
        <v>83.32</v>
      </c>
      <c r="IZ34">
        <v>7.26</v>
      </c>
      <c r="JA34">
        <v>185.09</v>
      </c>
      <c r="JB34">
        <v>16.03</v>
      </c>
    </row>
    <row r="35" spans="1:262" x14ac:dyDescent="0.25">
      <c r="A35" s="10">
        <v>42977.405775462961</v>
      </c>
      <c r="B35" t="s">
        <v>414</v>
      </c>
      <c r="C35" t="s">
        <v>550</v>
      </c>
      <c r="D35">
        <v>16</v>
      </c>
      <c r="E35">
        <v>1</v>
      </c>
      <c r="F35">
        <v>2700</v>
      </c>
      <c r="G35" t="s">
        <v>96</v>
      </c>
      <c r="H35" t="s">
        <v>125</v>
      </c>
      <c r="I35">
        <v>0</v>
      </c>
      <c r="J35">
        <v>46.6</v>
      </c>
      <c r="K35">
        <v>276.13900000000001</v>
      </c>
      <c r="L35">
        <v>213.833</v>
      </c>
      <c r="M35">
        <v>202.71299999999999</v>
      </c>
      <c r="N35">
        <v>0</v>
      </c>
      <c r="O35">
        <v>82.645700000000005</v>
      </c>
      <c r="P35">
        <v>0</v>
      </c>
      <c r="Q35">
        <v>0</v>
      </c>
      <c r="R35">
        <v>615.745</v>
      </c>
      <c r="S35">
        <v>995.61599999999999</v>
      </c>
      <c r="T35">
        <v>2371.31</v>
      </c>
      <c r="U35">
        <v>151.51499999999999</v>
      </c>
      <c r="V35">
        <v>4909.51</v>
      </c>
      <c r="W35">
        <v>408.58300000000003</v>
      </c>
      <c r="X35">
        <v>0</v>
      </c>
      <c r="Y35">
        <v>0</v>
      </c>
      <c r="Z35">
        <v>0</v>
      </c>
      <c r="AA35">
        <v>134.499</v>
      </c>
      <c r="AB35">
        <v>0</v>
      </c>
      <c r="AC35">
        <v>45.121000000000002</v>
      </c>
      <c r="AD35">
        <v>0</v>
      </c>
      <c r="AE35">
        <v>0</v>
      </c>
      <c r="AF35">
        <v>588.20399999999995</v>
      </c>
      <c r="AG35">
        <v>0</v>
      </c>
      <c r="AH35">
        <v>0</v>
      </c>
      <c r="AI35">
        <v>0</v>
      </c>
      <c r="AJ35">
        <v>0</v>
      </c>
      <c r="AK35">
        <v>0</v>
      </c>
      <c r="AL35">
        <v>0</v>
      </c>
      <c r="AM35">
        <v>0</v>
      </c>
      <c r="AN35">
        <v>0</v>
      </c>
      <c r="AO35">
        <v>0</v>
      </c>
      <c r="AP35">
        <v>0</v>
      </c>
      <c r="AQ35">
        <v>35.840000000000003</v>
      </c>
      <c r="AR35">
        <v>4.45</v>
      </c>
      <c r="AS35">
        <v>2.09</v>
      </c>
      <c r="AT35">
        <v>0</v>
      </c>
      <c r="AU35">
        <v>10.87</v>
      </c>
      <c r="AV35">
        <v>0</v>
      </c>
      <c r="AW35">
        <v>0</v>
      </c>
      <c r="AX35">
        <v>7.41</v>
      </c>
      <c r="AY35">
        <v>14.11</v>
      </c>
      <c r="AZ35">
        <v>25.49</v>
      </c>
      <c r="BA35">
        <v>1.7</v>
      </c>
      <c r="BB35">
        <v>101.96</v>
      </c>
      <c r="BC35">
        <v>53.25</v>
      </c>
      <c r="BD35">
        <v>0</v>
      </c>
      <c r="BE35">
        <v>0.64195999999999998</v>
      </c>
      <c r="BF35">
        <v>2.3147600000000001E-2</v>
      </c>
      <c r="BG35">
        <v>0</v>
      </c>
      <c r="BH35">
        <v>1.18861E-2</v>
      </c>
      <c r="BI35">
        <v>0</v>
      </c>
      <c r="BJ35">
        <v>0</v>
      </c>
      <c r="BK35">
        <v>0.163464</v>
      </c>
      <c r="BL35">
        <v>0.167823</v>
      </c>
      <c r="BM35">
        <v>0.35411700000000002</v>
      </c>
      <c r="BN35">
        <v>2.5823200000000001E-2</v>
      </c>
      <c r="BO35">
        <v>1.38822</v>
      </c>
      <c r="BP35">
        <v>0.67699399999999998</v>
      </c>
      <c r="BQ35">
        <v>276.13900000000001</v>
      </c>
      <c r="BR35">
        <v>213.833</v>
      </c>
      <c r="BS35">
        <v>202.71299999999999</v>
      </c>
      <c r="BT35">
        <v>0</v>
      </c>
      <c r="BU35">
        <v>82.645700000000005</v>
      </c>
      <c r="BV35">
        <v>615.745</v>
      </c>
      <c r="BW35">
        <v>995.61599999999999</v>
      </c>
      <c r="BX35">
        <v>2371.31</v>
      </c>
      <c r="BY35">
        <v>151.51499999999999</v>
      </c>
      <c r="BZ35">
        <v>4909.51</v>
      </c>
      <c r="CA35">
        <v>408.58300000000003</v>
      </c>
      <c r="CB35">
        <v>0</v>
      </c>
      <c r="CC35">
        <v>0</v>
      </c>
      <c r="CD35">
        <v>0</v>
      </c>
      <c r="CE35">
        <v>134.499</v>
      </c>
      <c r="CF35">
        <v>0</v>
      </c>
      <c r="CG35">
        <v>45.121000000000002</v>
      </c>
      <c r="CH35">
        <v>0</v>
      </c>
      <c r="CI35">
        <v>0</v>
      </c>
      <c r="CJ35">
        <v>588.20299999999997</v>
      </c>
      <c r="CK35">
        <v>0</v>
      </c>
      <c r="CL35">
        <v>0</v>
      </c>
      <c r="CM35">
        <v>0</v>
      </c>
      <c r="CN35">
        <v>0</v>
      </c>
      <c r="CO35">
        <v>0</v>
      </c>
      <c r="CP35">
        <v>0</v>
      </c>
      <c r="CQ35">
        <v>0</v>
      </c>
      <c r="CR35">
        <v>0</v>
      </c>
      <c r="CS35">
        <v>0</v>
      </c>
      <c r="CT35">
        <v>0</v>
      </c>
      <c r="CU35">
        <v>35.840000000000003</v>
      </c>
      <c r="CV35">
        <v>4.45</v>
      </c>
      <c r="CW35">
        <v>2.09</v>
      </c>
      <c r="CX35">
        <v>0</v>
      </c>
      <c r="CY35">
        <v>10.87</v>
      </c>
      <c r="CZ35">
        <v>7.41</v>
      </c>
      <c r="DA35">
        <v>14.11</v>
      </c>
      <c r="DB35">
        <v>25.49</v>
      </c>
      <c r="DC35">
        <v>1.7</v>
      </c>
      <c r="DD35">
        <v>101.96</v>
      </c>
      <c r="DE35">
        <v>53.25</v>
      </c>
      <c r="DF35">
        <v>0</v>
      </c>
      <c r="DG35">
        <v>0.641961</v>
      </c>
      <c r="DH35">
        <v>2.3147600000000001E-2</v>
      </c>
      <c r="DI35">
        <v>0</v>
      </c>
      <c r="DJ35">
        <v>1.18861E-2</v>
      </c>
      <c r="DK35">
        <v>0.163464</v>
      </c>
      <c r="DL35">
        <v>0.167823</v>
      </c>
      <c r="DM35">
        <v>0.35411700000000002</v>
      </c>
      <c r="DN35">
        <v>2.5823200000000001E-2</v>
      </c>
      <c r="DO35">
        <v>1.38822</v>
      </c>
      <c r="DP35">
        <v>0.67699399999999998</v>
      </c>
      <c r="DQ35" t="s">
        <v>691</v>
      </c>
      <c r="DR35" t="s">
        <v>690</v>
      </c>
      <c r="DS35" t="s">
        <v>16</v>
      </c>
      <c r="DT35" s="24">
        <v>6.0701800000000004E-7</v>
      </c>
      <c r="DU35" s="24">
        <v>6.0096900000000004E-7</v>
      </c>
      <c r="DV35">
        <v>0</v>
      </c>
      <c r="DW35">
        <v>0</v>
      </c>
      <c r="EN35">
        <v>276.13900000000001</v>
      </c>
      <c r="EO35">
        <v>213.833</v>
      </c>
      <c r="EP35">
        <v>202.71299999999999</v>
      </c>
      <c r="EQ35">
        <v>0</v>
      </c>
      <c r="ER35">
        <v>82.645700000000005</v>
      </c>
      <c r="ES35">
        <v>0</v>
      </c>
      <c r="ET35">
        <v>0</v>
      </c>
      <c r="EU35">
        <v>615.745</v>
      </c>
      <c r="EV35">
        <v>995.61599999999999</v>
      </c>
      <c r="EW35">
        <v>2371.31</v>
      </c>
      <c r="EX35">
        <v>151.51499999999999</v>
      </c>
      <c r="EY35">
        <v>4909.51</v>
      </c>
      <c r="EZ35">
        <v>408.58300000000003</v>
      </c>
      <c r="FA35">
        <v>0</v>
      </c>
      <c r="FB35">
        <v>0</v>
      </c>
      <c r="FC35">
        <v>0</v>
      </c>
      <c r="FD35">
        <v>134.499</v>
      </c>
      <c r="FE35">
        <v>0</v>
      </c>
      <c r="FF35">
        <v>45.121000000000002</v>
      </c>
      <c r="FG35">
        <v>0</v>
      </c>
      <c r="FH35">
        <v>0</v>
      </c>
      <c r="FI35">
        <v>588.20399999999995</v>
      </c>
      <c r="FJ35">
        <v>0</v>
      </c>
      <c r="FK35">
        <v>0</v>
      </c>
      <c r="FL35">
        <v>0</v>
      </c>
      <c r="FM35">
        <v>0</v>
      </c>
      <c r="FN35">
        <v>0</v>
      </c>
      <c r="FO35">
        <v>0</v>
      </c>
      <c r="FP35">
        <v>0</v>
      </c>
      <c r="FQ35">
        <v>0</v>
      </c>
      <c r="FR35">
        <v>0</v>
      </c>
      <c r="FS35">
        <v>0</v>
      </c>
      <c r="FT35">
        <v>35.840000000000003</v>
      </c>
      <c r="FU35">
        <v>4.45</v>
      </c>
      <c r="FV35">
        <v>2.09</v>
      </c>
      <c r="FW35">
        <v>0</v>
      </c>
      <c r="FX35">
        <v>10.87</v>
      </c>
      <c r="FY35">
        <v>0</v>
      </c>
      <c r="FZ35">
        <v>0</v>
      </c>
      <c r="GA35">
        <v>7.41</v>
      </c>
      <c r="GB35">
        <v>14.11</v>
      </c>
      <c r="GC35">
        <v>25.49</v>
      </c>
      <c r="GD35">
        <v>1.7</v>
      </c>
      <c r="GE35">
        <v>101.96</v>
      </c>
      <c r="GF35">
        <v>0</v>
      </c>
      <c r="GG35">
        <v>0.64195999999999998</v>
      </c>
      <c r="GH35">
        <v>2.3147600000000001E-2</v>
      </c>
      <c r="GI35">
        <v>0</v>
      </c>
      <c r="GJ35">
        <v>1.18861E-2</v>
      </c>
      <c r="GK35">
        <v>0</v>
      </c>
      <c r="GL35">
        <v>0</v>
      </c>
      <c r="GM35">
        <v>0.163464</v>
      </c>
      <c r="GN35">
        <v>0.167823</v>
      </c>
      <c r="GO35">
        <v>0.35411700000000002</v>
      </c>
      <c r="GP35">
        <v>2.5823200000000001E-2</v>
      </c>
      <c r="GQ35">
        <v>1.38822</v>
      </c>
      <c r="GR35">
        <v>735.125</v>
      </c>
      <c r="GS35">
        <v>566.53899999999999</v>
      </c>
      <c r="GT35">
        <v>202.71299999999999</v>
      </c>
      <c r="GU35">
        <v>0</v>
      </c>
      <c r="GV35">
        <v>0</v>
      </c>
      <c r="GW35">
        <v>2615</v>
      </c>
      <c r="GX35">
        <v>989.00099999999998</v>
      </c>
      <c r="GY35">
        <v>3267.2</v>
      </c>
      <c r="GZ35">
        <v>327.5</v>
      </c>
      <c r="HA35">
        <v>8703.08</v>
      </c>
      <c r="HB35">
        <v>613.45299999999997</v>
      </c>
      <c r="HC35">
        <v>0</v>
      </c>
      <c r="HD35">
        <v>0</v>
      </c>
      <c r="HE35">
        <v>0</v>
      </c>
      <c r="HF35">
        <v>196.17500000000001</v>
      </c>
      <c r="HG35">
        <v>0</v>
      </c>
      <c r="HH35">
        <v>73.400000000000006</v>
      </c>
      <c r="HI35">
        <v>0</v>
      </c>
      <c r="HJ35">
        <v>0</v>
      </c>
      <c r="HK35">
        <v>883.02800000000002</v>
      </c>
      <c r="HL35">
        <v>0</v>
      </c>
      <c r="HM35">
        <v>0</v>
      </c>
      <c r="HN35">
        <v>0</v>
      </c>
      <c r="HO35">
        <v>0</v>
      </c>
      <c r="HP35">
        <v>0</v>
      </c>
      <c r="HQ35">
        <v>0</v>
      </c>
      <c r="HR35">
        <v>0</v>
      </c>
      <c r="HS35">
        <v>0</v>
      </c>
      <c r="HT35">
        <v>0</v>
      </c>
      <c r="HU35">
        <v>0</v>
      </c>
      <c r="HV35">
        <v>57.16</v>
      </c>
      <c r="HW35">
        <v>9.3699999999999992</v>
      </c>
      <c r="HX35">
        <v>2.09</v>
      </c>
      <c r="HY35">
        <v>0</v>
      </c>
      <c r="HZ35">
        <v>14.57</v>
      </c>
      <c r="IA35">
        <v>31.5</v>
      </c>
      <c r="IB35">
        <v>15.74</v>
      </c>
      <c r="IC35">
        <v>35.43</v>
      </c>
      <c r="ID35">
        <v>4.04</v>
      </c>
      <c r="IE35">
        <v>169.9</v>
      </c>
      <c r="IF35">
        <v>0</v>
      </c>
      <c r="IG35">
        <v>1.07036</v>
      </c>
      <c r="IH35">
        <v>2.3147600000000001E-2</v>
      </c>
      <c r="II35">
        <v>0</v>
      </c>
      <c r="IJ35">
        <v>0</v>
      </c>
      <c r="IK35">
        <v>0.76358999999999999</v>
      </c>
      <c r="IL35">
        <v>0.12681200000000001</v>
      </c>
      <c r="IM35">
        <v>0.53503100000000003</v>
      </c>
      <c r="IN35">
        <v>6.9275500000000004E-2</v>
      </c>
      <c r="IO35">
        <v>2.5882200000000002</v>
      </c>
      <c r="IP35">
        <v>46.6</v>
      </c>
      <c r="IQ35">
        <v>0</v>
      </c>
      <c r="IR35">
        <v>28.4</v>
      </c>
      <c r="IS35">
        <v>46.6</v>
      </c>
      <c r="IT35">
        <v>18.2</v>
      </c>
      <c r="IU35">
        <v>10.55</v>
      </c>
      <c r="IV35">
        <v>42.7</v>
      </c>
      <c r="IW35">
        <v>10.55</v>
      </c>
      <c r="IX35">
        <v>42.7</v>
      </c>
      <c r="IY35">
        <v>10.55</v>
      </c>
      <c r="IZ35">
        <v>42.7</v>
      </c>
      <c r="JA35">
        <v>19.52</v>
      </c>
      <c r="JB35">
        <v>63.67</v>
      </c>
    </row>
    <row r="36" spans="1:262" x14ac:dyDescent="0.25">
      <c r="A36" s="10">
        <v>42977.4062037037</v>
      </c>
      <c r="B36" t="s">
        <v>415</v>
      </c>
      <c r="C36" t="s">
        <v>551</v>
      </c>
      <c r="D36">
        <v>1</v>
      </c>
      <c r="E36">
        <v>8</v>
      </c>
      <c r="F36">
        <v>6960</v>
      </c>
      <c r="G36" t="s">
        <v>96</v>
      </c>
      <c r="H36" t="s">
        <v>125</v>
      </c>
      <c r="I36">
        <v>0</v>
      </c>
      <c r="J36">
        <v>57.9</v>
      </c>
      <c r="K36">
        <v>315.834</v>
      </c>
      <c r="L36">
        <v>0</v>
      </c>
      <c r="M36">
        <v>785.77200000000005</v>
      </c>
      <c r="N36">
        <v>0</v>
      </c>
      <c r="O36">
        <v>584.85599999999999</v>
      </c>
      <c r="P36">
        <v>0</v>
      </c>
      <c r="Q36">
        <v>0</v>
      </c>
      <c r="R36">
        <v>2033.7</v>
      </c>
      <c r="S36">
        <v>5299.84</v>
      </c>
      <c r="T36">
        <v>12062</v>
      </c>
      <c r="U36">
        <v>433.91399999999999</v>
      </c>
      <c r="V36">
        <v>21515.9</v>
      </c>
      <c r="W36">
        <v>466.10300000000001</v>
      </c>
      <c r="X36">
        <v>0</v>
      </c>
      <c r="Y36">
        <v>0</v>
      </c>
      <c r="Z36">
        <v>0</v>
      </c>
      <c r="AA36">
        <v>742.36900000000003</v>
      </c>
      <c r="AB36">
        <v>0</v>
      </c>
      <c r="AC36">
        <v>287.95400000000001</v>
      </c>
      <c r="AD36">
        <v>0</v>
      </c>
      <c r="AE36">
        <v>0</v>
      </c>
      <c r="AF36">
        <v>1496.43</v>
      </c>
      <c r="AG36">
        <v>0</v>
      </c>
      <c r="AH36">
        <v>0</v>
      </c>
      <c r="AI36">
        <v>0</v>
      </c>
      <c r="AJ36">
        <v>0</v>
      </c>
      <c r="AK36">
        <v>0</v>
      </c>
      <c r="AL36">
        <v>0</v>
      </c>
      <c r="AM36">
        <v>0</v>
      </c>
      <c r="AN36">
        <v>0</v>
      </c>
      <c r="AO36">
        <v>0</v>
      </c>
      <c r="AP36">
        <v>0</v>
      </c>
      <c r="AQ36">
        <v>15.52</v>
      </c>
      <c r="AR36">
        <v>0</v>
      </c>
      <c r="AS36">
        <v>3.16</v>
      </c>
      <c r="AT36">
        <v>0</v>
      </c>
      <c r="AU36">
        <v>23.52</v>
      </c>
      <c r="AV36">
        <v>0</v>
      </c>
      <c r="AW36">
        <v>0</v>
      </c>
      <c r="AX36">
        <v>9.66</v>
      </c>
      <c r="AY36">
        <v>30.5</v>
      </c>
      <c r="AZ36">
        <v>50.84</v>
      </c>
      <c r="BA36">
        <v>1.9</v>
      </c>
      <c r="BB36">
        <v>135.1</v>
      </c>
      <c r="BC36">
        <v>42.2</v>
      </c>
      <c r="BD36">
        <v>0</v>
      </c>
      <c r="BE36">
        <v>0</v>
      </c>
      <c r="BF36">
        <v>8.9726299999999995E-2</v>
      </c>
      <c r="BG36">
        <v>0</v>
      </c>
      <c r="BH36">
        <v>8.6966000000000002E-2</v>
      </c>
      <c r="BI36">
        <v>0</v>
      </c>
      <c r="BJ36">
        <v>0</v>
      </c>
      <c r="BK36">
        <v>0.53989299999999996</v>
      </c>
      <c r="BL36">
        <v>0.957959</v>
      </c>
      <c r="BM36">
        <v>1.82348</v>
      </c>
      <c r="BN36">
        <v>7.39533E-2</v>
      </c>
      <c r="BO36">
        <v>3.5719799999999999</v>
      </c>
      <c r="BP36">
        <v>0.17669199999999999</v>
      </c>
      <c r="BQ36">
        <v>315.834</v>
      </c>
      <c r="BR36">
        <v>0</v>
      </c>
      <c r="BS36">
        <v>785.77200000000005</v>
      </c>
      <c r="BT36">
        <v>0</v>
      </c>
      <c r="BU36">
        <v>584.85599999999999</v>
      </c>
      <c r="BV36">
        <v>2033.7</v>
      </c>
      <c r="BW36">
        <v>5299.84</v>
      </c>
      <c r="BX36">
        <v>12062</v>
      </c>
      <c r="BY36">
        <v>433.91399999999999</v>
      </c>
      <c r="BZ36">
        <v>21515.9</v>
      </c>
      <c r="CA36">
        <v>466.10300000000001</v>
      </c>
      <c r="CB36">
        <v>0</v>
      </c>
      <c r="CC36">
        <v>0</v>
      </c>
      <c r="CD36">
        <v>0</v>
      </c>
      <c r="CE36">
        <v>742.36900000000003</v>
      </c>
      <c r="CF36">
        <v>0</v>
      </c>
      <c r="CG36">
        <v>287.95400000000001</v>
      </c>
      <c r="CH36">
        <v>0</v>
      </c>
      <c r="CI36">
        <v>0</v>
      </c>
      <c r="CJ36">
        <v>1496.43</v>
      </c>
      <c r="CK36">
        <v>0</v>
      </c>
      <c r="CL36">
        <v>0</v>
      </c>
      <c r="CM36">
        <v>0</v>
      </c>
      <c r="CN36">
        <v>0</v>
      </c>
      <c r="CO36">
        <v>0</v>
      </c>
      <c r="CP36">
        <v>0</v>
      </c>
      <c r="CQ36">
        <v>0</v>
      </c>
      <c r="CR36">
        <v>0</v>
      </c>
      <c r="CS36">
        <v>0</v>
      </c>
      <c r="CT36">
        <v>0</v>
      </c>
      <c r="CU36">
        <v>15.52</v>
      </c>
      <c r="CV36">
        <v>0</v>
      </c>
      <c r="CW36">
        <v>3.16</v>
      </c>
      <c r="CX36">
        <v>0</v>
      </c>
      <c r="CY36">
        <v>23.52</v>
      </c>
      <c r="CZ36">
        <v>9.66</v>
      </c>
      <c r="DA36">
        <v>30.5</v>
      </c>
      <c r="DB36">
        <v>50.84</v>
      </c>
      <c r="DC36">
        <v>1.9</v>
      </c>
      <c r="DD36">
        <v>135.1</v>
      </c>
      <c r="DE36">
        <v>42.2</v>
      </c>
      <c r="DF36">
        <v>0</v>
      </c>
      <c r="DG36">
        <v>0</v>
      </c>
      <c r="DH36">
        <v>8.9726299999999995E-2</v>
      </c>
      <c r="DI36">
        <v>0</v>
      </c>
      <c r="DJ36">
        <v>8.6966000000000002E-2</v>
      </c>
      <c r="DK36">
        <v>0.53989299999999996</v>
      </c>
      <c r="DL36">
        <v>0.957959</v>
      </c>
      <c r="DM36">
        <v>1.82348</v>
      </c>
      <c r="DN36">
        <v>7.39533E-2</v>
      </c>
      <c r="DO36">
        <v>3.5719799999999999</v>
      </c>
      <c r="DP36">
        <v>0.17669199999999999</v>
      </c>
      <c r="DQ36" t="s">
        <v>691</v>
      </c>
      <c r="DR36" t="s">
        <v>690</v>
      </c>
      <c r="DS36" t="s">
        <v>16</v>
      </c>
      <c r="DT36">
        <v>0</v>
      </c>
      <c r="DU36">
        <v>0</v>
      </c>
      <c r="DV36">
        <v>0</v>
      </c>
      <c r="DW36">
        <v>0</v>
      </c>
      <c r="EN36">
        <v>315.834</v>
      </c>
      <c r="EO36">
        <v>0</v>
      </c>
      <c r="EP36">
        <v>785.77200000000005</v>
      </c>
      <c r="EQ36">
        <v>0</v>
      </c>
      <c r="ER36">
        <v>584.85599999999999</v>
      </c>
      <c r="ES36">
        <v>0</v>
      </c>
      <c r="ET36">
        <v>0</v>
      </c>
      <c r="EU36">
        <v>2033.7</v>
      </c>
      <c r="EV36">
        <v>5299.84</v>
      </c>
      <c r="EW36">
        <v>12062</v>
      </c>
      <c r="EX36">
        <v>433.91399999999999</v>
      </c>
      <c r="EY36">
        <v>21515.9</v>
      </c>
      <c r="EZ36">
        <v>466.10300000000001</v>
      </c>
      <c r="FA36">
        <v>0</v>
      </c>
      <c r="FB36">
        <v>0</v>
      </c>
      <c r="FC36">
        <v>0</v>
      </c>
      <c r="FD36">
        <v>742.36900000000003</v>
      </c>
      <c r="FE36">
        <v>0</v>
      </c>
      <c r="FF36">
        <v>287.95400000000001</v>
      </c>
      <c r="FG36">
        <v>0</v>
      </c>
      <c r="FH36">
        <v>0</v>
      </c>
      <c r="FI36">
        <v>1496.43</v>
      </c>
      <c r="FJ36">
        <v>0</v>
      </c>
      <c r="FK36">
        <v>0</v>
      </c>
      <c r="FL36">
        <v>0</v>
      </c>
      <c r="FM36">
        <v>0</v>
      </c>
      <c r="FN36">
        <v>0</v>
      </c>
      <c r="FO36">
        <v>0</v>
      </c>
      <c r="FP36">
        <v>0</v>
      </c>
      <c r="FQ36">
        <v>0</v>
      </c>
      <c r="FR36">
        <v>0</v>
      </c>
      <c r="FS36">
        <v>0</v>
      </c>
      <c r="FT36">
        <v>15.52</v>
      </c>
      <c r="FU36">
        <v>0</v>
      </c>
      <c r="FV36">
        <v>3.16</v>
      </c>
      <c r="FW36">
        <v>0</v>
      </c>
      <c r="FX36">
        <v>23.52</v>
      </c>
      <c r="FY36">
        <v>0</v>
      </c>
      <c r="FZ36">
        <v>0</v>
      </c>
      <c r="GA36">
        <v>9.66</v>
      </c>
      <c r="GB36">
        <v>30.5</v>
      </c>
      <c r="GC36">
        <v>50.84</v>
      </c>
      <c r="GD36">
        <v>1.9</v>
      </c>
      <c r="GE36">
        <v>135.1</v>
      </c>
      <c r="GF36">
        <v>0</v>
      </c>
      <c r="GG36">
        <v>0</v>
      </c>
      <c r="GH36">
        <v>8.9726299999999995E-2</v>
      </c>
      <c r="GI36">
        <v>0</v>
      </c>
      <c r="GJ36">
        <v>8.6966000000000002E-2</v>
      </c>
      <c r="GK36">
        <v>0</v>
      </c>
      <c r="GL36">
        <v>0</v>
      </c>
      <c r="GM36">
        <v>0.53989299999999996</v>
      </c>
      <c r="GN36">
        <v>0.957959</v>
      </c>
      <c r="GO36">
        <v>1.82348</v>
      </c>
      <c r="GP36">
        <v>7.39533E-2</v>
      </c>
      <c r="GQ36">
        <v>3.5719799999999999</v>
      </c>
      <c r="GR36">
        <v>899.34699999999998</v>
      </c>
      <c r="GS36">
        <v>0.11981600000000001</v>
      </c>
      <c r="GT36">
        <v>785.77200000000005</v>
      </c>
      <c r="GU36">
        <v>0</v>
      </c>
      <c r="GV36">
        <v>0</v>
      </c>
      <c r="GW36">
        <v>5894.96</v>
      </c>
      <c r="GX36">
        <v>6547.68</v>
      </c>
      <c r="GY36">
        <v>10697.7</v>
      </c>
      <c r="GZ36">
        <v>540.49900000000002</v>
      </c>
      <c r="HA36">
        <v>25366.1</v>
      </c>
      <c r="HB36">
        <v>748.50099999999998</v>
      </c>
      <c r="HC36">
        <v>0</v>
      </c>
      <c r="HD36">
        <v>0</v>
      </c>
      <c r="HE36">
        <v>0</v>
      </c>
      <c r="HF36">
        <v>1216.0999999999999</v>
      </c>
      <c r="HG36">
        <v>0</v>
      </c>
      <c r="HH36">
        <v>291.12400000000002</v>
      </c>
      <c r="HI36">
        <v>0</v>
      </c>
      <c r="HJ36">
        <v>0</v>
      </c>
      <c r="HK36">
        <v>2255.73</v>
      </c>
      <c r="HL36">
        <v>0</v>
      </c>
      <c r="HM36">
        <v>0</v>
      </c>
      <c r="HN36">
        <v>0</v>
      </c>
      <c r="HO36">
        <v>0</v>
      </c>
      <c r="HP36">
        <v>0</v>
      </c>
      <c r="HQ36">
        <v>0</v>
      </c>
      <c r="HR36">
        <v>0</v>
      </c>
      <c r="HS36">
        <v>0</v>
      </c>
      <c r="HT36">
        <v>0</v>
      </c>
      <c r="HU36">
        <v>0</v>
      </c>
      <c r="HV36">
        <v>26.48</v>
      </c>
      <c r="HW36">
        <v>0</v>
      </c>
      <c r="HX36">
        <v>3.16</v>
      </c>
      <c r="HY36">
        <v>0</v>
      </c>
      <c r="HZ36">
        <v>34.58</v>
      </c>
      <c r="IA36">
        <v>27.68</v>
      </c>
      <c r="IB36">
        <v>34.82</v>
      </c>
      <c r="IC36">
        <v>45.1</v>
      </c>
      <c r="ID36">
        <v>2.52</v>
      </c>
      <c r="IE36">
        <v>174.34</v>
      </c>
      <c r="IF36">
        <v>0</v>
      </c>
      <c r="IG36">
        <v>0</v>
      </c>
      <c r="IH36">
        <v>8.9726299999999995E-2</v>
      </c>
      <c r="II36">
        <v>0</v>
      </c>
      <c r="IJ36">
        <v>0</v>
      </c>
      <c r="IK36">
        <v>1.7213499999999999</v>
      </c>
      <c r="IL36">
        <v>0.80892399999999998</v>
      </c>
      <c r="IM36">
        <v>1.7518499999999999</v>
      </c>
      <c r="IN36">
        <v>0.114331</v>
      </c>
      <c r="IO36">
        <v>4.4861800000000001</v>
      </c>
      <c r="IP36">
        <v>57.9</v>
      </c>
      <c r="IQ36">
        <v>0</v>
      </c>
      <c r="IR36">
        <v>27.8</v>
      </c>
      <c r="IS36">
        <v>57.9</v>
      </c>
      <c r="IT36">
        <v>30.1</v>
      </c>
      <c r="IU36">
        <v>6.82</v>
      </c>
      <c r="IV36">
        <v>35.380000000000003</v>
      </c>
      <c r="IW36">
        <v>6.82</v>
      </c>
      <c r="IX36">
        <v>35.380000000000003</v>
      </c>
      <c r="IY36">
        <v>6.82</v>
      </c>
      <c r="IZ36">
        <v>35.380000000000003</v>
      </c>
      <c r="JA36">
        <v>6.62</v>
      </c>
      <c r="JB36">
        <v>57.6</v>
      </c>
    </row>
    <row r="37" spans="1:262" x14ac:dyDescent="0.25">
      <c r="A37" s="10">
        <v>42977.405798611115</v>
      </c>
      <c r="B37" t="s">
        <v>416</v>
      </c>
      <c r="C37" t="s">
        <v>552</v>
      </c>
      <c r="D37">
        <v>2</v>
      </c>
      <c r="E37">
        <v>8</v>
      </c>
      <c r="F37">
        <v>6960</v>
      </c>
      <c r="G37" t="s">
        <v>96</v>
      </c>
      <c r="H37" t="s">
        <v>125</v>
      </c>
      <c r="I37">
        <v>0</v>
      </c>
      <c r="J37">
        <v>55</v>
      </c>
      <c r="K37">
        <v>190.929</v>
      </c>
      <c r="L37">
        <v>475.7</v>
      </c>
      <c r="M37">
        <v>785.77200000000005</v>
      </c>
      <c r="N37">
        <v>0</v>
      </c>
      <c r="O37">
        <v>584.83299999999997</v>
      </c>
      <c r="P37">
        <v>0</v>
      </c>
      <c r="Q37">
        <v>0</v>
      </c>
      <c r="R37">
        <v>2033.7</v>
      </c>
      <c r="S37">
        <v>5417.59</v>
      </c>
      <c r="T37">
        <v>12062</v>
      </c>
      <c r="U37">
        <v>433.91399999999999</v>
      </c>
      <c r="V37">
        <v>21984.400000000001</v>
      </c>
      <c r="W37">
        <v>281.76</v>
      </c>
      <c r="X37">
        <v>0</v>
      </c>
      <c r="Y37">
        <v>0</v>
      </c>
      <c r="Z37">
        <v>0</v>
      </c>
      <c r="AA37">
        <v>673.072</v>
      </c>
      <c r="AB37">
        <v>0</v>
      </c>
      <c r="AC37">
        <v>287.95400000000001</v>
      </c>
      <c r="AD37">
        <v>0</v>
      </c>
      <c r="AE37">
        <v>0</v>
      </c>
      <c r="AF37">
        <v>1242.79</v>
      </c>
      <c r="AG37">
        <v>0</v>
      </c>
      <c r="AH37">
        <v>0</v>
      </c>
      <c r="AI37">
        <v>0</v>
      </c>
      <c r="AJ37">
        <v>0</v>
      </c>
      <c r="AK37">
        <v>0</v>
      </c>
      <c r="AL37">
        <v>0</v>
      </c>
      <c r="AM37">
        <v>0</v>
      </c>
      <c r="AN37">
        <v>0</v>
      </c>
      <c r="AO37">
        <v>0</v>
      </c>
      <c r="AP37">
        <v>0</v>
      </c>
      <c r="AQ37">
        <v>9.61</v>
      </c>
      <c r="AR37">
        <v>9.5299999999999994</v>
      </c>
      <c r="AS37">
        <v>3.13</v>
      </c>
      <c r="AT37">
        <v>0</v>
      </c>
      <c r="AU37">
        <v>21.63</v>
      </c>
      <c r="AV37">
        <v>0</v>
      </c>
      <c r="AW37">
        <v>0</v>
      </c>
      <c r="AX37">
        <v>9.15</v>
      </c>
      <c r="AY37">
        <v>30.96</v>
      </c>
      <c r="AZ37">
        <v>49.71</v>
      </c>
      <c r="BA37">
        <v>1.83</v>
      </c>
      <c r="BB37">
        <v>135.55000000000001</v>
      </c>
      <c r="BC37">
        <v>43.9</v>
      </c>
      <c r="BD37">
        <v>0</v>
      </c>
      <c r="BE37">
        <v>1.50126</v>
      </c>
      <c r="BF37">
        <v>8.9726299999999995E-2</v>
      </c>
      <c r="BG37">
        <v>0</v>
      </c>
      <c r="BH37">
        <v>8.6966000000000002E-2</v>
      </c>
      <c r="BI37">
        <v>0</v>
      </c>
      <c r="BJ37">
        <v>0</v>
      </c>
      <c r="BK37">
        <v>0.53989299999999996</v>
      </c>
      <c r="BL37">
        <v>0.98618899999999998</v>
      </c>
      <c r="BM37">
        <v>1.82348</v>
      </c>
      <c r="BN37">
        <v>7.39533E-2</v>
      </c>
      <c r="BO37">
        <v>5.1014699999999999</v>
      </c>
      <c r="BP37">
        <v>1.6779500000000001</v>
      </c>
      <c r="BQ37">
        <v>190.929</v>
      </c>
      <c r="BR37">
        <v>475.7</v>
      </c>
      <c r="BS37">
        <v>785.77200000000005</v>
      </c>
      <c r="BT37">
        <v>0</v>
      </c>
      <c r="BU37">
        <v>584.83299999999997</v>
      </c>
      <c r="BV37">
        <v>2033.7</v>
      </c>
      <c r="BW37">
        <v>5417.59</v>
      </c>
      <c r="BX37">
        <v>12062</v>
      </c>
      <c r="BY37">
        <v>433.91399999999999</v>
      </c>
      <c r="BZ37">
        <v>21984.400000000001</v>
      </c>
      <c r="CA37">
        <v>281.76</v>
      </c>
      <c r="CB37">
        <v>0</v>
      </c>
      <c r="CC37">
        <v>0</v>
      </c>
      <c r="CD37">
        <v>0</v>
      </c>
      <c r="CE37">
        <v>673.072</v>
      </c>
      <c r="CF37">
        <v>0</v>
      </c>
      <c r="CG37">
        <v>287.95400000000001</v>
      </c>
      <c r="CH37">
        <v>0</v>
      </c>
      <c r="CI37">
        <v>0</v>
      </c>
      <c r="CJ37">
        <v>1242.79</v>
      </c>
      <c r="CK37">
        <v>0</v>
      </c>
      <c r="CL37">
        <v>0</v>
      </c>
      <c r="CM37">
        <v>0</v>
      </c>
      <c r="CN37">
        <v>0</v>
      </c>
      <c r="CO37">
        <v>0</v>
      </c>
      <c r="CP37">
        <v>0</v>
      </c>
      <c r="CQ37">
        <v>0</v>
      </c>
      <c r="CR37">
        <v>0</v>
      </c>
      <c r="CS37">
        <v>0</v>
      </c>
      <c r="CT37">
        <v>0</v>
      </c>
      <c r="CU37">
        <v>9.61</v>
      </c>
      <c r="CV37">
        <v>9.5299999999999994</v>
      </c>
      <c r="CW37">
        <v>3.13</v>
      </c>
      <c r="CX37">
        <v>0</v>
      </c>
      <c r="CY37">
        <v>21.63</v>
      </c>
      <c r="CZ37">
        <v>9.15</v>
      </c>
      <c r="DA37">
        <v>30.96</v>
      </c>
      <c r="DB37">
        <v>49.71</v>
      </c>
      <c r="DC37">
        <v>1.83</v>
      </c>
      <c r="DD37">
        <v>135.55000000000001</v>
      </c>
      <c r="DE37">
        <v>43.9</v>
      </c>
      <c r="DF37">
        <v>0</v>
      </c>
      <c r="DG37">
        <v>1.50126</v>
      </c>
      <c r="DH37">
        <v>8.9726299999999995E-2</v>
      </c>
      <c r="DI37">
        <v>0</v>
      </c>
      <c r="DJ37">
        <v>8.6966000000000002E-2</v>
      </c>
      <c r="DK37">
        <v>0.53989299999999996</v>
      </c>
      <c r="DL37">
        <v>0.98618899999999998</v>
      </c>
      <c r="DM37">
        <v>1.82348</v>
      </c>
      <c r="DN37">
        <v>7.39533E-2</v>
      </c>
      <c r="DO37">
        <v>5.1014699999999999</v>
      </c>
      <c r="DP37">
        <v>1.6779500000000001</v>
      </c>
      <c r="DQ37" t="s">
        <v>691</v>
      </c>
      <c r="DR37" t="s">
        <v>690</v>
      </c>
      <c r="DS37" t="s">
        <v>16</v>
      </c>
      <c r="DT37">
        <v>0</v>
      </c>
      <c r="DU37">
        <v>0</v>
      </c>
      <c r="DV37">
        <v>0</v>
      </c>
      <c r="DW37">
        <v>0</v>
      </c>
      <c r="EN37">
        <v>190.929</v>
      </c>
      <c r="EO37">
        <v>475.7</v>
      </c>
      <c r="EP37">
        <v>785.77200000000005</v>
      </c>
      <c r="EQ37">
        <v>0</v>
      </c>
      <c r="ER37">
        <v>584.83299999999997</v>
      </c>
      <c r="ES37">
        <v>0</v>
      </c>
      <c r="ET37">
        <v>0</v>
      </c>
      <c r="EU37">
        <v>2033.7</v>
      </c>
      <c r="EV37">
        <v>5417.59</v>
      </c>
      <c r="EW37">
        <v>12062</v>
      </c>
      <c r="EX37">
        <v>433.91399999999999</v>
      </c>
      <c r="EY37">
        <v>21984.400000000001</v>
      </c>
      <c r="EZ37">
        <v>281.76</v>
      </c>
      <c r="FA37">
        <v>0</v>
      </c>
      <c r="FB37">
        <v>0</v>
      </c>
      <c r="FC37">
        <v>0</v>
      </c>
      <c r="FD37">
        <v>673.072</v>
      </c>
      <c r="FE37">
        <v>0</v>
      </c>
      <c r="FF37">
        <v>287.95400000000001</v>
      </c>
      <c r="FG37">
        <v>0</v>
      </c>
      <c r="FH37">
        <v>0</v>
      </c>
      <c r="FI37">
        <v>1242.79</v>
      </c>
      <c r="FJ37">
        <v>0</v>
      </c>
      <c r="FK37">
        <v>0</v>
      </c>
      <c r="FL37">
        <v>0</v>
      </c>
      <c r="FM37">
        <v>0</v>
      </c>
      <c r="FN37">
        <v>0</v>
      </c>
      <c r="FO37">
        <v>0</v>
      </c>
      <c r="FP37">
        <v>0</v>
      </c>
      <c r="FQ37">
        <v>0</v>
      </c>
      <c r="FR37">
        <v>0</v>
      </c>
      <c r="FS37">
        <v>0</v>
      </c>
      <c r="FT37">
        <v>9.61</v>
      </c>
      <c r="FU37">
        <v>9.5299999999999994</v>
      </c>
      <c r="FV37">
        <v>3.13</v>
      </c>
      <c r="FW37">
        <v>0</v>
      </c>
      <c r="FX37">
        <v>21.63</v>
      </c>
      <c r="FY37">
        <v>0</v>
      </c>
      <c r="FZ37">
        <v>0</v>
      </c>
      <c r="GA37">
        <v>9.15</v>
      </c>
      <c r="GB37">
        <v>30.96</v>
      </c>
      <c r="GC37">
        <v>49.71</v>
      </c>
      <c r="GD37">
        <v>1.83</v>
      </c>
      <c r="GE37">
        <v>135.55000000000001</v>
      </c>
      <c r="GF37">
        <v>0</v>
      </c>
      <c r="GG37">
        <v>1.50126</v>
      </c>
      <c r="GH37">
        <v>8.9726299999999995E-2</v>
      </c>
      <c r="GI37">
        <v>0</v>
      </c>
      <c r="GJ37">
        <v>8.6966000000000002E-2</v>
      </c>
      <c r="GK37">
        <v>0</v>
      </c>
      <c r="GL37">
        <v>0</v>
      </c>
      <c r="GM37">
        <v>0.53989299999999996</v>
      </c>
      <c r="GN37">
        <v>0.98618899999999998</v>
      </c>
      <c r="GO37">
        <v>1.82348</v>
      </c>
      <c r="GP37">
        <v>7.39533E-2</v>
      </c>
      <c r="GQ37">
        <v>5.1014699999999999</v>
      </c>
      <c r="GR37">
        <v>1065.98</v>
      </c>
      <c r="GS37">
        <v>1159.17</v>
      </c>
      <c r="GT37">
        <v>785.77200000000005</v>
      </c>
      <c r="GU37">
        <v>0</v>
      </c>
      <c r="GV37">
        <v>0</v>
      </c>
      <c r="GW37">
        <v>5894.96</v>
      </c>
      <c r="GX37">
        <v>6547.68</v>
      </c>
      <c r="GY37">
        <v>10697.7</v>
      </c>
      <c r="GZ37">
        <v>540.49900000000002</v>
      </c>
      <c r="HA37">
        <v>26691.8</v>
      </c>
      <c r="HB37">
        <v>887.14800000000002</v>
      </c>
      <c r="HC37">
        <v>0</v>
      </c>
      <c r="HD37">
        <v>0</v>
      </c>
      <c r="HE37">
        <v>0</v>
      </c>
      <c r="HF37">
        <v>1137.18</v>
      </c>
      <c r="HG37">
        <v>0</v>
      </c>
      <c r="HH37">
        <v>291.12400000000002</v>
      </c>
      <c r="HI37">
        <v>0</v>
      </c>
      <c r="HJ37">
        <v>0</v>
      </c>
      <c r="HK37">
        <v>2315.4499999999998</v>
      </c>
      <c r="HL37">
        <v>0</v>
      </c>
      <c r="HM37">
        <v>0</v>
      </c>
      <c r="HN37">
        <v>0</v>
      </c>
      <c r="HO37">
        <v>0</v>
      </c>
      <c r="HP37">
        <v>0</v>
      </c>
      <c r="HQ37">
        <v>0</v>
      </c>
      <c r="HR37">
        <v>0</v>
      </c>
      <c r="HS37">
        <v>0</v>
      </c>
      <c r="HT37">
        <v>0</v>
      </c>
      <c r="HU37">
        <v>0</v>
      </c>
      <c r="HV37">
        <v>31.78</v>
      </c>
      <c r="HW37">
        <v>20.67</v>
      </c>
      <c r="HX37">
        <v>3.13</v>
      </c>
      <c r="HY37">
        <v>0</v>
      </c>
      <c r="HZ37">
        <v>32.479999999999997</v>
      </c>
      <c r="IA37">
        <v>27.08</v>
      </c>
      <c r="IB37">
        <v>34.590000000000003</v>
      </c>
      <c r="IC37">
        <v>44.65</v>
      </c>
      <c r="ID37">
        <v>2.41</v>
      </c>
      <c r="IE37">
        <v>196.79</v>
      </c>
      <c r="IF37">
        <v>0</v>
      </c>
      <c r="IG37">
        <v>3.1434600000000001</v>
      </c>
      <c r="IH37">
        <v>8.9726299999999995E-2</v>
      </c>
      <c r="II37">
        <v>0</v>
      </c>
      <c r="IJ37">
        <v>0</v>
      </c>
      <c r="IK37">
        <v>1.7213499999999999</v>
      </c>
      <c r="IL37">
        <v>0.80892399999999998</v>
      </c>
      <c r="IM37">
        <v>1.7518499999999999</v>
      </c>
      <c r="IN37">
        <v>0.114331</v>
      </c>
      <c r="IO37">
        <v>7.6296400000000002</v>
      </c>
      <c r="IP37">
        <v>55</v>
      </c>
      <c r="IQ37">
        <v>0</v>
      </c>
      <c r="IR37">
        <v>25.6</v>
      </c>
      <c r="IS37">
        <v>55</v>
      </c>
      <c r="IT37">
        <v>29.4</v>
      </c>
      <c r="IU37">
        <v>15.77</v>
      </c>
      <c r="IV37">
        <v>28.13</v>
      </c>
      <c r="IW37">
        <v>15.77</v>
      </c>
      <c r="IX37">
        <v>28.13</v>
      </c>
      <c r="IY37">
        <v>15.77</v>
      </c>
      <c r="IZ37">
        <v>28.13</v>
      </c>
      <c r="JA37">
        <v>27.67</v>
      </c>
      <c r="JB37">
        <v>60.39</v>
      </c>
    </row>
    <row r="38" spans="1:262" x14ac:dyDescent="0.25">
      <c r="A38" s="10">
        <v>42977.406076388892</v>
      </c>
      <c r="B38" t="s">
        <v>417</v>
      </c>
      <c r="C38" t="s">
        <v>553</v>
      </c>
      <c r="D38">
        <v>3</v>
      </c>
      <c r="E38">
        <v>8</v>
      </c>
      <c r="F38">
        <v>6960</v>
      </c>
      <c r="G38" t="s">
        <v>96</v>
      </c>
      <c r="H38" t="s">
        <v>125</v>
      </c>
      <c r="I38">
        <v>0</v>
      </c>
      <c r="J38">
        <v>55.7</v>
      </c>
      <c r="K38">
        <v>93.599900000000005</v>
      </c>
      <c r="L38">
        <v>73.819100000000006</v>
      </c>
      <c r="M38">
        <v>785.77200000000005</v>
      </c>
      <c r="N38">
        <v>0</v>
      </c>
      <c r="O38">
        <v>584.83299999999997</v>
      </c>
      <c r="P38">
        <v>0</v>
      </c>
      <c r="Q38">
        <v>0</v>
      </c>
      <c r="R38">
        <v>2033.7</v>
      </c>
      <c r="S38">
        <v>5374.11</v>
      </c>
      <c r="T38">
        <v>12062</v>
      </c>
      <c r="U38">
        <v>433.91399999999999</v>
      </c>
      <c r="V38">
        <v>21441.7</v>
      </c>
      <c r="W38">
        <v>138.12100000000001</v>
      </c>
      <c r="X38">
        <v>0</v>
      </c>
      <c r="Y38">
        <v>0</v>
      </c>
      <c r="Z38">
        <v>0</v>
      </c>
      <c r="AA38">
        <v>675.86</v>
      </c>
      <c r="AB38">
        <v>0</v>
      </c>
      <c r="AC38">
        <v>287.95400000000001</v>
      </c>
      <c r="AD38">
        <v>0</v>
      </c>
      <c r="AE38">
        <v>0</v>
      </c>
      <c r="AF38">
        <v>1101.94</v>
      </c>
      <c r="AG38">
        <v>0</v>
      </c>
      <c r="AH38">
        <v>0</v>
      </c>
      <c r="AI38">
        <v>0</v>
      </c>
      <c r="AJ38">
        <v>0</v>
      </c>
      <c r="AK38">
        <v>0</v>
      </c>
      <c r="AL38">
        <v>0</v>
      </c>
      <c r="AM38">
        <v>0</v>
      </c>
      <c r="AN38">
        <v>0</v>
      </c>
      <c r="AO38">
        <v>0</v>
      </c>
      <c r="AP38">
        <v>0</v>
      </c>
      <c r="AQ38">
        <v>4.76</v>
      </c>
      <c r="AR38">
        <v>1.57</v>
      </c>
      <c r="AS38">
        <v>3.15</v>
      </c>
      <c r="AT38">
        <v>0</v>
      </c>
      <c r="AU38">
        <v>21.68</v>
      </c>
      <c r="AV38">
        <v>0</v>
      </c>
      <c r="AW38">
        <v>0</v>
      </c>
      <c r="AX38">
        <v>9.4</v>
      </c>
      <c r="AY38">
        <v>30.93</v>
      </c>
      <c r="AZ38">
        <v>50.34</v>
      </c>
      <c r="BA38">
        <v>1.88</v>
      </c>
      <c r="BB38">
        <v>123.71</v>
      </c>
      <c r="BC38">
        <v>31.16</v>
      </c>
      <c r="BD38">
        <v>0</v>
      </c>
      <c r="BE38">
        <v>0.38170700000000002</v>
      </c>
      <c r="BF38">
        <v>8.9726299999999995E-2</v>
      </c>
      <c r="BG38">
        <v>0</v>
      </c>
      <c r="BH38">
        <v>8.6966000000000002E-2</v>
      </c>
      <c r="BI38">
        <v>0</v>
      </c>
      <c r="BJ38">
        <v>0</v>
      </c>
      <c r="BK38">
        <v>0.53989299999999996</v>
      </c>
      <c r="BL38">
        <v>0.96782800000000002</v>
      </c>
      <c r="BM38">
        <v>1.82348</v>
      </c>
      <c r="BN38">
        <v>7.39533E-2</v>
      </c>
      <c r="BO38">
        <v>3.9635500000000001</v>
      </c>
      <c r="BP38">
        <v>0.55840000000000001</v>
      </c>
      <c r="BQ38">
        <v>93.599900000000005</v>
      </c>
      <c r="BR38">
        <v>73.819100000000006</v>
      </c>
      <c r="BS38">
        <v>785.77200000000005</v>
      </c>
      <c r="BT38">
        <v>0</v>
      </c>
      <c r="BU38">
        <v>584.83299999999997</v>
      </c>
      <c r="BV38">
        <v>2033.7</v>
      </c>
      <c r="BW38">
        <v>5374.11</v>
      </c>
      <c r="BX38">
        <v>12062</v>
      </c>
      <c r="BY38">
        <v>433.91399999999999</v>
      </c>
      <c r="BZ38">
        <v>21441.7</v>
      </c>
      <c r="CA38">
        <v>138.12100000000001</v>
      </c>
      <c r="CB38">
        <v>0</v>
      </c>
      <c r="CC38">
        <v>0</v>
      </c>
      <c r="CD38">
        <v>0</v>
      </c>
      <c r="CE38">
        <v>675.86</v>
      </c>
      <c r="CF38">
        <v>0</v>
      </c>
      <c r="CG38">
        <v>287.95400000000001</v>
      </c>
      <c r="CH38">
        <v>0</v>
      </c>
      <c r="CI38">
        <v>0</v>
      </c>
      <c r="CJ38">
        <v>1101.94</v>
      </c>
      <c r="CK38">
        <v>0</v>
      </c>
      <c r="CL38">
        <v>0</v>
      </c>
      <c r="CM38">
        <v>0</v>
      </c>
      <c r="CN38">
        <v>0</v>
      </c>
      <c r="CO38">
        <v>0</v>
      </c>
      <c r="CP38">
        <v>0</v>
      </c>
      <c r="CQ38">
        <v>0</v>
      </c>
      <c r="CR38">
        <v>0</v>
      </c>
      <c r="CS38">
        <v>0</v>
      </c>
      <c r="CT38">
        <v>0</v>
      </c>
      <c r="CU38">
        <v>4.76</v>
      </c>
      <c r="CV38">
        <v>1.57</v>
      </c>
      <c r="CW38">
        <v>3.15</v>
      </c>
      <c r="CX38">
        <v>0</v>
      </c>
      <c r="CY38">
        <v>21.68</v>
      </c>
      <c r="CZ38">
        <v>9.4</v>
      </c>
      <c r="DA38">
        <v>30.93</v>
      </c>
      <c r="DB38">
        <v>50.34</v>
      </c>
      <c r="DC38">
        <v>1.88</v>
      </c>
      <c r="DD38">
        <v>123.71</v>
      </c>
      <c r="DE38">
        <v>31.16</v>
      </c>
      <c r="DF38">
        <v>0</v>
      </c>
      <c r="DG38">
        <v>0.38170700000000002</v>
      </c>
      <c r="DH38">
        <v>8.9726299999999995E-2</v>
      </c>
      <c r="DI38">
        <v>0</v>
      </c>
      <c r="DJ38">
        <v>8.6966000000000002E-2</v>
      </c>
      <c r="DK38">
        <v>0.53989299999999996</v>
      </c>
      <c r="DL38">
        <v>0.96782800000000002</v>
      </c>
      <c r="DM38">
        <v>1.82348</v>
      </c>
      <c r="DN38">
        <v>7.39533E-2</v>
      </c>
      <c r="DO38">
        <v>3.9635500000000001</v>
      </c>
      <c r="DP38">
        <v>0.55840000000000001</v>
      </c>
      <c r="DQ38" t="s">
        <v>691</v>
      </c>
      <c r="DR38" t="s">
        <v>690</v>
      </c>
      <c r="DS38" t="s">
        <v>16</v>
      </c>
      <c r="DT38">
        <v>0</v>
      </c>
      <c r="DU38">
        <v>0</v>
      </c>
      <c r="DV38">
        <v>0</v>
      </c>
      <c r="DW38">
        <v>0</v>
      </c>
      <c r="EN38">
        <v>93.599900000000005</v>
      </c>
      <c r="EO38">
        <v>73.819100000000006</v>
      </c>
      <c r="EP38">
        <v>785.77200000000005</v>
      </c>
      <c r="EQ38">
        <v>0</v>
      </c>
      <c r="ER38">
        <v>584.83299999999997</v>
      </c>
      <c r="ES38">
        <v>0</v>
      </c>
      <c r="ET38">
        <v>0</v>
      </c>
      <c r="EU38">
        <v>2033.7</v>
      </c>
      <c r="EV38">
        <v>5374.11</v>
      </c>
      <c r="EW38">
        <v>12062</v>
      </c>
      <c r="EX38">
        <v>433.91399999999999</v>
      </c>
      <c r="EY38">
        <v>21441.7</v>
      </c>
      <c r="EZ38">
        <v>138.12100000000001</v>
      </c>
      <c r="FA38">
        <v>0</v>
      </c>
      <c r="FB38">
        <v>0</v>
      </c>
      <c r="FC38">
        <v>0</v>
      </c>
      <c r="FD38">
        <v>675.86</v>
      </c>
      <c r="FE38">
        <v>0</v>
      </c>
      <c r="FF38">
        <v>287.95400000000001</v>
      </c>
      <c r="FG38">
        <v>0</v>
      </c>
      <c r="FH38">
        <v>0</v>
      </c>
      <c r="FI38">
        <v>1101.94</v>
      </c>
      <c r="FJ38">
        <v>0</v>
      </c>
      <c r="FK38">
        <v>0</v>
      </c>
      <c r="FL38">
        <v>0</v>
      </c>
      <c r="FM38">
        <v>0</v>
      </c>
      <c r="FN38">
        <v>0</v>
      </c>
      <c r="FO38">
        <v>0</v>
      </c>
      <c r="FP38">
        <v>0</v>
      </c>
      <c r="FQ38">
        <v>0</v>
      </c>
      <c r="FR38">
        <v>0</v>
      </c>
      <c r="FS38">
        <v>0</v>
      </c>
      <c r="FT38">
        <v>4.76</v>
      </c>
      <c r="FU38">
        <v>1.57</v>
      </c>
      <c r="FV38">
        <v>3.15</v>
      </c>
      <c r="FW38">
        <v>0</v>
      </c>
      <c r="FX38">
        <v>21.68</v>
      </c>
      <c r="FY38">
        <v>0</v>
      </c>
      <c r="FZ38">
        <v>0</v>
      </c>
      <c r="GA38">
        <v>9.4</v>
      </c>
      <c r="GB38">
        <v>30.93</v>
      </c>
      <c r="GC38">
        <v>50.34</v>
      </c>
      <c r="GD38">
        <v>1.88</v>
      </c>
      <c r="GE38">
        <v>123.71</v>
      </c>
      <c r="GF38">
        <v>0</v>
      </c>
      <c r="GG38">
        <v>0.38170700000000002</v>
      </c>
      <c r="GH38">
        <v>8.9726299999999995E-2</v>
      </c>
      <c r="GI38">
        <v>0</v>
      </c>
      <c r="GJ38">
        <v>8.6966000000000002E-2</v>
      </c>
      <c r="GK38">
        <v>0</v>
      </c>
      <c r="GL38">
        <v>0</v>
      </c>
      <c r="GM38">
        <v>0.53989299999999996</v>
      </c>
      <c r="GN38">
        <v>0.96782800000000002</v>
      </c>
      <c r="GO38">
        <v>1.82348</v>
      </c>
      <c r="GP38">
        <v>7.39533E-2</v>
      </c>
      <c r="GQ38">
        <v>3.9635500000000001</v>
      </c>
      <c r="GR38">
        <v>842.37599999999998</v>
      </c>
      <c r="GS38">
        <v>75.379000000000005</v>
      </c>
      <c r="GT38">
        <v>785.77200000000005</v>
      </c>
      <c r="GU38">
        <v>0</v>
      </c>
      <c r="GV38">
        <v>0</v>
      </c>
      <c r="GW38">
        <v>5894.96</v>
      </c>
      <c r="GX38">
        <v>6547.68</v>
      </c>
      <c r="GY38">
        <v>10697.7</v>
      </c>
      <c r="GZ38">
        <v>540.49900000000002</v>
      </c>
      <c r="HA38">
        <v>25384.400000000001</v>
      </c>
      <c r="HB38">
        <v>701.02099999999996</v>
      </c>
      <c r="HC38">
        <v>0</v>
      </c>
      <c r="HD38">
        <v>0</v>
      </c>
      <c r="HE38">
        <v>0</v>
      </c>
      <c r="HF38">
        <v>1141.1099999999999</v>
      </c>
      <c r="HG38">
        <v>0</v>
      </c>
      <c r="HH38">
        <v>291.12400000000002</v>
      </c>
      <c r="HI38">
        <v>0</v>
      </c>
      <c r="HJ38">
        <v>0</v>
      </c>
      <c r="HK38">
        <v>2133.25</v>
      </c>
      <c r="HL38">
        <v>0</v>
      </c>
      <c r="HM38">
        <v>0</v>
      </c>
      <c r="HN38">
        <v>0</v>
      </c>
      <c r="HO38">
        <v>0</v>
      </c>
      <c r="HP38">
        <v>0</v>
      </c>
      <c r="HQ38">
        <v>0</v>
      </c>
      <c r="HR38">
        <v>0</v>
      </c>
      <c r="HS38">
        <v>0</v>
      </c>
      <c r="HT38">
        <v>0</v>
      </c>
      <c r="HU38">
        <v>0</v>
      </c>
      <c r="HV38">
        <v>25.24</v>
      </c>
      <c r="HW38">
        <v>1.98</v>
      </c>
      <c r="HX38">
        <v>3.15</v>
      </c>
      <c r="HY38">
        <v>0</v>
      </c>
      <c r="HZ38">
        <v>32.51</v>
      </c>
      <c r="IA38">
        <v>27.51</v>
      </c>
      <c r="IB38">
        <v>34.76</v>
      </c>
      <c r="IC38">
        <v>44.98</v>
      </c>
      <c r="ID38">
        <v>2.64</v>
      </c>
      <c r="IE38">
        <v>172.77</v>
      </c>
      <c r="IF38">
        <v>0</v>
      </c>
      <c r="IG38">
        <v>0.48875099999999999</v>
      </c>
      <c r="IH38">
        <v>8.9726299999999995E-2</v>
      </c>
      <c r="II38">
        <v>0</v>
      </c>
      <c r="IJ38">
        <v>0</v>
      </c>
      <c r="IK38">
        <v>1.7213499999999999</v>
      </c>
      <c r="IL38">
        <v>0.80892399999999998</v>
      </c>
      <c r="IM38">
        <v>1.7518499999999999</v>
      </c>
      <c r="IN38">
        <v>0.114331</v>
      </c>
      <c r="IO38">
        <v>4.9749299999999996</v>
      </c>
      <c r="IP38">
        <v>55.7</v>
      </c>
      <c r="IQ38">
        <v>0</v>
      </c>
      <c r="IR38">
        <v>24.3</v>
      </c>
      <c r="IS38">
        <v>55.7</v>
      </c>
      <c r="IT38">
        <v>31.4</v>
      </c>
      <c r="IU38">
        <v>7.5</v>
      </c>
      <c r="IV38">
        <v>23.66</v>
      </c>
      <c r="IW38">
        <v>7.5</v>
      </c>
      <c r="IX38">
        <v>23.66</v>
      </c>
      <c r="IY38">
        <v>7.5</v>
      </c>
      <c r="IZ38">
        <v>23.66</v>
      </c>
      <c r="JA38">
        <v>8.3000000000000007</v>
      </c>
      <c r="JB38">
        <v>54.58</v>
      </c>
    </row>
    <row r="39" spans="1:262" x14ac:dyDescent="0.25">
      <c r="A39" s="10">
        <v>42977.406770833331</v>
      </c>
      <c r="B39" t="s">
        <v>418</v>
      </c>
      <c r="C39" t="s">
        <v>554</v>
      </c>
      <c r="D39">
        <v>4</v>
      </c>
      <c r="E39">
        <v>8</v>
      </c>
      <c r="F39">
        <v>6960</v>
      </c>
      <c r="G39" t="s">
        <v>96</v>
      </c>
      <c r="H39" t="s">
        <v>125</v>
      </c>
      <c r="I39">
        <v>0</v>
      </c>
      <c r="J39">
        <v>54.9</v>
      </c>
      <c r="K39">
        <v>117.03100000000001</v>
      </c>
      <c r="L39">
        <v>586.76300000000003</v>
      </c>
      <c r="M39">
        <v>785.77200000000005</v>
      </c>
      <c r="N39">
        <v>0</v>
      </c>
      <c r="O39">
        <v>584.83299999999997</v>
      </c>
      <c r="P39">
        <v>0</v>
      </c>
      <c r="Q39">
        <v>0</v>
      </c>
      <c r="R39">
        <v>2033.7</v>
      </c>
      <c r="S39">
        <v>5458.16</v>
      </c>
      <c r="T39">
        <v>12062</v>
      </c>
      <c r="U39">
        <v>433.91399999999999</v>
      </c>
      <c r="V39">
        <v>22062.1</v>
      </c>
      <c r="W39">
        <v>172.708</v>
      </c>
      <c r="X39">
        <v>0</v>
      </c>
      <c r="Y39">
        <v>0</v>
      </c>
      <c r="Z39">
        <v>0</v>
      </c>
      <c r="AA39">
        <v>646.79700000000003</v>
      </c>
      <c r="AB39">
        <v>0</v>
      </c>
      <c r="AC39">
        <v>287.95400000000001</v>
      </c>
      <c r="AD39">
        <v>0</v>
      </c>
      <c r="AE39">
        <v>0</v>
      </c>
      <c r="AF39">
        <v>1107.46</v>
      </c>
      <c r="AG39">
        <v>0</v>
      </c>
      <c r="AH39">
        <v>0</v>
      </c>
      <c r="AI39">
        <v>0</v>
      </c>
      <c r="AJ39">
        <v>0</v>
      </c>
      <c r="AK39">
        <v>0</v>
      </c>
      <c r="AL39">
        <v>0</v>
      </c>
      <c r="AM39">
        <v>0</v>
      </c>
      <c r="AN39">
        <v>0</v>
      </c>
      <c r="AO39">
        <v>0</v>
      </c>
      <c r="AP39">
        <v>0</v>
      </c>
      <c r="AQ39">
        <v>5.91</v>
      </c>
      <c r="AR39">
        <v>12.24</v>
      </c>
      <c r="AS39">
        <v>3.13</v>
      </c>
      <c r="AT39">
        <v>0</v>
      </c>
      <c r="AU39">
        <v>20.89</v>
      </c>
      <c r="AV39">
        <v>0</v>
      </c>
      <c r="AW39">
        <v>0</v>
      </c>
      <c r="AX39">
        <v>9.15</v>
      </c>
      <c r="AY39">
        <v>31.17</v>
      </c>
      <c r="AZ39">
        <v>49.82</v>
      </c>
      <c r="BA39">
        <v>1.82</v>
      </c>
      <c r="BB39">
        <v>134.13</v>
      </c>
      <c r="BC39">
        <v>42.17</v>
      </c>
      <c r="BD39">
        <v>0</v>
      </c>
      <c r="BE39">
        <v>2.3485200000000002</v>
      </c>
      <c r="BF39">
        <v>8.9726299999999995E-2</v>
      </c>
      <c r="BG39">
        <v>0</v>
      </c>
      <c r="BH39">
        <v>8.6966000000000002E-2</v>
      </c>
      <c r="BI39">
        <v>0</v>
      </c>
      <c r="BJ39">
        <v>0</v>
      </c>
      <c r="BK39">
        <v>0.53989299999999996</v>
      </c>
      <c r="BL39">
        <v>0.99521899999999996</v>
      </c>
      <c r="BM39">
        <v>1.82348</v>
      </c>
      <c r="BN39">
        <v>7.39533E-2</v>
      </c>
      <c r="BO39">
        <v>5.9577499999999999</v>
      </c>
      <c r="BP39">
        <v>2.52521</v>
      </c>
      <c r="BQ39">
        <v>117.03100000000001</v>
      </c>
      <c r="BR39">
        <v>586.76300000000003</v>
      </c>
      <c r="BS39">
        <v>785.77200000000005</v>
      </c>
      <c r="BT39">
        <v>0</v>
      </c>
      <c r="BU39">
        <v>584.83299999999997</v>
      </c>
      <c r="BV39">
        <v>2033.7</v>
      </c>
      <c r="BW39">
        <v>5458.16</v>
      </c>
      <c r="BX39">
        <v>12062</v>
      </c>
      <c r="BY39">
        <v>433.91399999999999</v>
      </c>
      <c r="BZ39">
        <v>22062.1</v>
      </c>
      <c r="CA39">
        <v>172.708</v>
      </c>
      <c r="CB39">
        <v>0</v>
      </c>
      <c r="CC39">
        <v>0</v>
      </c>
      <c r="CD39">
        <v>0</v>
      </c>
      <c r="CE39">
        <v>646.79700000000003</v>
      </c>
      <c r="CF39">
        <v>0</v>
      </c>
      <c r="CG39">
        <v>287.95400000000001</v>
      </c>
      <c r="CH39">
        <v>0</v>
      </c>
      <c r="CI39">
        <v>0</v>
      </c>
      <c r="CJ39">
        <v>1107.46</v>
      </c>
      <c r="CK39">
        <v>0</v>
      </c>
      <c r="CL39">
        <v>0</v>
      </c>
      <c r="CM39">
        <v>0</v>
      </c>
      <c r="CN39">
        <v>0</v>
      </c>
      <c r="CO39">
        <v>0</v>
      </c>
      <c r="CP39">
        <v>0</v>
      </c>
      <c r="CQ39">
        <v>0</v>
      </c>
      <c r="CR39">
        <v>0</v>
      </c>
      <c r="CS39">
        <v>0</v>
      </c>
      <c r="CT39">
        <v>0</v>
      </c>
      <c r="CU39">
        <v>5.91</v>
      </c>
      <c r="CV39">
        <v>12.24</v>
      </c>
      <c r="CW39">
        <v>3.13</v>
      </c>
      <c r="CX39">
        <v>0</v>
      </c>
      <c r="CY39">
        <v>20.89</v>
      </c>
      <c r="CZ39">
        <v>9.15</v>
      </c>
      <c r="DA39">
        <v>31.17</v>
      </c>
      <c r="DB39">
        <v>49.82</v>
      </c>
      <c r="DC39">
        <v>1.82</v>
      </c>
      <c r="DD39">
        <v>134.13</v>
      </c>
      <c r="DE39">
        <v>42.17</v>
      </c>
      <c r="DF39">
        <v>0</v>
      </c>
      <c r="DG39">
        <v>2.3485200000000002</v>
      </c>
      <c r="DH39">
        <v>8.9726299999999995E-2</v>
      </c>
      <c r="DI39">
        <v>0</v>
      </c>
      <c r="DJ39">
        <v>8.6966000000000002E-2</v>
      </c>
      <c r="DK39">
        <v>0.53989299999999996</v>
      </c>
      <c r="DL39">
        <v>0.99521899999999996</v>
      </c>
      <c r="DM39">
        <v>1.82348</v>
      </c>
      <c r="DN39">
        <v>7.39533E-2</v>
      </c>
      <c r="DO39">
        <v>5.9577499999999999</v>
      </c>
      <c r="DP39">
        <v>2.52521</v>
      </c>
      <c r="DQ39" t="s">
        <v>691</v>
      </c>
      <c r="DR39" t="s">
        <v>690</v>
      </c>
      <c r="DS39" t="s">
        <v>16</v>
      </c>
      <c r="DT39">
        <v>0</v>
      </c>
      <c r="DU39">
        <v>0</v>
      </c>
      <c r="DV39">
        <v>0</v>
      </c>
      <c r="DW39">
        <v>0</v>
      </c>
      <c r="EN39">
        <v>117.03100000000001</v>
      </c>
      <c r="EO39">
        <v>586.76300000000003</v>
      </c>
      <c r="EP39">
        <v>785.77200000000005</v>
      </c>
      <c r="EQ39">
        <v>0</v>
      </c>
      <c r="ER39">
        <v>584.83299999999997</v>
      </c>
      <c r="ES39">
        <v>0</v>
      </c>
      <c r="ET39">
        <v>0</v>
      </c>
      <c r="EU39">
        <v>2033.7</v>
      </c>
      <c r="EV39">
        <v>5458.16</v>
      </c>
      <c r="EW39">
        <v>12062</v>
      </c>
      <c r="EX39">
        <v>433.91399999999999</v>
      </c>
      <c r="EY39">
        <v>22062.1</v>
      </c>
      <c r="EZ39">
        <v>172.708</v>
      </c>
      <c r="FA39">
        <v>0</v>
      </c>
      <c r="FB39">
        <v>0</v>
      </c>
      <c r="FC39">
        <v>0</v>
      </c>
      <c r="FD39">
        <v>646.79700000000003</v>
      </c>
      <c r="FE39">
        <v>0</v>
      </c>
      <c r="FF39">
        <v>287.95400000000001</v>
      </c>
      <c r="FG39">
        <v>0</v>
      </c>
      <c r="FH39">
        <v>0</v>
      </c>
      <c r="FI39">
        <v>1107.46</v>
      </c>
      <c r="FJ39">
        <v>0</v>
      </c>
      <c r="FK39">
        <v>0</v>
      </c>
      <c r="FL39">
        <v>0</v>
      </c>
      <c r="FM39">
        <v>0</v>
      </c>
      <c r="FN39">
        <v>0</v>
      </c>
      <c r="FO39">
        <v>0</v>
      </c>
      <c r="FP39">
        <v>0</v>
      </c>
      <c r="FQ39">
        <v>0</v>
      </c>
      <c r="FR39">
        <v>0</v>
      </c>
      <c r="FS39">
        <v>0</v>
      </c>
      <c r="FT39">
        <v>5.91</v>
      </c>
      <c r="FU39">
        <v>12.24</v>
      </c>
      <c r="FV39">
        <v>3.13</v>
      </c>
      <c r="FW39">
        <v>0</v>
      </c>
      <c r="FX39">
        <v>20.89</v>
      </c>
      <c r="FY39">
        <v>0</v>
      </c>
      <c r="FZ39">
        <v>0</v>
      </c>
      <c r="GA39">
        <v>9.15</v>
      </c>
      <c r="GB39">
        <v>31.17</v>
      </c>
      <c r="GC39">
        <v>49.82</v>
      </c>
      <c r="GD39">
        <v>1.82</v>
      </c>
      <c r="GE39">
        <v>134.13</v>
      </c>
      <c r="GF39">
        <v>0</v>
      </c>
      <c r="GG39">
        <v>2.3485200000000002</v>
      </c>
      <c r="GH39">
        <v>8.9726299999999995E-2</v>
      </c>
      <c r="GI39">
        <v>0</v>
      </c>
      <c r="GJ39">
        <v>8.6966000000000002E-2</v>
      </c>
      <c r="GK39">
        <v>0</v>
      </c>
      <c r="GL39">
        <v>0</v>
      </c>
      <c r="GM39">
        <v>0.53989299999999996</v>
      </c>
      <c r="GN39">
        <v>0.99521899999999996</v>
      </c>
      <c r="GO39">
        <v>1.82348</v>
      </c>
      <c r="GP39">
        <v>7.39533E-2</v>
      </c>
      <c r="GQ39">
        <v>5.9577499999999999</v>
      </c>
      <c r="GR39">
        <v>803.60699999999997</v>
      </c>
      <c r="GS39">
        <v>1807.1</v>
      </c>
      <c r="GT39">
        <v>785.77200000000005</v>
      </c>
      <c r="GU39">
        <v>0</v>
      </c>
      <c r="GV39">
        <v>0</v>
      </c>
      <c r="GW39">
        <v>5894.96</v>
      </c>
      <c r="GX39">
        <v>6547.68</v>
      </c>
      <c r="GY39">
        <v>10697.7</v>
      </c>
      <c r="GZ39">
        <v>540.49900000000002</v>
      </c>
      <c r="HA39">
        <v>27077.4</v>
      </c>
      <c r="HB39">
        <v>668.798</v>
      </c>
      <c r="HC39">
        <v>0</v>
      </c>
      <c r="HD39">
        <v>0</v>
      </c>
      <c r="HE39">
        <v>0</v>
      </c>
      <c r="HF39">
        <v>1107.1300000000001</v>
      </c>
      <c r="HG39">
        <v>0</v>
      </c>
      <c r="HH39">
        <v>291.12400000000002</v>
      </c>
      <c r="HI39">
        <v>0</v>
      </c>
      <c r="HJ39">
        <v>0</v>
      </c>
      <c r="HK39">
        <v>2067.0500000000002</v>
      </c>
      <c r="HL39">
        <v>0</v>
      </c>
      <c r="HM39">
        <v>0</v>
      </c>
      <c r="HN39">
        <v>0</v>
      </c>
      <c r="HO39">
        <v>0</v>
      </c>
      <c r="HP39">
        <v>0</v>
      </c>
      <c r="HQ39">
        <v>0</v>
      </c>
      <c r="HR39">
        <v>0</v>
      </c>
      <c r="HS39">
        <v>0</v>
      </c>
      <c r="HT39">
        <v>0</v>
      </c>
      <c r="HU39">
        <v>0</v>
      </c>
      <c r="HV39">
        <v>24.05</v>
      </c>
      <c r="HW39">
        <v>29.63</v>
      </c>
      <c r="HX39">
        <v>3.13</v>
      </c>
      <c r="HY39">
        <v>0</v>
      </c>
      <c r="HZ39">
        <v>31.64</v>
      </c>
      <c r="IA39">
        <v>26.91</v>
      </c>
      <c r="IB39">
        <v>34.6</v>
      </c>
      <c r="IC39">
        <v>44.64</v>
      </c>
      <c r="ID39">
        <v>2.29</v>
      </c>
      <c r="IE39">
        <v>196.89</v>
      </c>
      <c r="IF39">
        <v>0</v>
      </c>
      <c r="IG39">
        <v>5.2022199999999996</v>
      </c>
      <c r="IH39">
        <v>8.9726299999999995E-2</v>
      </c>
      <c r="II39">
        <v>0</v>
      </c>
      <c r="IJ39">
        <v>0</v>
      </c>
      <c r="IK39">
        <v>1.7213499999999999</v>
      </c>
      <c r="IL39">
        <v>0.80892399999999998</v>
      </c>
      <c r="IM39">
        <v>1.7518499999999999</v>
      </c>
      <c r="IN39">
        <v>0.114331</v>
      </c>
      <c r="IO39">
        <v>9.6883999999999997</v>
      </c>
      <c r="IP39">
        <v>54.9</v>
      </c>
      <c r="IQ39">
        <v>0</v>
      </c>
      <c r="IR39">
        <v>25.2</v>
      </c>
      <c r="IS39">
        <v>54.9</v>
      </c>
      <c r="IT39">
        <v>29.7</v>
      </c>
      <c r="IU39">
        <v>18.22</v>
      </c>
      <c r="IV39">
        <v>23.95</v>
      </c>
      <c r="IW39">
        <v>18.22</v>
      </c>
      <c r="IX39">
        <v>23.95</v>
      </c>
      <c r="IY39">
        <v>18.22</v>
      </c>
      <c r="IZ39">
        <v>23.95</v>
      </c>
      <c r="JA39">
        <v>35.67</v>
      </c>
      <c r="JB39">
        <v>52.78</v>
      </c>
    </row>
    <row r="40" spans="1:262" x14ac:dyDescent="0.25">
      <c r="A40" s="10">
        <v>42977.406076388892</v>
      </c>
      <c r="B40" t="s">
        <v>419</v>
      </c>
      <c r="C40" t="s">
        <v>555</v>
      </c>
      <c r="D40">
        <v>5</v>
      </c>
      <c r="E40">
        <v>8</v>
      </c>
      <c r="F40">
        <v>6960</v>
      </c>
      <c r="G40" t="s">
        <v>96</v>
      </c>
      <c r="H40" t="s">
        <v>125</v>
      </c>
      <c r="I40">
        <v>0</v>
      </c>
      <c r="J40">
        <v>55.2</v>
      </c>
      <c r="K40">
        <v>75.767700000000005</v>
      </c>
      <c r="L40">
        <v>51.197299999999998</v>
      </c>
      <c r="M40">
        <v>785.77200000000005</v>
      </c>
      <c r="N40">
        <v>0</v>
      </c>
      <c r="O40">
        <v>584.83299999999997</v>
      </c>
      <c r="P40">
        <v>0</v>
      </c>
      <c r="Q40">
        <v>0</v>
      </c>
      <c r="R40">
        <v>2033.7</v>
      </c>
      <c r="S40">
        <v>5409.78</v>
      </c>
      <c r="T40">
        <v>12062</v>
      </c>
      <c r="U40">
        <v>433.91399999999999</v>
      </c>
      <c r="V40">
        <v>21436.9</v>
      </c>
      <c r="W40">
        <v>111.819</v>
      </c>
      <c r="X40">
        <v>0</v>
      </c>
      <c r="Y40">
        <v>0</v>
      </c>
      <c r="Z40">
        <v>0</v>
      </c>
      <c r="AA40">
        <v>690.37599999999998</v>
      </c>
      <c r="AB40">
        <v>0</v>
      </c>
      <c r="AC40">
        <v>287.95400000000001</v>
      </c>
      <c r="AD40">
        <v>0</v>
      </c>
      <c r="AE40">
        <v>0</v>
      </c>
      <c r="AF40">
        <v>1090.1500000000001</v>
      </c>
      <c r="AG40">
        <v>0</v>
      </c>
      <c r="AH40">
        <v>0</v>
      </c>
      <c r="AI40">
        <v>0</v>
      </c>
      <c r="AJ40">
        <v>0</v>
      </c>
      <c r="AK40">
        <v>0</v>
      </c>
      <c r="AL40">
        <v>0</v>
      </c>
      <c r="AM40">
        <v>0</v>
      </c>
      <c r="AN40">
        <v>0</v>
      </c>
      <c r="AO40">
        <v>0</v>
      </c>
      <c r="AP40">
        <v>0</v>
      </c>
      <c r="AQ40">
        <v>3.78</v>
      </c>
      <c r="AR40">
        <v>1.31</v>
      </c>
      <c r="AS40">
        <v>3.15</v>
      </c>
      <c r="AT40">
        <v>0</v>
      </c>
      <c r="AU40">
        <v>22.06</v>
      </c>
      <c r="AV40">
        <v>0</v>
      </c>
      <c r="AW40">
        <v>0</v>
      </c>
      <c r="AX40">
        <v>9.41</v>
      </c>
      <c r="AY40">
        <v>30.99</v>
      </c>
      <c r="AZ40">
        <v>50.37</v>
      </c>
      <c r="BA40">
        <v>1.87</v>
      </c>
      <c r="BB40">
        <v>122.94</v>
      </c>
      <c r="BC40">
        <v>30.3</v>
      </c>
      <c r="BD40">
        <v>0</v>
      </c>
      <c r="BE40">
        <v>0.29655399999999998</v>
      </c>
      <c r="BF40">
        <v>8.9726299999999995E-2</v>
      </c>
      <c r="BG40">
        <v>0</v>
      </c>
      <c r="BH40">
        <v>8.6966000000000002E-2</v>
      </c>
      <c r="BI40">
        <v>0</v>
      </c>
      <c r="BJ40">
        <v>0</v>
      </c>
      <c r="BK40">
        <v>0.53989299999999996</v>
      </c>
      <c r="BL40">
        <v>0.97572599999999998</v>
      </c>
      <c r="BM40">
        <v>1.82348</v>
      </c>
      <c r="BN40">
        <v>7.39533E-2</v>
      </c>
      <c r="BO40">
        <v>3.8862999999999999</v>
      </c>
      <c r="BP40">
        <v>0.473246</v>
      </c>
      <c r="BQ40">
        <v>75.767700000000005</v>
      </c>
      <c r="BR40">
        <v>51.197299999999998</v>
      </c>
      <c r="BS40">
        <v>785.77200000000005</v>
      </c>
      <c r="BT40">
        <v>0</v>
      </c>
      <c r="BU40">
        <v>584.83299999999997</v>
      </c>
      <c r="BV40">
        <v>2033.7</v>
      </c>
      <c r="BW40">
        <v>5409.78</v>
      </c>
      <c r="BX40">
        <v>12062</v>
      </c>
      <c r="BY40">
        <v>433.91399999999999</v>
      </c>
      <c r="BZ40">
        <v>21436.9</v>
      </c>
      <c r="CA40">
        <v>111.819</v>
      </c>
      <c r="CB40">
        <v>0</v>
      </c>
      <c r="CC40">
        <v>0</v>
      </c>
      <c r="CD40">
        <v>0</v>
      </c>
      <c r="CE40">
        <v>690.37599999999998</v>
      </c>
      <c r="CF40">
        <v>0</v>
      </c>
      <c r="CG40">
        <v>287.95400000000001</v>
      </c>
      <c r="CH40">
        <v>0</v>
      </c>
      <c r="CI40">
        <v>0</v>
      </c>
      <c r="CJ40">
        <v>1090.1500000000001</v>
      </c>
      <c r="CK40">
        <v>0</v>
      </c>
      <c r="CL40">
        <v>0</v>
      </c>
      <c r="CM40">
        <v>0</v>
      </c>
      <c r="CN40">
        <v>0</v>
      </c>
      <c r="CO40">
        <v>0</v>
      </c>
      <c r="CP40">
        <v>0</v>
      </c>
      <c r="CQ40">
        <v>0</v>
      </c>
      <c r="CR40">
        <v>0</v>
      </c>
      <c r="CS40">
        <v>0</v>
      </c>
      <c r="CT40">
        <v>0</v>
      </c>
      <c r="CU40">
        <v>3.78</v>
      </c>
      <c r="CV40">
        <v>1.31</v>
      </c>
      <c r="CW40">
        <v>3.15</v>
      </c>
      <c r="CX40">
        <v>0</v>
      </c>
      <c r="CY40">
        <v>22.06</v>
      </c>
      <c r="CZ40">
        <v>9.41</v>
      </c>
      <c r="DA40">
        <v>30.99</v>
      </c>
      <c r="DB40">
        <v>50.37</v>
      </c>
      <c r="DC40">
        <v>1.87</v>
      </c>
      <c r="DD40">
        <v>122.94</v>
      </c>
      <c r="DE40">
        <v>30.3</v>
      </c>
      <c r="DF40">
        <v>0</v>
      </c>
      <c r="DG40">
        <v>0.29655399999999998</v>
      </c>
      <c r="DH40">
        <v>8.9726299999999995E-2</v>
      </c>
      <c r="DI40">
        <v>0</v>
      </c>
      <c r="DJ40">
        <v>8.6966000000000002E-2</v>
      </c>
      <c r="DK40">
        <v>0.53989299999999996</v>
      </c>
      <c r="DL40">
        <v>0.97572599999999998</v>
      </c>
      <c r="DM40">
        <v>1.82348</v>
      </c>
      <c r="DN40">
        <v>7.39533E-2</v>
      </c>
      <c r="DO40">
        <v>3.8862999999999999</v>
      </c>
      <c r="DP40">
        <v>0.473246</v>
      </c>
      <c r="DQ40" t="s">
        <v>691</v>
      </c>
      <c r="DR40" t="s">
        <v>690</v>
      </c>
      <c r="DS40" t="s">
        <v>16</v>
      </c>
      <c r="DT40">
        <v>0</v>
      </c>
      <c r="DU40">
        <v>0</v>
      </c>
      <c r="DV40">
        <v>0</v>
      </c>
      <c r="DW40">
        <v>0</v>
      </c>
      <c r="EN40">
        <v>75.767700000000005</v>
      </c>
      <c r="EO40">
        <v>51.197299999999998</v>
      </c>
      <c r="EP40">
        <v>785.77200000000005</v>
      </c>
      <c r="EQ40">
        <v>0</v>
      </c>
      <c r="ER40">
        <v>584.83299999999997</v>
      </c>
      <c r="ES40">
        <v>0</v>
      </c>
      <c r="ET40">
        <v>0</v>
      </c>
      <c r="EU40">
        <v>2033.7</v>
      </c>
      <c r="EV40">
        <v>5409.78</v>
      </c>
      <c r="EW40">
        <v>12062</v>
      </c>
      <c r="EX40">
        <v>433.91399999999999</v>
      </c>
      <c r="EY40">
        <v>21436.9</v>
      </c>
      <c r="EZ40">
        <v>111.819</v>
      </c>
      <c r="FA40">
        <v>0</v>
      </c>
      <c r="FB40">
        <v>0</v>
      </c>
      <c r="FC40">
        <v>0</v>
      </c>
      <c r="FD40">
        <v>690.37599999999998</v>
      </c>
      <c r="FE40">
        <v>0</v>
      </c>
      <c r="FF40">
        <v>287.95400000000001</v>
      </c>
      <c r="FG40">
        <v>0</v>
      </c>
      <c r="FH40">
        <v>0</v>
      </c>
      <c r="FI40">
        <v>1090.1500000000001</v>
      </c>
      <c r="FJ40">
        <v>0</v>
      </c>
      <c r="FK40">
        <v>0</v>
      </c>
      <c r="FL40">
        <v>0</v>
      </c>
      <c r="FM40">
        <v>0</v>
      </c>
      <c r="FN40">
        <v>0</v>
      </c>
      <c r="FO40">
        <v>0</v>
      </c>
      <c r="FP40">
        <v>0</v>
      </c>
      <c r="FQ40">
        <v>0</v>
      </c>
      <c r="FR40">
        <v>0</v>
      </c>
      <c r="FS40">
        <v>0</v>
      </c>
      <c r="FT40">
        <v>3.78</v>
      </c>
      <c r="FU40">
        <v>1.31</v>
      </c>
      <c r="FV40">
        <v>3.15</v>
      </c>
      <c r="FW40">
        <v>0</v>
      </c>
      <c r="FX40">
        <v>22.06</v>
      </c>
      <c r="FY40">
        <v>0</v>
      </c>
      <c r="FZ40">
        <v>0</v>
      </c>
      <c r="GA40">
        <v>9.41</v>
      </c>
      <c r="GB40">
        <v>30.99</v>
      </c>
      <c r="GC40">
        <v>50.37</v>
      </c>
      <c r="GD40">
        <v>1.87</v>
      </c>
      <c r="GE40">
        <v>122.94</v>
      </c>
      <c r="GF40">
        <v>0</v>
      </c>
      <c r="GG40">
        <v>0.29655399999999998</v>
      </c>
      <c r="GH40">
        <v>8.9726299999999995E-2</v>
      </c>
      <c r="GI40">
        <v>0</v>
      </c>
      <c r="GJ40">
        <v>8.6966000000000002E-2</v>
      </c>
      <c r="GK40">
        <v>0</v>
      </c>
      <c r="GL40">
        <v>0</v>
      </c>
      <c r="GM40">
        <v>0.53989299999999996</v>
      </c>
      <c r="GN40">
        <v>0.97572599999999998</v>
      </c>
      <c r="GO40">
        <v>1.82348</v>
      </c>
      <c r="GP40">
        <v>7.39533E-2</v>
      </c>
      <c r="GQ40">
        <v>3.8862999999999999</v>
      </c>
      <c r="GR40">
        <v>838.24300000000005</v>
      </c>
      <c r="GS40">
        <v>6.2669600000000001</v>
      </c>
      <c r="GT40">
        <v>785.77200000000005</v>
      </c>
      <c r="GU40">
        <v>0</v>
      </c>
      <c r="GV40">
        <v>0</v>
      </c>
      <c r="GW40">
        <v>5894.96</v>
      </c>
      <c r="GX40">
        <v>6547.68</v>
      </c>
      <c r="GY40">
        <v>10697.7</v>
      </c>
      <c r="GZ40">
        <v>540.49900000000002</v>
      </c>
      <c r="HA40">
        <v>25311.200000000001</v>
      </c>
      <c r="HB40">
        <v>697.66200000000003</v>
      </c>
      <c r="HC40">
        <v>0</v>
      </c>
      <c r="HD40">
        <v>0</v>
      </c>
      <c r="HE40">
        <v>0</v>
      </c>
      <c r="HF40">
        <v>1157.68</v>
      </c>
      <c r="HG40">
        <v>0</v>
      </c>
      <c r="HH40">
        <v>291.12400000000002</v>
      </c>
      <c r="HI40">
        <v>0</v>
      </c>
      <c r="HJ40">
        <v>0</v>
      </c>
      <c r="HK40">
        <v>2146.46</v>
      </c>
      <c r="HL40">
        <v>0</v>
      </c>
      <c r="HM40">
        <v>0</v>
      </c>
      <c r="HN40">
        <v>0</v>
      </c>
      <c r="HO40">
        <v>0</v>
      </c>
      <c r="HP40">
        <v>0</v>
      </c>
      <c r="HQ40">
        <v>0</v>
      </c>
      <c r="HR40">
        <v>0</v>
      </c>
      <c r="HS40">
        <v>0</v>
      </c>
      <c r="HT40">
        <v>0</v>
      </c>
      <c r="HU40">
        <v>0</v>
      </c>
      <c r="HV40">
        <v>24.71</v>
      </c>
      <c r="HW40">
        <v>0.18</v>
      </c>
      <c r="HX40">
        <v>3.15</v>
      </c>
      <c r="HY40">
        <v>0</v>
      </c>
      <c r="HZ40">
        <v>32.950000000000003</v>
      </c>
      <c r="IA40">
        <v>27.38</v>
      </c>
      <c r="IB40">
        <v>34.74</v>
      </c>
      <c r="IC40">
        <v>44.93</v>
      </c>
      <c r="ID40">
        <v>2.4900000000000002</v>
      </c>
      <c r="IE40">
        <v>170.53</v>
      </c>
      <c r="IF40">
        <v>0</v>
      </c>
      <c r="IG40">
        <v>2.76368E-2</v>
      </c>
      <c r="IH40">
        <v>8.9726299999999995E-2</v>
      </c>
      <c r="II40">
        <v>0</v>
      </c>
      <c r="IJ40">
        <v>0</v>
      </c>
      <c r="IK40">
        <v>1.7213499999999999</v>
      </c>
      <c r="IL40">
        <v>0.80892399999999998</v>
      </c>
      <c r="IM40">
        <v>1.7518499999999999</v>
      </c>
      <c r="IN40">
        <v>0.114331</v>
      </c>
      <c r="IO40">
        <v>4.5138199999999999</v>
      </c>
      <c r="IP40">
        <v>55.2</v>
      </c>
      <c r="IQ40">
        <v>0</v>
      </c>
      <c r="IR40">
        <v>23.8</v>
      </c>
      <c r="IS40">
        <v>55.2</v>
      </c>
      <c r="IT40">
        <v>31.4</v>
      </c>
      <c r="IU40">
        <v>7.16</v>
      </c>
      <c r="IV40">
        <v>23.14</v>
      </c>
      <c r="IW40">
        <v>7.16</v>
      </c>
      <c r="IX40">
        <v>23.14</v>
      </c>
      <c r="IY40">
        <v>7.16</v>
      </c>
      <c r="IZ40">
        <v>23.14</v>
      </c>
      <c r="JA40">
        <v>6.42</v>
      </c>
      <c r="JB40">
        <v>54.57</v>
      </c>
    </row>
    <row r="41" spans="1:262" x14ac:dyDescent="0.25">
      <c r="A41" s="10">
        <v>42977.406076388892</v>
      </c>
      <c r="B41" t="s">
        <v>420</v>
      </c>
      <c r="C41" t="s">
        <v>556</v>
      </c>
      <c r="D41">
        <v>6</v>
      </c>
      <c r="E41">
        <v>8</v>
      </c>
      <c r="F41">
        <v>6960</v>
      </c>
      <c r="G41" t="s">
        <v>96</v>
      </c>
      <c r="H41" t="s">
        <v>125</v>
      </c>
      <c r="I41">
        <v>0</v>
      </c>
      <c r="J41">
        <v>61.2</v>
      </c>
      <c r="K41">
        <v>19.588999999999999</v>
      </c>
      <c r="L41">
        <v>616.53599999999994</v>
      </c>
      <c r="M41">
        <v>785.77200000000005</v>
      </c>
      <c r="N41">
        <v>0</v>
      </c>
      <c r="O41">
        <v>584.83299999999997</v>
      </c>
      <c r="P41">
        <v>0</v>
      </c>
      <c r="Q41">
        <v>0</v>
      </c>
      <c r="R41">
        <v>2033.7</v>
      </c>
      <c r="S41">
        <v>5540.56</v>
      </c>
      <c r="T41">
        <v>12062</v>
      </c>
      <c r="U41">
        <v>433.91399999999999</v>
      </c>
      <c r="V41">
        <v>22076.9</v>
      </c>
      <c r="W41">
        <v>28.907599999999999</v>
      </c>
      <c r="X41">
        <v>0</v>
      </c>
      <c r="Y41">
        <v>0</v>
      </c>
      <c r="Z41">
        <v>0</v>
      </c>
      <c r="AA41">
        <v>620.77499999999998</v>
      </c>
      <c r="AB41">
        <v>0</v>
      </c>
      <c r="AC41">
        <v>287.95400000000001</v>
      </c>
      <c r="AD41">
        <v>0</v>
      </c>
      <c r="AE41">
        <v>0</v>
      </c>
      <c r="AF41">
        <v>937.63599999999997</v>
      </c>
      <c r="AG41">
        <v>0</v>
      </c>
      <c r="AH41">
        <v>0</v>
      </c>
      <c r="AI41">
        <v>0</v>
      </c>
      <c r="AJ41">
        <v>0</v>
      </c>
      <c r="AK41">
        <v>0</v>
      </c>
      <c r="AL41">
        <v>0</v>
      </c>
      <c r="AM41">
        <v>0</v>
      </c>
      <c r="AN41">
        <v>0</v>
      </c>
      <c r="AO41">
        <v>0</v>
      </c>
      <c r="AP41">
        <v>0</v>
      </c>
      <c r="AQ41">
        <v>1.01</v>
      </c>
      <c r="AR41">
        <v>9.86</v>
      </c>
      <c r="AS41">
        <v>3.05</v>
      </c>
      <c r="AT41">
        <v>0</v>
      </c>
      <c r="AU41">
        <v>20.11</v>
      </c>
      <c r="AV41">
        <v>0</v>
      </c>
      <c r="AW41">
        <v>0</v>
      </c>
      <c r="AX41">
        <v>8.8699999999999992</v>
      </c>
      <c r="AY41">
        <v>30.66</v>
      </c>
      <c r="AZ41">
        <v>48.62</v>
      </c>
      <c r="BA41">
        <v>1.79</v>
      </c>
      <c r="BB41">
        <v>123.97</v>
      </c>
      <c r="BC41">
        <v>34.03</v>
      </c>
      <c r="BD41">
        <v>0</v>
      </c>
      <c r="BE41">
        <v>1.7504299999999999</v>
      </c>
      <c r="BF41">
        <v>8.9726299999999995E-2</v>
      </c>
      <c r="BG41">
        <v>0</v>
      </c>
      <c r="BH41">
        <v>8.6966000000000002E-2</v>
      </c>
      <c r="BI41">
        <v>0</v>
      </c>
      <c r="BJ41">
        <v>0</v>
      </c>
      <c r="BK41">
        <v>0.53989299999999996</v>
      </c>
      <c r="BL41">
        <v>0.99294400000000005</v>
      </c>
      <c r="BM41">
        <v>1.82348</v>
      </c>
      <c r="BN41">
        <v>7.39533E-2</v>
      </c>
      <c r="BO41">
        <v>5.3573899999999997</v>
      </c>
      <c r="BP41">
        <v>1.9271199999999999</v>
      </c>
      <c r="BQ41">
        <v>19.588999999999999</v>
      </c>
      <c r="BR41">
        <v>616.53599999999994</v>
      </c>
      <c r="BS41">
        <v>785.77200000000005</v>
      </c>
      <c r="BT41">
        <v>0</v>
      </c>
      <c r="BU41">
        <v>584.83299999999997</v>
      </c>
      <c r="BV41">
        <v>2033.7</v>
      </c>
      <c r="BW41">
        <v>5540.56</v>
      </c>
      <c r="BX41">
        <v>12062</v>
      </c>
      <c r="BY41">
        <v>433.91399999999999</v>
      </c>
      <c r="BZ41">
        <v>22076.9</v>
      </c>
      <c r="CA41">
        <v>28.907599999999999</v>
      </c>
      <c r="CB41">
        <v>0</v>
      </c>
      <c r="CC41">
        <v>0</v>
      </c>
      <c r="CD41">
        <v>0</v>
      </c>
      <c r="CE41">
        <v>620.77499999999998</v>
      </c>
      <c r="CF41">
        <v>0</v>
      </c>
      <c r="CG41">
        <v>287.95400000000001</v>
      </c>
      <c r="CH41">
        <v>0</v>
      </c>
      <c r="CI41">
        <v>0</v>
      </c>
      <c r="CJ41">
        <v>937.63599999999997</v>
      </c>
      <c r="CK41">
        <v>0</v>
      </c>
      <c r="CL41">
        <v>0</v>
      </c>
      <c r="CM41">
        <v>0</v>
      </c>
      <c r="CN41">
        <v>0</v>
      </c>
      <c r="CO41">
        <v>0</v>
      </c>
      <c r="CP41">
        <v>0</v>
      </c>
      <c r="CQ41">
        <v>0</v>
      </c>
      <c r="CR41">
        <v>0</v>
      </c>
      <c r="CS41">
        <v>0</v>
      </c>
      <c r="CT41">
        <v>0</v>
      </c>
      <c r="CU41">
        <v>1.01</v>
      </c>
      <c r="CV41">
        <v>9.86</v>
      </c>
      <c r="CW41">
        <v>3.05</v>
      </c>
      <c r="CX41">
        <v>0</v>
      </c>
      <c r="CY41">
        <v>20.11</v>
      </c>
      <c r="CZ41">
        <v>8.8699999999999992</v>
      </c>
      <c r="DA41">
        <v>30.66</v>
      </c>
      <c r="DB41">
        <v>48.62</v>
      </c>
      <c r="DC41">
        <v>1.79</v>
      </c>
      <c r="DD41">
        <v>123.97</v>
      </c>
      <c r="DE41">
        <v>34.03</v>
      </c>
      <c r="DF41">
        <v>0</v>
      </c>
      <c r="DG41">
        <v>1.7504299999999999</v>
      </c>
      <c r="DH41">
        <v>8.9726299999999995E-2</v>
      </c>
      <c r="DI41">
        <v>0</v>
      </c>
      <c r="DJ41">
        <v>8.6966000000000002E-2</v>
      </c>
      <c r="DK41">
        <v>0.53989299999999996</v>
      </c>
      <c r="DL41">
        <v>0.99294400000000005</v>
      </c>
      <c r="DM41">
        <v>1.82348</v>
      </c>
      <c r="DN41">
        <v>7.39533E-2</v>
      </c>
      <c r="DO41">
        <v>5.3573899999999997</v>
      </c>
      <c r="DP41">
        <v>1.9271199999999999</v>
      </c>
      <c r="DQ41" t="s">
        <v>691</v>
      </c>
      <c r="DR41" t="s">
        <v>690</v>
      </c>
      <c r="DS41" t="s">
        <v>16</v>
      </c>
      <c r="DT41">
        <v>0</v>
      </c>
      <c r="DU41">
        <v>0</v>
      </c>
      <c r="DV41">
        <v>0</v>
      </c>
      <c r="DW41">
        <v>0</v>
      </c>
      <c r="EN41">
        <v>19.588999999999999</v>
      </c>
      <c r="EO41">
        <v>616.53599999999994</v>
      </c>
      <c r="EP41">
        <v>785.77200000000005</v>
      </c>
      <c r="EQ41">
        <v>0</v>
      </c>
      <c r="ER41">
        <v>584.83299999999997</v>
      </c>
      <c r="ES41">
        <v>0</v>
      </c>
      <c r="ET41">
        <v>0</v>
      </c>
      <c r="EU41">
        <v>2033.7</v>
      </c>
      <c r="EV41">
        <v>5540.56</v>
      </c>
      <c r="EW41">
        <v>12062</v>
      </c>
      <c r="EX41">
        <v>433.91399999999999</v>
      </c>
      <c r="EY41">
        <v>22076.9</v>
      </c>
      <c r="EZ41">
        <v>28.907599999999999</v>
      </c>
      <c r="FA41">
        <v>0</v>
      </c>
      <c r="FB41">
        <v>0</v>
      </c>
      <c r="FC41">
        <v>0</v>
      </c>
      <c r="FD41">
        <v>620.77499999999998</v>
      </c>
      <c r="FE41">
        <v>0</v>
      </c>
      <c r="FF41">
        <v>287.95400000000001</v>
      </c>
      <c r="FG41">
        <v>0</v>
      </c>
      <c r="FH41">
        <v>0</v>
      </c>
      <c r="FI41">
        <v>937.63599999999997</v>
      </c>
      <c r="FJ41">
        <v>0</v>
      </c>
      <c r="FK41">
        <v>0</v>
      </c>
      <c r="FL41">
        <v>0</v>
      </c>
      <c r="FM41">
        <v>0</v>
      </c>
      <c r="FN41">
        <v>0</v>
      </c>
      <c r="FO41">
        <v>0</v>
      </c>
      <c r="FP41">
        <v>0</v>
      </c>
      <c r="FQ41">
        <v>0</v>
      </c>
      <c r="FR41">
        <v>0</v>
      </c>
      <c r="FS41">
        <v>0</v>
      </c>
      <c r="FT41">
        <v>1.01</v>
      </c>
      <c r="FU41">
        <v>9.86</v>
      </c>
      <c r="FV41">
        <v>3.05</v>
      </c>
      <c r="FW41">
        <v>0</v>
      </c>
      <c r="FX41">
        <v>20.11</v>
      </c>
      <c r="FY41">
        <v>0</v>
      </c>
      <c r="FZ41">
        <v>0</v>
      </c>
      <c r="GA41">
        <v>8.8699999999999992</v>
      </c>
      <c r="GB41">
        <v>30.66</v>
      </c>
      <c r="GC41">
        <v>48.62</v>
      </c>
      <c r="GD41">
        <v>1.79</v>
      </c>
      <c r="GE41">
        <v>123.97</v>
      </c>
      <c r="GF41">
        <v>0</v>
      </c>
      <c r="GG41">
        <v>1.7504299999999999</v>
      </c>
      <c r="GH41">
        <v>8.9726299999999995E-2</v>
      </c>
      <c r="GI41">
        <v>0</v>
      </c>
      <c r="GJ41">
        <v>8.6966000000000002E-2</v>
      </c>
      <c r="GK41">
        <v>0</v>
      </c>
      <c r="GL41">
        <v>0</v>
      </c>
      <c r="GM41">
        <v>0.53989299999999996</v>
      </c>
      <c r="GN41">
        <v>0.99294400000000005</v>
      </c>
      <c r="GO41">
        <v>1.82348</v>
      </c>
      <c r="GP41">
        <v>7.39533E-2</v>
      </c>
      <c r="GQ41">
        <v>5.3573899999999997</v>
      </c>
      <c r="GR41">
        <v>277.28100000000001</v>
      </c>
      <c r="GS41">
        <v>1263.05</v>
      </c>
      <c r="GT41">
        <v>785.77200000000005</v>
      </c>
      <c r="GU41">
        <v>0</v>
      </c>
      <c r="GV41">
        <v>0</v>
      </c>
      <c r="GW41">
        <v>5894.96</v>
      </c>
      <c r="GX41">
        <v>6547.68</v>
      </c>
      <c r="GY41">
        <v>10697.7</v>
      </c>
      <c r="GZ41">
        <v>540.49900000000002</v>
      </c>
      <c r="HA41">
        <v>26007</v>
      </c>
      <c r="HB41">
        <v>230.761</v>
      </c>
      <c r="HC41">
        <v>0</v>
      </c>
      <c r="HD41">
        <v>0</v>
      </c>
      <c r="HE41">
        <v>0</v>
      </c>
      <c r="HF41">
        <v>1078.18</v>
      </c>
      <c r="HG41">
        <v>0</v>
      </c>
      <c r="HH41">
        <v>291.12400000000002</v>
      </c>
      <c r="HI41">
        <v>0</v>
      </c>
      <c r="HJ41">
        <v>0</v>
      </c>
      <c r="HK41">
        <v>1600.06</v>
      </c>
      <c r="HL41">
        <v>0</v>
      </c>
      <c r="HM41">
        <v>0</v>
      </c>
      <c r="HN41">
        <v>0</v>
      </c>
      <c r="HO41">
        <v>0</v>
      </c>
      <c r="HP41">
        <v>0</v>
      </c>
      <c r="HQ41">
        <v>0</v>
      </c>
      <c r="HR41">
        <v>0</v>
      </c>
      <c r="HS41">
        <v>0</v>
      </c>
      <c r="HT41">
        <v>0</v>
      </c>
      <c r="HU41">
        <v>0</v>
      </c>
      <c r="HV41">
        <v>8.3800000000000008</v>
      </c>
      <c r="HW41">
        <v>15.62</v>
      </c>
      <c r="HX41">
        <v>3.05</v>
      </c>
      <c r="HY41">
        <v>0</v>
      </c>
      <c r="HZ41">
        <v>30.91</v>
      </c>
      <c r="IA41">
        <v>25.99</v>
      </c>
      <c r="IB41">
        <v>33.97</v>
      </c>
      <c r="IC41">
        <v>43.47</v>
      </c>
      <c r="ID41">
        <v>2.37</v>
      </c>
      <c r="IE41">
        <v>163.76</v>
      </c>
      <c r="IF41">
        <v>0</v>
      </c>
      <c r="IG41">
        <v>2.2283599999999999</v>
      </c>
      <c r="IH41">
        <v>8.9726299999999995E-2</v>
      </c>
      <c r="II41">
        <v>0</v>
      </c>
      <c r="IJ41">
        <v>0</v>
      </c>
      <c r="IK41">
        <v>1.7213499999999999</v>
      </c>
      <c r="IL41">
        <v>0.80892399999999998</v>
      </c>
      <c r="IM41">
        <v>1.7518499999999999</v>
      </c>
      <c r="IN41">
        <v>0.114331</v>
      </c>
      <c r="IO41">
        <v>6.7145400000000004</v>
      </c>
      <c r="IP41">
        <v>61.2</v>
      </c>
      <c r="IQ41">
        <v>0</v>
      </c>
      <c r="IR41">
        <v>26.4</v>
      </c>
      <c r="IS41">
        <v>61.2</v>
      </c>
      <c r="IT41">
        <v>34.799999999999997</v>
      </c>
      <c r="IU41">
        <v>15.3</v>
      </c>
      <c r="IV41">
        <v>18.73</v>
      </c>
      <c r="IW41">
        <v>15.3</v>
      </c>
      <c r="IX41">
        <v>18.73</v>
      </c>
      <c r="IY41">
        <v>15.3</v>
      </c>
      <c r="IZ41">
        <v>18.73</v>
      </c>
      <c r="JA41">
        <v>19.649999999999999</v>
      </c>
      <c r="JB41">
        <v>38.31</v>
      </c>
    </row>
    <row r="42" spans="1:262" x14ac:dyDescent="0.25">
      <c r="A42" s="10">
        <v>42977.406076388892</v>
      </c>
      <c r="B42" t="s">
        <v>421</v>
      </c>
      <c r="C42" t="s">
        <v>557</v>
      </c>
      <c r="D42">
        <v>7</v>
      </c>
      <c r="E42">
        <v>8</v>
      </c>
      <c r="F42">
        <v>6960</v>
      </c>
      <c r="G42" t="s">
        <v>96</v>
      </c>
      <c r="H42" t="s">
        <v>125</v>
      </c>
      <c r="I42">
        <v>0</v>
      </c>
      <c r="J42">
        <v>63</v>
      </c>
      <c r="K42">
        <v>1.5785400000000001</v>
      </c>
      <c r="L42">
        <v>360.32600000000002</v>
      </c>
      <c r="M42">
        <v>785.77200000000005</v>
      </c>
      <c r="N42">
        <v>0</v>
      </c>
      <c r="O42">
        <v>584.83299999999997</v>
      </c>
      <c r="P42">
        <v>0</v>
      </c>
      <c r="Q42">
        <v>0</v>
      </c>
      <c r="R42">
        <v>2033.7</v>
      </c>
      <c r="S42">
        <v>5535.19</v>
      </c>
      <c r="T42">
        <v>12062</v>
      </c>
      <c r="U42">
        <v>433.91399999999999</v>
      </c>
      <c r="V42">
        <v>21797.3</v>
      </c>
      <c r="W42">
        <v>2.3293900000000001</v>
      </c>
      <c r="X42">
        <v>0</v>
      </c>
      <c r="Y42">
        <v>0</v>
      </c>
      <c r="Z42">
        <v>0</v>
      </c>
      <c r="AA42">
        <v>612.02099999999996</v>
      </c>
      <c r="AB42">
        <v>0</v>
      </c>
      <c r="AC42">
        <v>287.95400000000001</v>
      </c>
      <c r="AD42">
        <v>0</v>
      </c>
      <c r="AE42">
        <v>0</v>
      </c>
      <c r="AF42">
        <v>902.30499999999995</v>
      </c>
      <c r="AG42">
        <v>0</v>
      </c>
      <c r="AH42">
        <v>0</v>
      </c>
      <c r="AI42">
        <v>0</v>
      </c>
      <c r="AJ42">
        <v>0</v>
      </c>
      <c r="AK42">
        <v>0</v>
      </c>
      <c r="AL42">
        <v>0</v>
      </c>
      <c r="AM42">
        <v>0</v>
      </c>
      <c r="AN42">
        <v>0</v>
      </c>
      <c r="AO42">
        <v>0</v>
      </c>
      <c r="AP42">
        <v>0</v>
      </c>
      <c r="AQ42">
        <v>0.08</v>
      </c>
      <c r="AR42">
        <v>7.61</v>
      </c>
      <c r="AS42">
        <v>3.11</v>
      </c>
      <c r="AT42">
        <v>0</v>
      </c>
      <c r="AU42">
        <v>19.61</v>
      </c>
      <c r="AV42">
        <v>0</v>
      </c>
      <c r="AW42">
        <v>0</v>
      </c>
      <c r="AX42">
        <v>9.0399999999999991</v>
      </c>
      <c r="AY42">
        <v>30.96</v>
      </c>
      <c r="AZ42">
        <v>49.53</v>
      </c>
      <c r="BA42">
        <v>1.82</v>
      </c>
      <c r="BB42">
        <v>121.76</v>
      </c>
      <c r="BC42">
        <v>30.41</v>
      </c>
      <c r="BD42">
        <v>0</v>
      </c>
      <c r="BE42">
        <v>1.7450000000000001</v>
      </c>
      <c r="BF42">
        <v>8.9726299999999995E-2</v>
      </c>
      <c r="BG42">
        <v>0</v>
      </c>
      <c r="BH42">
        <v>8.6966000000000002E-2</v>
      </c>
      <c r="BI42">
        <v>0</v>
      </c>
      <c r="BJ42">
        <v>0</v>
      </c>
      <c r="BK42">
        <v>0.53989299999999996</v>
      </c>
      <c r="BL42">
        <v>0.98909499999999995</v>
      </c>
      <c r="BM42">
        <v>1.82348</v>
      </c>
      <c r="BN42">
        <v>7.39533E-2</v>
      </c>
      <c r="BO42">
        <v>5.3481100000000001</v>
      </c>
      <c r="BP42">
        <v>1.9216899999999999</v>
      </c>
      <c r="BQ42">
        <v>1.5785400000000001</v>
      </c>
      <c r="BR42">
        <v>360.32600000000002</v>
      </c>
      <c r="BS42">
        <v>785.77200000000005</v>
      </c>
      <c r="BT42">
        <v>0</v>
      </c>
      <c r="BU42">
        <v>584.83299999999997</v>
      </c>
      <c r="BV42">
        <v>2033.7</v>
      </c>
      <c r="BW42">
        <v>5535.19</v>
      </c>
      <c r="BX42">
        <v>12062</v>
      </c>
      <c r="BY42">
        <v>433.91399999999999</v>
      </c>
      <c r="BZ42">
        <v>21797.3</v>
      </c>
      <c r="CA42">
        <v>2.3293900000000001</v>
      </c>
      <c r="CB42">
        <v>0</v>
      </c>
      <c r="CC42">
        <v>0</v>
      </c>
      <c r="CD42">
        <v>0</v>
      </c>
      <c r="CE42">
        <v>612.02099999999996</v>
      </c>
      <c r="CF42">
        <v>0</v>
      </c>
      <c r="CG42">
        <v>287.95400000000001</v>
      </c>
      <c r="CH42">
        <v>0</v>
      </c>
      <c r="CI42">
        <v>0</v>
      </c>
      <c r="CJ42">
        <v>902.30499999999995</v>
      </c>
      <c r="CK42">
        <v>0</v>
      </c>
      <c r="CL42">
        <v>0</v>
      </c>
      <c r="CM42">
        <v>0</v>
      </c>
      <c r="CN42">
        <v>0</v>
      </c>
      <c r="CO42">
        <v>0</v>
      </c>
      <c r="CP42">
        <v>0</v>
      </c>
      <c r="CQ42">
        <v>0</v>
      </c>
      <c r="CR42">
        <v>0</v>
      </c>
      <c r="CS42">
        <v>0</v>
      </c>
      <c r="CT42">
        <v>0</v>
      </c>
      <c r="CU42">
        <v>0.08</v>
      </c>
      <c r="CV42">
        <v>7.61</v>
      </c>
      <c r="CW42">
        <v>3.11</v>
      </c>
      <c r="CX42">
        <v>0</v>
      </c>
      <c r="CY42">
        <v>19.61</v>
      </c>
      <c r="CZ42">
        <v>9.0399999999999991</v>
      </c>
      <c r="DA42">
        <v>30.96</v>
      </c>
      <c r="DB42">
        <v>49.53</v>
      </c>
      <c r="DC42">
        <v>1.82</v>
      </c>
      <c r="DD42">
        <v>121.76</v>
      </c>
      <c r="DE42">
        <v>30.41</v>
      </c>
      <c r="DF42">
        <v>0</v>
      </c>
      <c r="DG42">
        <v>1.7450000000000001</v>
      </c>
      <c r="DH42">
        <v>8.9726299999999995E-2</v>
      </c>
      <c r="DI42">
        <v>0</v>
      </c>
      <c r="DJ42">
        <v>8.6966000000000002E-2</v>
      </c>
      <c r="DK42">
        <v>0.53989299999999996</v>
      </c>
      <c r="DL42">
        <v>0.98909499999999995</v>
      </c>
      <c r="DM42">
        <v>1.82348</v>
      </c>
      <c r="DN42">
        <v>7.39533E-2</v>
      </c>
      <c r="DO42">
        <v>5.3481100000000001</v>
      </c>
      <c r="DP42">
        <v>1.9216899999999999</v>
      </c>
      <c r="DQ42" t="s">
        <v>691</v>
      </c>
      <c r="DR42" t="s">
        <v>690</v>
      </c>
      <c r="DS42" t="s">
        <v>16</v>
      </c>
      <c r="DT42">
        <v>0</v>
      </c>
      <c r="DU42">
        <v>0</v>
      </c>
      <c r="DV42">
        <v>0</v>
      </c>
      <c r="DW42">
        <v>0</v>
      </c>
      <c r="EN42">
        <v>1.5785400000000001</v>
      </c>
      <c r="EO42">
        <v>360.32600000000002</v>
      </c>
      <c r="EP42">
        <v>785.77200000000005</v>
      </c>
      <c r="EQ42">
        <v>0</v>
      </c>
      <c r="ER42">
        <v>584.83299999999997</v>
      </c>
      <c r="ES42">
        <v>0</v>
      </c>
      <c r="ET42">
        <v>0</v>
      </c>
      <c r="EU42">
        <v>2033.7</v>
      </c>
      <c r="EV42">
        <v>5535.19</v>
      </c>
      <c r="EW42">
        <v>12062</v>
      </c>
      <c r="EX42">
        <v>433.91399999999999</v>
      </c>
      <c r="EY42">
        <v>21797.3</v>
      </c>
      <c r="EZ42">
        <v>2.3293900000000001</v>
      </c>
      <c r="FA42">
        <v>0</v>
      </c>
      <c r="FB42">
        <v>0</v>
      </c>
      <c r="FC42">
        <v>0</v>
      </c>
      <c r="FD42">
        <v>612.02099999999996</v>
      </c>
      <c r="FE42">
        <v>0</v>
      </c>
      <c r="FF42">
        <v>287.95400000000001</v>
      </c>
      <c r="FG42">
        <v>0</v>
      </c>
      <c r="FH42">
        <v>0</v>
      </c>
      <c r="FI42">
        <v>902.30499999999995</v>
      </c>
      <c r="FJ42">
        <v>0</v>
      </c>
      <c r="FK42">
        <v>0</v>
      </c>
      <c r="FL42">
        <v>0</v>
      </c>
      <c r="FM42">
        <v>0</v>
      </c>
      <c r="FN42">
        <v>0</v>
      </c>
      <c r="FO42">
        <v>0</v>
      </c>
      <c r="FP42">
        <v>0</v>
      </c>
      <c r="FQ42">
        <v>0</v>
      </c>
      <c r="FR42">
        <v>0</v>
      </c>
      <c r="FS42">
        <v>0</v>
      </c>
      <c r="FT42">
        <v>0.08</v>
      </c>
      <c r="FU42">
        <v>7.61</v>
      </c>
      <c r="FV42">
        <v>3.11</v>
      </c>
      <c r="FW42">
        <v>0</v>
      </c>
      <c r="FX42">
        <v>19.61</v>
      </c>
      <c r="FY42">
        <v>0</v>
      </c>
      <c r="FZ42">
        <v>0</v>
      </c>
      <c r="GA42">
        <v>9.0399999999999991</v>
      </c>
      <c r="GB42">
        <v>30.96</v>
      </c>
      <c r="GC42">
        <v>49.53</v>
      </c>
      <c r="GD42">
        <v>1.82</v>
      </c>
      <c r="GE42">
        <v>121.76</v>
      </c>
      <c r="GF42">
        <v>0</v>
      </c>
      <c r="GG42">
        <v>1.7450000000000001</v>
      </c>
      <c r="GH42">
        <v>8.9726299999999995E-2</v>
      </c>
      <c r="GI42">
        <v>0</v>
      </c>
      <c r="GJ42">
        <v>8.6966000000000002E-2</v>
      </c>
      <c r="GK42">
        <v>0</v>
      </c>
      <c r="GL42">
        <v>0</v>
      </c>
      <c r="GM42">
        <v>0.53989299999999996</v>
      </c>
      <c r="GN42">
        <v>0.98909499999999995</v>
      </c>
      <c r="GO42">
        <v>1.82348</v>
      </c>
      <c r="GP42">
        <v>7.39533E-2</v>
      </c>
      <c r="GQ42">
        <v>5.3481100000000001</v>
      </c>
      <c r="GR42">
        <v>74.553899999999999</v>
      </c>
      <c r="GS42">
        <v>764.57</v>
      </c>
      <c r="GT42">
        <v>785.77200000000005</v>
      </c>
      <c r="GU42">
        <v>0</v>
      </c>
      <c r="GV42">
        <v>0</v>
      </c>
      <c r="GW42">
        <v>5894.96</v>
      </c>
      <c r="GX42">
        <v>6547.68</v>
      </c>
      <c r="GY42">
        <v>10697.7</v>
      </c>
      <c r="GZ42">
        <v>540.49900000000002</v>
      </c>
      <c r="HA42">
        <v>25305.8</v>
      </c>
      <c r="HB42">
        <v>62.043599999999998</v>
      </c>
      <c r="HC42">
        <v>0</v>
      </c>
      <c r="HD42">
        <v>0</v>
      </c>
      <c r="HE42">
        <v>0</v>
      </c>
      <c r="HF42">
        <v>1068.97</v>
      </c>
      <c r="HG42">
        <v>0</v>
      </c>
      <c r="HH42">
        <v>291.12400000000002</v>
      </c>
      <c r="HI42">
        <v>0</v>
      </c>
      <c r="HJ42">
        <v>0</v>
      </c>
      <c r="HK42">
        <v>1422.14</v>
      </c>
      <c r="HL42">
        <v>0</v>
      </c>
      <c r="HM42">
        <v>0</v>
      </c>
      <c r="HN42">
        <v>0</v>
      </c>
      <c r="HO42">
        <v>0</v>
      </c>
      <c r="HP42">
        <v>0</v>
      </c>
      <c r="HQ42">
        <v>0</v>
      </c>
      <c r="HR42">
        <v>0</v>
      </c>
      <c r="HS42">
        <v>0</v>
      </c>
      <c r="HT42">
        <v>0</v>
      </c>
      <c r="HU42">
        <v>0</v>
      </c>
      <c r="HV42">
        <v>2.19</v>
      </c>
      <c r="HW42">
        <v>11.75</v>
      </c>
      <c r="HX42">
        <v>3.11</v>
      </c>
      <c r="HY42">
        <v>0</v>
      </c>
      <c r="HZ42">
        <v>30.14</v>
      </c>
      <c r="IA42">
        <v>26.49</v>
      </c>
      <c r="IB42">
        <v>34.31</v>
      </c>
      <c r="IC42">
        <v>44.28</v>
      </c>
      <c r="ID42">
        <v>2.42</v>
      </c>
      <c r="IE42">
        <v>154.69</v>
      </c>
      <c r="IF42">
        <v>0</v>
      </c>
      <c r="IG42">
        <v>2.18614</v>
      </c>
      <c r="IH42">
        <v>8.9726299999999995E-2</v>
      </c>
      <c r="II42">
        <v>0</v>
      </c>
      <c r="IJ42">
        <v>0</v>
      </c>
      <c r="IK42">
        <v>1.7213499999999999</v>
      </c>
      <c r="IL42">
        <v>0.80892399999999998</v>
      </c>
      <c r="IM42">
        <v>1.7518499999999999</v>
      </c>
      <c r="IN42">
        <v>0.114331</v>
      </c>
      <c r="IO42">
        <v>6.6723100000000004</v>
      </c>
      <c r="IP42">
        <v>63</v>
      </c>
      <c r="IQ42">
        <v>0</v>
      </c>
      <c r="IR42">
        <v>26.6</v>
      </c>
      <c r="IS42">
        <v>63</v>
      </c>
      <c r="IT42">
        <v>36.4</v>
      </c>
      <c r="IU42">
        <v>13.09</v>
      </c>
      <c r="IV42">
        <v>17.32</v>
      </c>
      <c r="IW42">
        <v>13.09</v>
      </c>
      <c r="IX42">
        <v>17.32</v>
      </c>
      <c r="IY42">
        <v>13.09</v>
      </c>
      <c r="IZ42">
        <v>17.32</v>
      </c>
      <c r="JA42">
        <v>15.13</v>
      </c>
      <c r="JB42">
        <v>32.06</v>
      </c>
    </row>
    <row r="43" spans="1:262" x14ac:dyDescent="0.25">
      <c r="A43" s="10">
        <v>42977.406770833331</v>
      </c>
      <c r="B43" t="s">
        <v>422</v>
      </c>
      <c r="C43" t="s">
        <v>558</v>
      </c>
      <c r="D43">
        <v>8</v>
      </c>
      <c r="E43">
        <v>8</v>
      </c>
      <c r="F43">
        <v>6960</v>
      </c>
      <c r="G43" t="s">
        <v>96</v>
      </c>
      <c r="H43" t="s">
        <v>125</v>
      </c>
      <c r="I43">
        <v>0</v>
      </c>
      <c r="J43">
        <v>60</v>
      </c>
      <c r="K43">
        <v>7.3692799999999998</v>
      </c>
      <c r="L43">
        <v>1803.01</v>
      </c>
      <c r="M43">
        <v>785.77200000000005</v>
      </c>
      <c r="N43">
        <v>0</v>
      </c>
      <c r="O43">
        <v>584.83299999999997</v>
      </c>
      <c r="P43">
        <v>0</v>
      </c>
      <c r="Q43">
        <v>0</v>
      </c>
      <c r="R43">
        <v>2033.7</v>
      </c>
      <c r="S43">
        <v>5620.66</v>
      </c>
      <c r="T43">
        <v>12062</v>
      </c>
      <c r="U43">
        <v>433.91399999999999</v>
      </c>
      <c r="V43">
        <v>23331.200000000001</v>
      </c>
      <c r="W43">
        <v>10.8749</v>
      </c>
      <c r="X43">
        <v>0</v>
      </c>
      <c r="Y43">
        <v>0</v>
      </c>
      <c r="Z43">
        <v>0</v>
      </c>
      <c r="AA43">
        <v>597.71199999999999</v>
      </c>
      <c r="AB43">
        <v>0</v>
      </c>
      <c r="AC43">
        <v>287.95400000000001</v>
      </c>
      <c r="AD43">
        <v>0</v>
      </c>
      <c r="AE43">
        <v>0</v>
      </c>
      <c r="AF43">
        <v>896.54100000000005</v>
      </c>
      <c r="AG43">
        <v>0</v>
      </c>
      <c r="AH43">
        <v>0</v>
      </c>
      <c r="AI43">
        <v>0</v>
      </c>
      <c r="AJ43">
        <v>0</v>
      </c>
      <c r="AK43">
        <v>0</v>
      </c>
      <c r="AL43">
        <v>0</v>
      </c>
      <c r="AM43">
        <v>0</v>
      </c>
      <c r="AN43">
        <v>0</v>
      </c>
      <c r="AO43">
        <v>0</v>
      </c>
      <c r="AP43">
        <v>0</v>
      </c>
      <c r="AQ43">
        <v>0.38</v>
      </c>
      <c r="AR43">
        <v>19.82</v>
      </c>
      <c r="AS43">
        <v>3.02</v>
      </c>
      <c r="AT43">
        <v>0</v>
      </c>
      <c r="AU43">
        <v>19.43</v>
      </c>
      <c r="AV43">
        <v>0</v>
      </c>
      <c r="AW43">
        <v>0</v>
      </c>
      <c r="AX43">
        <v>8.5500000000000007</v>
      </c>
      <c r="AY43">
        <v>30.65</v>
      </c>
      <c r="AZ43">
        <v>47.83</v>
      </c>
      <c r="BA43">
        <v>1.72</v>
      </c>
      <c r="BB43">
        <v>131.4</v>
      </c>
      <c r="BC43">
        <v>42.65</v>
      </c>
      <c r="BD43">
        <v>0</v>
      </c>
      <c r="BE43">
        <v>3.5290499999999998</v>
      </c>
      <c r="BF43">
        <v>8.9726299999999995E-2</v>
      </c>
      <c r="BG43">
        <v>0</v>
      </c>
      <c r="BH43">
        <v>8.6966000000000002E-2</v>
      </c>
      <c r="BI43">
        <v>0</v>
      </c>
      <c r="BJ43">
        <v>0</v>
      </c>
      <c r="BK43">
        <v>0.53989299999999996</v>
      </c>
      <c r="BL43">
        <v>0.99958899999999995</v>
      </c>
      <c r="BM43">
        <v>1.82348</v>
      </c>
      <c r="BN43">
        <v>7.39533E-2</v>
      </c>
      <c r="BO43">
        <v>7.1426600000000002</v>
      </c>
      <c r="BP43">
        <v>3.70574</v>
      </c>
      <c r="BQ43">
        <v>7.3692799999999998</v>
      </c>
      <c r="BR43">
        <v>1803.01</v>
      </c>
      <c r="BS43">
        <v>785.77200000000005</v>
      </c>
      <c r="BT43">
        <v>0</v>
      </c>
      <c r="BU43">
        <v>584.83299999999997</v>
      </c>
      <c r="BV43">
        <v>2033.7</v>
      </c>
      <c r="BW43">
        <v>5620.66</v>
      </c>
      <c r="BX43">
        <v>12062</v>
      </c>
      <c r="BY43">
        <v>433.91399999999999</v>
      </c>
      <c r="BZ43">
        <v>23331.200000000001</v>
      </c>
      <c r="CA43">
        <v>10.8749</v>
      </c>
      <c r="CB43">
        <v>0</v>
      </c>
      <c r="CC43">
        <v>0</v>
      </c>
      <c r="CD43">
        <v>0</v>
      </c>
      <c r="CE43">
        <v>597.71199999999999</v>
      </c>
      <c r="CF43">
        <v>0</v>
      </c>
      <c r="CG43">
        <v>287.95400000000001</v>
      </c>
      <c r="CH43">
        <v>0</v>
      </c>
      <c r="CI43">
        <v>0</v>
      </c>
      <c r="CJ43">
        <v>896.54100000000005</v>
      </c>
      <c r="CK43">
        <v>0</v>
      </c>
      <c r="CL43">
        <v>0</v>
      </c>
      <c r="CM43">
        <v>0</v>
      </c>
      <c r="CN43">
        <v>0</v>
      </c>
      <c r="CO43">
        <v>0</v>
      </c>
      <c r="CP43">
        <v>0</v>
      </c>
      <c r="CQ43">
        <v>0</v>
      </c>
      <c r="CR43">
        <v>0</v>
      </c>
      <c r="CS43">
        <v>0</v>
      </c>
      <c r="CT43">
        <v>0</v>
      </c>
      <c r="CU43">
        <v>0.38</v>
      </c>
      <c r="CV43">
        <v>19.82</v>
      </c>
      <c r="CW43">
        <v>3.02</v>
      </c>
      <c r="CX43">
        <v>0</v>
      </c>
      <c r="CY43">
        <v>19.43</v>
      </c>
      <c r="CZ43">
        <v>8.5500000000000007</v>
      </c>
      <c r="DA43">
        <v>30.65</v>
      </c>
      <c r="DB43">
        <v>47.83</v>
      </c>
      <c r="DC43">
        <v>1.72</v>
      </c>
      <c r="DD43">
        <v>131.4</v>
      </c>
      <c r="DE43">
        <v>42.65</v>
      </c>
      <c r="DF43">
        <v>0</v>
      </c>
      <c r="DG43">
        <v>3.5290499999999998</v>
      </c>
      <c r="DH43">
        <v>8.9726299999999995E-2</v>
      </c>
      <c r="DI43">
        <v>0</v>
      </c>
      <c r="DJ43">
        <v>8.6966000000000002E-2</v>
      </c>
      <c r="DK43">
        <v>0.53989299999999996</v>
      </c>
      <c r="DL43">
        <v>0.99958899999999995</v>
      </c>
      <c r="DM43">
        <v>1.82348</v>
      </c>
      <c r="DN43">
        <v>7.39533E-2</v>
      </c>
      <c r="DO43">
        <v>7.1426600000000002</v>
      </c>
      <c r="DP43">
        <v>3.70574</v>
      </c>
      <c r="DQ43" t="s">
        <v>691</v>
      </c>
      <c r="DR43" t="s">
        <v>690</v>
      </c>
      <c r="DS43" t="s">
        <v>16</v>
      </c>
      <c r="DT43">
        <v>0</v>
      </c>
      <c r="DU43">
        <v>0</v>
      </c>
      <c r="DV43">
        <v>0</v>
      </c>
      <c r="DW43">
        <v>0</v>
      </c>
      <c r="EN43">
        <v>7.3692799999999998</v>
      </c>
      <c r="EO43">
        <v>1803.01</v>
      </c>
      <c r="EP43">
        <v>785.77200000000005</v>
      </c>
      <c r="EQ43">
        <v>0</v>
      </c>
      <c r="ER43">
        <v>584.83299999999997</v>
      </c>
      <c r="ES43">
        <v>0</v>
      </c>
      <c r="ET43">
        <v>0</v>
      </c>
      <c r="EU43">
        <v>2033.7</v>
      </c>
      <c r="EV43">
        <v>5620.66</v>
      </c>
      <c r="EW43">
        <v>12062</v>
      </c>
      <c r="EX43">
        <v>433.91399999999999</v>
      </c>
      <c r="EY43">
        <v>23331.200000000001</v>
      </c>
      <c r="EZ43">
        <v>10.8749</v>
      </c>
      <c r="FA43">
        <v>0</v>
      </c>
      <c r="FB43">
        <v>0</v>
      </c>
      <c r="FC43">
        <v>0</v>
      </c>
      <c r="FD43">
        <v>597.71199999999999</v>
      </c>
      <c r="FE43">
        <v>0</v>
      </c>
      <c r="FF43">
        <v>287.95400000000001</v>
      </c>
      <c r="FG43">
        <v>0</v>
      </c>
      <c r="FH43">
        <v>0</v>
      </c>
      <c r="FI43">
        <v>896.54100000000005</v>
      </c>
      <c r="FJ43">
        <v>0</v>
      </c>
      <c r="FK43">
        <v>0</v>
      </c>
      <c r="FL43">
        <v>0</v>
      </c>
      <c r="FM43">
        <v>0</v>
      </c>
      <c r="FN43">
        <v>0</v>
      </c>
      <c r="FO43">
        <v>0</v>
      </c>
      <c r="FP43">
        <v>0</v>
      </c>
      <c r="FQ43">
        <v>0</v>
      </c>
      <c r="FR43">
        <v>0</v>
      </c>
      <c r="FS43">
        <v>0</v>
      </c>
      <c r="FT43">
        <v>0.38</v>
      </c>
      <c r="FU43">
        <v>19.82</v>
      </c>
      <c r="FV43">
        <v>3.02</v>
      </c>
      <c r="FW43">
        <v>0</v>
      </c>
      <c r="FX43">
        <v>19.43</v>
      </c>
      <c r="FY43">
        <v>0</v>
      </c>
      <c r="FZ43">
        <v>0</v>
      </c>
      <c r="GA43">
        <v>8.5500000000000007</v>
      </c>
      <c r="GB43">
        <v>30.65</v>
      </c>
      <c r="GC43">
        <v>47.83</v>
      </c>
      <c r="GD43">
        <v>1.72</v>
      </c>
      <c r="GE43">
        <v>131.4</v>
      </c>
      <c r="GF43">
        <v>0</v>
      </c>
      <c r="GG43">
        <v>3.5290499999999998</v>
      </c>
      <c r="GH43">
        <v>8.9726299999999995E-2</v>
      </c>
      <c r="GI43">
        <v>0</v>
      </c>
      <c r="GJ43">
        <v>8.6966000000000002E-2</v>
      </c>
      <c r="GK43">
        <v>0</v>
      </c>
      <c r="GL43">
        <v>0</v>
      </c>
      <c r="GM43">
        <v>0.53989299999999996</v>
      </c>
      <c r="GN43">
        <v>0.99958899999999995</v>
      </c>
      <c r="GO43">
        <v>1.82348</v>
      </c>
      <c r="GP43">
        <v>7.39533E-2</v>
      </c>
      <c r="GQ43">
        <v>7.1426600000000002</v>
      </c>
      <c r="GR43">
        <v>200.44399999999999</v>
      </c>
      <c r="GS43">
        <v>4237.88</v>
      </c>
      <c r="GT43">
        <v>785.77200000000005</v>
      </c>
      <c r="GU43">
        <v>0</v>
      </c>
      <c r="GV43">
        <v>0</v>
      </c>
      <c r="GW43">
        <v>5894.96</v>
      </c>
      <c r="GX43">
        <v>6547.68</v>
      </c>
      <c r="GY43">
        <v>10697.7</v>
      </c>
      <c r="GZ43">
        <v>540.49900000000002</v>
      </c>
      <c r="HA43">
        <v>28905</v>
      </c>
      <c r="HB43">
        <v>166.816</v>
      </c>
      <c r="HC43">
        <v>0</v>
      </c>
      <c r="HD43">
        <v>0</v>
      </c>
      <c r="HE43">
        <v>0</v>
      </c>
      <c r="HF43">
        <v>1051.57</v>
      </c>
      <c r="HG43">
        <v>0</v>
      </c>
      <c r="HH43">
        <v>291.12400000000002</v>
      </c>
      <c r="HI43">
        <v>0</v>
      </c>
      <c r="HJ43">
        <v>0</v>
      </c>
      <c r="HK43">
        <v>1509.51</v>
      </c>
      <c r="HL43">
        <v>0</v>
      </c>
      <c r="HM43">
        <v>0</v>
      </c>
      <c r="HN43">
        <v>0</v>
      </c>
      <c r="HO43">
        <v>0</v>
      </c>
      <c r="HP43">
        <v>0</v>
      </c>
      <c r="HQ43">
        <v>0</v>
      </c>
      <c r="HR43">
        <v>0</v>
      </c>
      <c r="HS43">
        <v>0</v>
      </c>
      <c r="HT43">
        <v>0</v>
      </c>
      <c r="HU43">
        <v>0</v>
      </c>
      <c r="HV43">
        <v>6.06</v>
      </c>
      <c r="HW43">
        <v>41.11</v>
      </c>
      <c r="HX43">
        <v>3.02</v>
      </c>
      <c r="HY43">
        <v>0</v>
      </c>
      <c r="HZ43">
        <v>30.17</v>
      </c>
      <c r="IA43">
        <v>25.02</v>
      </c>
      <c r="IB43">
        <v>33.64</v>
      </c>
      <c r="IC43">
        <v>42.75</v>
      </c>
      <c r="ID43">
        <v>2.19</v>
      </c>
      <c r="IE43">
        <v>183.96</v>
      </c>
      <c r="IF43">
        <v>0</v>
      </c>
      <c r="IG43">
        <v>5.18506</v>
      </c>
      <c r="IH43">
        <v>8.9726299999999995E-2</v>
      </c>
      <c r="II43">
        <v>0</v>
      </c>
      <c r="IJ43">
        <v>0</v>
      </c>
      <c r="IK43">
        <v>1.7213499999999999</v>
      </c>
      <c r="IL43">
        <v>0.80892399999999998</v>
      </c>
      <c r="IM43">
        <v>1.7518499999999999</v>
      </c>
      <c r="IN43">
        <v>0.114331</v>
      </c>
      <c r="IO43">
        <v>9.6712399999999992</v>
      </c>
      <c r="IP43">
        <v>60</v>
      </c>
      <c r="IQ43">
        <v>0</v>
      </c>
      <c r="IR43">
        <v>25.4</v>
      </c>
      <c r="IS43">
        <v>60</v>
      </c>
      <c r="IT43">
        <v>34.6</v>
      </c>
      <c r="IU43">
        <v>25.16</v>
      </c>
      <c r="IV43">
        <v>17.489999999999998</v>
      </c>
      <c r="IW43">
        <v>25.16</v>
      </c>
      <c r="IX43">
        <v>17.489999999999998</v>
      </c>
      <c r="IY43">
        <v>25.16</v>
      </c>
      <c r="IZ43">
        <v>17.489999999999998</v>
      </c>
      <c r="JA43">
        <v>44.83</v>
      </c>
      <c r="JB43">
        <v>35.53</v>
      </c>
    </row>
    <row r="44" spans="1:262" x14ac:dyDescent="0.25">
      <c r="A44" s="10">
        <v>42977.406076388892</v>
      </c>
      <c r="B44" t="s">
        <v>423</v>
      </c>
      <c r="C44" t="s">
        <v>559</v>
      </c>
      <c r="D44">
        <v>9</v>
      </c>
      <c r="E44">
        <v>8</v>
      </c>
      <c r="F44">
        <v>6960</v>
      </c>
      <c r="G44" t="s">
        <v>96</v>
      </c>
      <c r="H44" t="s">
        <v>125</v>
      </c>
      <c r="I44">
        <v>0</v>
      </c>
      <c r="J44">
        <v>58.6</v>
      </c>
      <c r="K44">
        <v>19.261199999999999</v>
      </c>
      <c r="L44">
        <v>2633.82</v>
      </c>
      <c r="M44">
        <v>785.77200000000005</v>
      </c>
      <c r="N44">
        <v>0</v>
      </c>
      <c r="O44">
        <v>584.83299999999997</v>
      </c>
      <c r="P44">
        <v>0</v>
      </c>
      <c r="Q44">
        <v>0</v>
      </c>
      <c r="R44">
        <v>2033.7</v>
      </c>
      <c r="S44">
        <v>5596.28</v>
      </c>
      <c r="T44">
        <v>12062</v>
      </c>
      <c r="U44">
        <v>433.91399999999999</v>
      </c>
      <c r="V44">
        <v>24149.5</v>
      </c>
      <c r="W44">
        <v>28.432600000000001</v>
      </c>
      <c r="X44">
        <v>0</v>
      </c>
      <c r="Y44">
        <v>0</v>
      </c>
      <c r="Z44">
        <v>0</v>
      </c>
      <c r="AA44">
        <v>596.62400000000002</v>
      </c>
      <c r="AB44">
        <v>0</v>
      </c>
      <c r="AC44">
        <v>287.95400000000001</v>
      </c>
      <c r="AD44">
        <v>0</v>
      </c>
      <c r="AE44">
        <v>0</v>
      </c>
      <c r="AF44">
        <v>913.01099999999997</v>
      </c>
      <c r="AG44">
        <v>0</v>
      </c>
      <c r="AH44">
        <v>0</v>
      </c>
      <c r="AI44">
        <v>0</v>
      </c>
      <c r="AJ44">
        <v>0</v>
      </c>
      <c r="AK44">
        <v>0</v>
      </c>
      <c r="AL44">
        <v>0</v>
      </c>
      <c r="AM44">
        <v>0</v>
      </c>
      <c r="AN44">
        <v>0</v>
      </c>
      <c r="AO44">
        <v>0</v>
      </c>
      <c r="AP44">
        <v>0</v>
      </c>
      <c r="AQ44">
        <v>0.98</v>
      </c>
      <c r="AR44">
        <v>28.18</v>
      </c>
      <c r="AS44">
        <v>3.01</v>
      </c>
      <c r="AT44">
        <v>0</v>
      </c>
      <c r="AU44">
        <v>19.420000000000002</v>
      </c>
      <c r="AV44">
        <v>0</v>
      </c>
      <c r="AW44">
        <v>0</v>
      </c>
      <c r="AX44">
        <v>8.56</v>
      </c>
      <c r="AY44">
        <v>30.38</v>
      </c>
      <c r="AZ44">
        <v>47.68</v>
      </c>
      <c r="BA44">
        <v>1.72</v>
      </c>
      <c r="BB44">
        <v>139.93</v>
      </c>
      <c r="BC44">
        <v>51.59</v>
      </c>
      <c r="BD44">
        <v>0</v>
      </c>
      <c r="BE44">
        <v>5.0082199999999997</v>
      </c>
      <c r="BF44">
        <v>8.9726299999999995E-2</v>
      </c>
      <c r="BG44">
        <v>0</v>
      </c>
      <c r="BH44">
        <v>8.6966000000000002E-2</v>
      </c>
      <c r="BI44">
        <v>0</v>
      </c>
      <c r="BJ44">
        <v>0</v>
      </c>
      <c r="BK44">
        <v>0.53989299999999996</v>
      </c>
      <c r="BL44">
        <v>1.0025200000000001</v>
      </c>
      <c r="BM44">
        <v>1.82348</v>
      </c>
      <c r="BN44">
        <v>7.39533E-2</v>
      </c>
      <c r="BO44">
        <v>8.6247600000000002</v>
      </c>
      <c r="BP44">
        <v>5.1849100000000004</v>
      </c>
      <c r="BQ44">
        <v>19.261199999999999</v>
      </c>
      <c r="BR44">
        <v>2633.82</v>
      </c>
      <c r="BS44">
        <v>785.77200000000005</v>
      </c>
      <c r="BT44">
        <v>0</v>
      </c>
      <c r="BU44">
        <v>584.83299999999997</v>
      </c>
      <c r="BV44">
        <v>2033.7</v>
      </c>
      <c r="BW44">
        <v>5596.28</v>
      </c>
      <c r="BX44">
        <v>12062</v>
      </c>
      <c r="BY44">
        <v>433.91399999999999</v>
      </c>
      <c r="BZ44">
        <v>24149.5</v>
      </c>
      <c r="CA44">
        <v>28.432600000000001</v>
      </c>
      <c r="CB44">
        <v>0</v>
      </c>
      <c r="CC44">
        <v>0</v>
      </c>
      <c r="CD44">
        <v>0</v>
      </c>
      <c r="CE44">
        <v>596.62400000000002</v>
      </c>
      <c r="CF44">
        <v>0</v>
      </c>
      <c r="CG44">
        <v>287.95400000000001</v>
      </c>
      <c r="CH44">
        <v>0</v>
      </c>
      <c r="CI44">
        <v>0</v>
      </c>
      <c r="CJ44">
        <v>913.01099999999997</v>
      </c>
      <c r="CK44">
        <v>0</v>
      </c>
      <c r="CL44">
        <v>0</v>
      </c>
      <c r="CM44">
        <v>0</v>
      </c>
      <c r="CN44">
        <v>0</v>
      </c>
      <c r="CO44">
        <v>0</v>
      </c>
      <c r="CP44">
        <v>0</v>
      </c>
      <c r="CQ44">
        <v>0</v>
      </c>
      <c r="CR44">
        <v>0</v>
      </c>
      <c r="CS44">
        <v>0</v>
      </c>
      <c r="CT44">
        <v>0</v>
      </c>
      <c r="CU44">
        <v>0.98</v>
      </c>
      <c r="CV44">
        <v>28.18</v>
      </c>
      <c r="CW44">
        <v>3.01</v>
      </c>
      <c r="CX44">
        <v>0</v>
      </c>
      <c r="CY44">
        <v>19.420000000000002</v>
      </c>
      <c r="CZ44">
        <v>8.56</v>
      </c>
      <c r="DA44">
        <v>30.38</v>
      </c>
      <c r="DB44">
        <v>47.68</v>
      </c>
      <c r="DC44">
        <v>1.72</v>
      </c>
      <c r="DD44">
        <v>139.93</v>
      </c>
      <c r="DE44">
        <v>51.59</v>
      </c>
      <c r="DF44">
        <v>0</v>
      </c>
      <c r="DG44">
        <v>5.0082199999999997</v>
      </c>
      <c r="DH44">
        <v>8.9726299999999995E-2</v>
      </c>
      <c r="DI44">
        <v>0</v>
      </c>
      <c r="DJ44">
        <v>8.6966000000000002E-2</v>
      </c>
      <c r="DK44">
        <v>0.53989299999999996</v>
      </c>
      <c r="DL44">
        <v>1.0025200000000001</v>
      </c>
      <c r="DM44">
        <v>1.82348</v>
      </c>
      <c r="DN44">
        <v>7.39533E-2</v>
      </c>
      <c r="DO44">
        <v>8.6247600000000002</v>
      </c>
      <c r="DP44">
        <v>5.1849100000000004</v>
      </c>
      <c r="DQ44" t="s">
        <v>691</v>
      </c>
      <c r="DR44" t="s">
        <v>690</v>
      </c>
      <c r="DS44" t="s">
        <v>16</v>
      </c>
      <c r="DT44">
        <v>0</v>
      </c>
      <c r="DU44">
        <v>0</v>
      </c>
      <c r="DV44">
        <v>0</v>
      </c>
      <c r="DW44">
        <v>0</v>
      </c>
      <c r="EN44">
        <v>19.261199999999999</v>
      </c>
      <c r="EO44">
        <v>2633.82</v>
      </c>
      <c r="EP44">
        <v>785.77200000000005</v>
      </c>
      <c r="EQ44">
        <v>0</v>
      </c>
      <c r="ER44">
        <v>584.83299999999997</v>
      </c>
      <c r="ES44">
        <v>0</v>
      </c>
      <c r="ET44">
        <v>0</v>
      </c>
      <c r="EU44">
        <v>2033.7</v>
      </c>
      <c r="EV44">
        <v>5596.28</v>
      </c>
      <c r="EW44">
        <v>12062</v>
      </c>
      <c r="EX44">
        <v>433.91399999999999</v>
      </c>
      <c r="EY44">
        <v>24149.5</v>
      </c>
      <c r="EZ44">
        <v>28.432600000000001</v>
      </c>
      <c r="FA44">
        <v>0</v>
      </c>
      <c r="FB44">
        <v>0</v>
      </c>
      <c r="FC44">
        <v>0</v>
      </c>
      <c r="FD44">
        <v>596.62400000000002</v>
      </c>
      <c r="FE44">
        <v>0</v>
      </c>
      <c r="FF44">
        <v>287.95400000000001</v>
      </c>
      <c r="FG44">
        <v>0</v>
      </c>
      <c r="FH44">
        <v>0</v>
      </c>
      <c r="FI44">
        <v>913.01099999999997</v>
      </c>
      <c r="FJ44">
        <v>0</v>
      </c>
      <c r="FK44">
        <v>0</v>
      </c>
      <c r="FL44">
        <v>0</v>
      </c>
      <c r="FM44">
        <v>0</v>
      </c>
      <c r="FN44">
        <v>0</v>
      </c>
      <c r="FO44">
        <v>0</v>
      </c>
      <c r="FP44">
        <v>0</v>
      </c>
      <c r="FQ44">
        <v>0</v>
      </c>
      <c r="FR44">
        <v>0</v>
      </c>
      <c r="FS44">
        <v>0</v>
      </c>
      <c r="FT44">
        <v>0.98</v>
      </c>
      <c r="FU44">
        <v>28.18</v>
      </c>
      <c r="FV44">
        <v>3.01</v>
      </c>
      <c r="FW44">
        <v>0</v>
      </c>
      <c r="FX44">
        <v>19.420000000000002</v>
      </c>
      <c r="FY44">
        <v>0</v>
      </c>
      <c r="FZ44">
        <v>0</v>
      </c>
      <c r="GA44">
        <v>8.56</v>
      </c>
      <c r="GB44">
        <v>30.38</v>
      </c>
      <c r="GC44">
        <v>47.68</v>
      </c>
      <c r="GD44">
        <v>1.72</v>
      </c>
      <c r="GE44">
        <v>139.93</v>
      </c>
      <c r="GF44">
        <v>0</v>
      </c>
      <c r="GG44">
        <v>5.0082199999999997</v>
      </c>
      <c r="GH44">
        <v>8.9726299999999995E-2</v>
      </c>
      <c r="GI44">
        <v>0</v>
      </c>
      <c r="GJ44">
        <v>8.6966000000000002E-2</v>
      </c>
      <c r="GK44">
        <v>0</v>
      </c>
      <c r="GL44">
        <v>0</v>
      </c>
      <c r="GM44">
        <v>0.53989299999999996</v>
      </c>
      <c r="GN44">
        <v>1.0025200000000001</v>
      </c>
      <c r="GO44">
        <v>1.82348</v>
      </c>
      <c r="GP44">
        <v>7.39533E-2</v>
      </c>
      <c r="GQ44">
        <v>8.6247600000000002</v>
      </c>
      <c r="GR44">
        <v>325.19200000000001</v>
      </c>
      <c r="GS44">
        <v>6261.61</v>
      </c>
      <c r="GT44">
        <v>785.77200000000005</v>
      </c>
      <c r="GU44">
        <v>0</v>
      </c>
      <c r="GV44">
        <v>0</v>
      </c>
      <c r="GW44">
        <v>5894.96</v>
      </c>
      <c r="GX44">
        <v>6547.68</v>
      </c>
      <c r="GY44">
        <v>10697.7</v>
      </c>
      <c r="GZ44">
        <v>540.49900000000002</v>
      </c>
      <c r="HA44">
        <v>31053.5</v>
      </c>
      <c r="HB44">
        <v>270.71699999999998</v>
      </c>
      <c r="HC44">
        <v>0</v>
      </c>
      <c r="HD44">
        <v>0</v>
      </c>
      <c r="HE44">
        <v>0</v>
      </c>
      <c r="HF44">
        <v>1050.01</v>
      </c>
      <c r="HG44">
        <v>0</v>
      </c>
      <c r="HH44">
        <v>291.12400000000002</v>
      </c>
      <c r="HI44">
        <v>0</v>
      </c>
      <c r="HJ44">
        <v>0</v>
      </c>
      <c r="HK44">
        <v>1611.85</v>
      </c>
      <c r="HL44">
        <v>0</v>
      </c>
      <c r="HM44">
        <v>0</v>
      </c>
      <c r="HN44">
        <v>0</v>
      </c>
      <c r="HO44">
        <v>0</v>
      </c>
      <c r="HP44">
        <v>0</v>
      </c>
      <c r="HQ44">
        <v>0</v>
      </c>
      <c r="HR44">
        <v>0</v>
      </c>
      <c r="HS44">
        <v>0</v>
      </c>
      <c r="HT44">
        <v>0</v>
      </c>
      <c r="HU44">
        <v>0</v>
      </c>
      <c r="HV44">
        <v>9.75</v>
      </c>
      <c r="HW44">
        <v>59.69</v>
      </c>
      <c r="HX44">
        <v>3.01</v>
      </c>
      <c r="HY44">
        <v>0</v>
      </c>
      <c r="HZ44">
        <v>30.18</v>
      </c>
      <c r="IA44">
        <v>25.08</v>
      </c>
      <c r="IB44">
        <v>33.549999999999997</v>
      </c>
      <c r="IC44">
        <v>42.65</v>
      </c>
      <c r="ID44">
        <v>2.1800000000000002</v>
      </c>
      <c r="IE44">
        <v>206.09</v>
      </c>
      <c r="IF44">
        <v>0</v>
      </c>
      <c r="IG44">
        <v>7.9770099999999999</v>
      </c>
      <c r="IH44">
        <v>8.9726299999999995E-2</v>
      </c>
      <c r="II44">
        <v>0</v>
      </c>
      <c r="IJ44">
        <v>0</v>
      </c>
      <c r="IK44">
        <v>1.7213499999999999</v>
      </c>
      <c r="IL44">
        <v>0.80892399999999998</v>
      </c>
      <c r="IM44">
        <v>1.7518499999999999</v>
      </c>
      <c r="IN44">
        <v>0.114331</v>
      </c>
      <c r="IO44">
        <v>12.463200000000001</v>
      </c>
      <c r="IP44">
        <v>58.6</v>
      </c>
      <c r="IQ44">
        <v>0</v>
      </c>
      <c r="IR44">
        <v>26.2</v>
      </c>
      <c r="IS44">
        <v>58.6</v>
      </c>
      <c r="IT44">
        <v>32.4</v>
      </c>
      <c r="IU44">
        <v>33.549999999999997</v>
      </c>
      <c r="IV44">
        <v>18.04</v>
      </c>
      <c r="IW44">
        <v>33.549999999999997</v>
      </c>
      <c r="IX44">
        <v>18.04</v>
      </c>
      <c r="IY44">
        <v>33.549999999999997</v>
      </c>
      <c r="IZ44">
        <v>18.04</v>
      </c>
      <c r="JA44">
        <v>63.82</v>
      </c>
      <c r="JB44">
        <v>38.81</v>
      </c>
    </row>
    <row r="45" spans="1:262" x14ac:dyDescent="0.25">
      <c r="A45" s="10">
        <v>42977.406770833331</v>
      </c>
      <c r="B45" t="s">
        <v>424</v>
      </c>
      <c r="C45" t="s">
        <v>560</v>
      </c>
      <c r="D45">
        <v>10</v>
      </c>
      <c r="E45">
        <v>8</v>
      </c>
      <c r="F45">
        <v>6960</v>
      </c>
      <c r="G45" t="s">
        <v>96</v>
      </c>
      <c r="H45" t="s">
        <v>125</v>
      </c>
      <c r="I45">
        <v>0</v>
      </c>
      <c r="J45">
        <v>57.1</v>
      </c>
      <c r="K45">
        <v>25.943999999999999</v>
      </c>
      <c r="L45">
        <v>3264.03</v>
      </c>
      <c r="M45">
        <v>785.77200000000005</v>
      </c>
      <c r="N45">
        <v>0</v>
      </c>
      <c r="O45">
        <v>584.83299999999997</v>
      </c>
      <c r="P45">
        <v>0</v>
      </c>
      <c r="Q45">
        <v>0</v>
      </c>
      <c r="R45">
        <v>2033.7</v>
      </c>
      <c r="S45">
        <v>5603.25</v>
      </c>
      <c r="T45">
        <v>12062</v>
      </c>
      <c r="U45">
        <v>433.91399999999999</v>
      </c>
      <c r="V45">
        <v>24793.4</v>
      </c>
      <c r="W45">
        <v>38.299100000000003</v>
      </c>
      <c r="X45">
        <v>0</v>
      </c>
      <c r="Y45">
        <v>0</v>
      </c>
      <c r="Z45">
        <v>0</v>
      </c>
      <c r="AA45">
        <v>592.50199999999995</v>
      </c>
      <c r="AB45">
        <v>0</v>
      </c>
      <c r="AC45">
        <v>287.95400000000001</v>
      </c>
      <c r="AD45">
        <v>0</v>
      </c>
      <c r="AE45">
        <v>0</v>
      </c>
      <c r="AF45">
        <v>918.755</v>
      </c>
      <c r="AG45">
        <v>0</v>
      </c>
      <c r="AH45">
        <v>0</v>
      </c>
      <c r="AI45">
        <v>0</v>
      </c>
      <c r="AJ45">
        <v>0</v>
      </c>
      <c r="AK45">
        <v>0</v>
      </c>
      <c r="AL45">
        <v>0</v>
      </c>
      <c r="AM45">
        <v>0</v>
      </c>
      <c r="AN45">
        <v>0</v>
      </c>
      <c r="AO45">
        <v>0</v>
      </c>
      <c r="AP45">
        <v>0</v>
      </c>
      <c r="AQ45">
        <v>1.31</v>
      </c>
      <c r="AR45">
        <v>30.2</v>
      </c>
      <c r="AS45">
        <v>3.01</v>
      </c>
      <c r="AT45">
        <v>0</v>
      </c>
      <c r="AU45">
        <v>19.329999999999998</v>
      </c>
      <c r="AV45">
        <v>0</v>
      </c>
      <c r="AW45">
        <v>0</v>
      </c>
      <c r="AX45">
        <v>8.69</v>
      </c>
      <c r="AY45">
        <v>30.48</v>
      </c>
      <c r="AZ45">
        <v>47.86</v>
      </c>
      <c r="BA45">
        <v>1.74</v>
      </c>
      <c r="BB45">
        <v>142.62</v>
      </c>
      <c r="BC45">
        <v>53.85</v>
      </c>
      <c r="BD45">
        <v>0</v>
      </c>
      <c r="BE45">
        <v>5.0404099999999996</v>
      </c>
      <c r="BF45">
        <v>8.9726299999999995E-2</v>
      </c>
      <c r="BG45">
        <v>0</v>
      </c>
      <c r="BH45">
        <v>8.6966000000000002E-2</v>
      </c>
      <c r="BI45">
        <v>0</v>
      </c>
      <c r="BJ45">
        <v>0</v>
      </c>
      <c r="BK45">
        <v>0.53989299999999996</v>
      </c>
      <c r="BL45">
        <v>1.0036799999999999</v>
      </c>
      <c r="BM45">
        <v>1.82348</v>
      </c>
      <c r="BN45">
        <v>7.39533E-2</v>
      </c>
      <c r="BO45">
        <v>8.6580999999999992</v>
      </c>
      <c r="BP45">
        <v>5.2171000000000003</v>
      </c>
      <c r="BQ45">
        <v>25.943999999999999</v>
      </c>
      <c r="BR45">
        <v>3264.03</v>
      </c>
      <c r="BS45">
        <v>785.77200000000005</v>
      </c>
      <c r="BT45">
        <v>0</v>
      </c>
      <c r="BU45">
        <v>584.83299999999997</v>
      </c>
      <c r="BV45">
        <v>2033.7</v>
      </c>
      <c r="BW45">
        <v>5603.25</v>
      </c>
      <c r="BX45">
        <v>12062</v>
      </c>
      <c r="BY45">
        <v>433.91399999999999</v>
      </c>
      <c r="BZ45">
        <v>24793.4</v>
      </c>
      <c r="CA45">
        <v>38.299100000000003</v>
      </c>
      <c r="CB45">
        <v>0</v>
      </c>
      <c r="CC45">
        <v>0</v>
      </c>
      <c r="CD45">
        <v>0</v>
      </c>
      <c r="CE45">
        <v>592.50199999999995</v>
      </c>
      <c r="CF45">
        <v>0</v>
      </c>
      <c r="CG45">
        <v>287.95400000000001</v>
      </c>
      <c r="CH45">
        <v>0</v>
      </c>
      <c r="CI45">
        <v>0</v>
      </c>
      <c r="CJ45">
        <v>918.755</v>
      </c>
      <c r="CK45">
        <v>0</v>
      </c>
      <c r="CL45">
        <v>0</v>
      </c>
      <c r="CM45">
        <v>0</v>
      </c>
      <c r="CN45">
        <v>0</v>
      </c>
      <c r="CO45">
        <v>0</v>
      </c>
      <c r="CP45">
        <v>0</v>
      </c>
      <c r="CQ45">
        <v>0</v>
      </c>
      <c r="CR45">
        <v>0</v>
      </c>
      <c r="CS45">
        <v>0</v>
      </c>
      <c r="CT45">
        <v>0</v>
      </c>
      <c r="CU45">
        <v>1.31</v>
      </c>
      <c r="CV45">
        <v>30.2</v>
      </c>
      <c r="CW45">
        <v>3.01</v>
      </c>
      <c r="CX45">
        <v>0</v>
      </c>
      <c r="CY45">
        <v>19.329999999999998</v>
      </c>
      <c r="CZ45">
        <v>8.69</v>
      </c>
      <c r="DA45">
        <v>30.48</v>
      </c>
      <c r="DB45">
        <v>47.86</v>
      </c>
      <c r="DC45">
        <v>1.74</v>
      </c>
      <c r="DD45">
        <v>142.62</v>
      </c>
      <c r="DE45">
        <v>53.85</v>
      </c>
      <c r="DF45">
        <v>0</v>
      </c>
      <c r="DG45">
        <v>5.0404099999999996</v>
      </c>
      <c r="DH45">
        <v>8.9726299999999995E-2</v>
      </c>
      <c r="DI45">
        <v>0</v>
      </c>
      <c r="DJ45">
        <v>8.6966000000000002E-2</v>
      </c>
      <c r="DK45">
        <v>0.53989299999999996</v>
      </c>
      <c r="DL45">
        <v>1.0036799999999999</v>
      </c>
      <c r="DM45">
        <v>1.82348</v>
      </c>
      <c r="DN45">
        <v>7.39533E-2</v>
      </c>
      <c r="DO45">
        <v>8.6580999999999992</v>
      </c>
      <c r="DP45">
        <v>5.2171000000000003</v>
      </c>
      <c r="DQ45" t="s">
        <v>691</v>
      </c>
      <c r="DR45" t="s">
        <v>690</v>
      </c>
      <c r="DS45" t="s">
        <v>16</v>
      </c>
      <c r="DT45">
        <v>0</v>
      </c>
      <c r="DU45">
        <v>0</v>
      </c>
      <c r="DV45">
        <v>0</v>
      </c>
      <c r="DW45">
        <v>0</v>
      </c>
      <c r="EN45">
        <v>25.943999999999999</v>
      </c>
      <c r="EO45">
        <v>3264.03</v>
      </c>
      <c r="EP45">
        <v>785.77200000000005</v>
      </c>
      <c r="EQ45">
        <v>0</v>
      </c>
      <c r="ER45">
        <v>584.83299999999997</v>
      </c>
      <c r="ES45">
        <v>0</v>
      </c>
      <c r="ET45">
        <v>0</v>
      </c>
      <c r="EU45">
        <v>2033.7</v>
      </c>
      <c r="EV45">
        <v>5603.25</v>
      </c>
      <c r="EW45">
        <v>12062</v>
      </c>
      <c r="EX45">
        <v>433.91399999999999</v>
      </c>
      <c r="EY45">
        <v>24793.4</v>
      </c>
      <c r="EZ45">
        <v>38.299100000000003</v>
      </c>
      <c r="FA45">
        <v>0</v>
      </c>
      <c r="FB45">
        <v>0</v>
      </c>
      <c r="FC45">
        <v>0</v>
      </c>
      <c r="FD45">
        <v>592.50199999999995</v>
      </c>
      <c r="FE45">
        <v>0</v>
      </c>
      <c r="FF45">
        <v>287.95400000000001</v>
      </c>
      <c r="FG45">
        <v>0</v>
      </c>
      <c r="FH45">
        <v>0</v>
      </c>
      <c r="FI45">
        <v>918.755</v>
      </c>
      <c r="FJ45">
        <v>0</v>
      </c>
      <c r="FK45">
        <v>0</v>
      </c>
      <c r="FL45">
        <v>0</v>
      </c>
      <c r="FM45">
        <v>0</v>
      </c>
      <c r="FN45">
        <v>0</v>
      </c>
      <c r="FO45">
        <v>0</v>
      </c>
      <c r="FP45">
        <v>0</v>
      </c>
      <c r="FQ45">
        <v>0</v>
      </c>
      <c r="FR45">
        <v>0</v>
      </c>
      <c r="FS45">
        <v>0</v>
      </c>
      <c r="FT45">
        <v>1.31</v>
      </c>
      <c r="FU45">
        <v>30.2</v>
      </c>
      <c r="FV45">
        <v>3.01</v>
      </c>
      <c r="FW45">
        <v>0</v>
      </c>
      <c r="FX45">
        <v>19.329999999999998</v>
      </c>
      <c r="FY45">
        <v>0</v>
      </c>
      <c r="FZ45">
        <v>0</v>
      </c>
      <c r="GA45">
        <v>8.69</v>
      </c>
      <c r="GB45">
        <v>30.48</v>
      </c>
      <c r="GC45">
        <v>47.86</v>
      </c>
      <c r="GD45">
        <v>1.74</v>
      </c>
      <c r="GE45">
        <v>142.62</v>
      </c>
      <c r="GF45">
        <v>0</v>
      </c>
      <c r="GG45">
        <v>5.0404099999999996</v>
      </c>
      <c r="GH45">
        <v>8.9726299999999995E-2</v>
      </c>
      <c r="GI45">
        <v>0</v>
      </c>
      <c r="GJ45">
        <v>8.6966000000000002E-2</v>
      </c>
      <c r="GK45">
        <v>0</v>
      </c>
      <c r="GL45">
        <v>0</v>
      </c>
      <c r="GM45">
        <v>0.53989299999999996</v>
      </c>
      <c r="GN45">
        <v>1.0036799999999999</v>
      </c>
      <c r="GO45">
        <v>1.82348</v>
      </c>
      <c r="GP45">
        <v>7.39533E-2</v>
      </c>
      <c r="GQ45">
        <v>8.6580999999999992</v>
      </c>
      <c r="GR45">
        <v>370.09</v>
      </c>
      <c r="GS45">
        <v>7899.69</v>
      </c>
      <c r="GT45">
        <v>785.77200000000005</v>
      </c>
      <c r="GU45">
        <v>0</v>
      </c>
      <c r="GV45">
        <v>0</v>
      </c>
      <c r="GW45">
        <v>5894.96</v>
      </c>
      <c r="GX45">
        <v>6547.68</v>
      </c>
      <c r="GY45">
        <v>10697.7</v>
      </c>
      <c r="GZ45">
        <v>540.49900000000002</v>
      </c>
      <c r="HA45">
        <v>32736.400000000001</v>
      </c>
      <c r="HB45">
        <v>308.108</v>
      </c>
      <c r="HC45">
        <v>0</v>
      </c>
      <c r="HD45">
        <v>0</v>
      </c>
      <c r="HE45">
        <v>0</v>
      </c>
      <c r="HF45">
        <v>1044.67</v>
      </c>
      <c r="HG45">
        <v>0</v>
      </c>
      <c r="HH45">
        <v>291.12400000000002</v>
      </c>
      <c r="HI45">
        <v>0</v>
      </c>
      <c r="HJ45">
        <v>0</v>
      </c>
      <c r="HK45">
        <v>1643.9</v>
      </c>
      <c r="HL45">
        <v>0</v>
      </c>
      <c r="HM45">
        <v>0</v>
      </c>
      <c r="HN45">
        <v>0</v>
      </c>
      <c r="HO45">
        <v>0</v>
      </c>
      <c r="HP45">
        <v>0</v>
      </c>
      <c r="HQ45">
        <v>0</v>
      </c>
      <c r="HR45">
        <v>0</v>
      </c>
      <c r="HS45">
        <v>0</v>
      </c>
      <c r="HT45">
        <v>0</v>
      </c>
      <c r="HU45">
        <v>0</v>
      </c>
      <c r="HV45">
        <v>11.09</v>
      </c>
      <c r="HW45">
        <v>65.73</v>
      </c>
      <c r="HX45">
        <v>3.01</v>
      </c>
      <c r="HY45">
        <v>0</v>
      </c>
      <c r="HZ45">
        <v>30.07</v>
      </c>
      <c r="IA45">
        <v>25.45</v>
      </c>
      <c r="IB45">
        <v>33.58</v>
      </c>
      <c r="IC45">
        <v>42.85</v>
      </c>
      <c r="ID45">
        <v>2.2000000000000002</v>
      </c>
      <c r="IE45">
        <v>213.98</v>
      </c>
      <c r="IF45">
        <v>0</v>
      </c>
      <c r="IG45">
        <v>8.6149500000000003</v>
      </c>
      <c r="IH45">
        <v>8.9726299999999995E-2</v>
      </c>
      <c r="II45">
        <v>0</v>
      </c>
      <c r="IJ45">
        <v>0</v>
      </c>
      <c r="IK45">
        <v>1.7213499999999999</v>
      </c>
      <c r="IL45">
        <v>0.80892399999999998</v>
      </c>
      <c r="IM45">
        <v>1.7518499999999999</v>
      </c>
      <c r="IN45">
        <v>0.114331</v>
      </c>
      <c r="IO45">
        <v>13.101100000000001</v>
      </c>
      <c r="IP45">
        <v>57.1</v>
      </c>
      <c r="IQ45">
        <v>0</v>
      </c>
      <c r="IR45">
        <v>26.4</v>
      </c>
      <c r="IS45">
        <v>57.1</v>
      </c>
      <c r="IT45">
        <v>30.7</v>
      </c>
      <c r="IU45">
        <v>35.590000000000003</v>
      </c>
      <c r="IV45">
        <v>18.260000000000002</v>
      </c>
      <c r="IW45">
        <v>35.590000000000003</v>
      </c>
      <c r="IX45">
        <v>18.260000000000002</v>
      </c>
      <c r="IY45">
        <v>35.590000000000003</v>
      </c>
      <c r="IZ45">
        <v>18.260000000000002</v>
      </c>
      <c r="JA45">
        <v>70.02</v>
      </c>
      <c r="JB45">
        <v>39.880000000000003</v>
      </c>
    </row>
    <row r="46" spans="1:262" x14ac:dyDescent="0.25">
      <c r="A46" s="10">
        <v>42977.406076388892</v>
      </c>
      <c r="B46" t="s">
        <v>425</v>
      </c>
      <c r="C46" t="s">
        <v>561</v>
      </c>
      <c r="D46">
        <v>11</v>
      </c>
      <c r="E46">
        <v>8</v>
      </c>
      <c r="F46">
        <v>6960</v>
      </c>
      <c r="G46" t="s">
        <v>96</v>
      </c>
      <c r="H46" t="s">
        <v>125</v>
      </c>
      <c r="I46">
        <v>0</v>
      </c>
      <c r="J46">
        <v>52.9</v>
      </c>
      <c r="K46">
        <v>170.12299999999999</v>
      </c>
      <c r="L46">
        <v>5098.1400000000003</v>
      </c>
      <c r="M46">
        <v>785.77200000000005</v>
      </c>
      <c r="N46">
        <v>0</v>
      </c>
      <c r="O46">
        <v>584.83299999999997</v>
      </c>
      <c r="P46">
        <v>0</v>
      </c>
      <c r="Q46">
        <v>0</v>
      </c>
      <c r="R46">
        <v>2033.7</v>
      </c>
      <c r="S46">
        <v>5557.07</v>
      </c>
      <c r="T46">
        <v>12062</v>
      </c>
      <c r="U46">
        <v>433.91399999999999</v>
      </c>
      <c r="V46">
        <v>26725.5</v>
      </c>
      <c r="W46">
        <v>251.08199999999999</v>
      </c>
      <c r="X46">
        <v>0</v>
      </c>
      <c r="Y46">
        <v>0</v>
      </c>
      <c r="Z46">
        <v>0</v>
      </c>
      <c r="AA46">
        <v>602.59500000000003</v>
      </c>
      <c r="AB46">
        <v>0</v>
      </c>
      <c r="AC46">
        <v>287.95400000000001</v>
      </c>
      <c r="AD46">
        <v>0</v>
      </c>
      <c r="AE46">
        <v>0</v>
      </c>
      <c r="AF46">
        <v>1141.6300000000001</v>
      </c>
      <c r="AG46">
        <v>0</v>
      </c>
      <c r="AH46">
        <v>0</v>
      </c>
      <c r="AI46">
        <v>0</v>
      </c>
      <c r="AJ46">
        <v>0</v>
      </c>
      <c r="AK46">
        <v>0</v>
      </c>
      <c r="AL46">
        <v>0</v>
      </c>
      <c r="AM46">
        <v>0</v>
      </c>
      <c r="AN46">
        <v>0</v>
      </c>
      <c r="AO46">
        <v>0</v>
      </c>
      <c r="AP46">
        <v>0</v>
      </c>
      <c r="AQ46">
        <v>8.61</v>
      </c>
      <c r="AR46">
        <v>42.69</v>
      </c>
      <c r="AS46">
        <v>3.13</v>
      </c>
      <c r="AT46">
        <v>0</v>
      </c>
      <c r="AU46">
        <v>19.78</v>
      </c>
      <c r="AV46">
        <v>0</v>
      </c>
      <c r="AW46">
        <v>0</v>
      </c>
      <c r="AX46">
        <v>8.92</v>
      </c>
      <c r="AY46">
        <v>31.69</v>
      </c>
      <c r="AZ46">
        <v>49.4</v>
      </c>
      <c r="BA46">
        <v>1.78</v>
      </c>
      <c r="BB46">
        <v>166</v>
      </c>
      <c r="BC46">
        <v>74.209999999999994</v>
      </c>
      <c r="BD46">
        <v>0</v>
      </c>
      <c r="BE46">
        <v>6.2147800000000002</v>
      </c>
      <c r="BF46">
        <v>8.9726299999999995E-2</v>
      </c>
      <c r="BG46">
        <v>0</v>
      </c>
      <c r="BH46">
        <v>8.6966000000000002E-2</v>
      </c>
      <c r="BI46">
        <v>0</v>
      </c>
      <c r="BJ46">
        <v>0</v>
      </c>
      <c r="BK46">
        <v>0.53989299999999996</v>
      </c>
      <c r="BL46">
        <v>1.00085</v>
      </c>
      <c r="BM46">
        <v>1.82348</v>
      </c>
      <c r="BN46">
        <v>7.39533E-2</v>
      </c>
      <c r="BO46">
        <v>9.8296500000000009</v>
      </c>
      <c r="BP46">
        <v>6.3914799999999996</v>
      </c>
      <c r="BQ46">
        <v>170.12299999999999</v>
      </c>
      <c r="BR46">
        <v>5098.1400000000003</v>
      </c>
      <c r="BS46">
        <v>785.77200000000005</v>
      </c>
      <c r="BT46">
        <v>0</v>
      </c>
      <c r="BU46">
        <v>584.83299999999997</v>
      </c>
      <c r="BV46">
        <v>2033.7</v>
      </c>
      <c r="BW46">
        <v>5557.07</v>
      </c>
      <c r="BX46">
        <v>12062</v>
      </c>
      <c r="BY46">
        <v>433.91399999999999</v>
      </c>
      <c r="BZ46">
        <v>26725.5</v>
      </c>
      <c r="CA46">
        <v>251.08199999999999</v>
      </c>
      <c r="CB46">
        <v>0</v>
      </c>
      <c r="CC46">
        <v>0</v>
      </c>
      <c r="CD46">
        <v>0</v>
      </c>
      <c r="CE46">
        <v>602.59500000000003</v>
      </c>
      <c r="CF46">
        <v>0</v>
      </c>
      <c r="CG46">
        <v>287.95400000000001</v>
      </c>
      <c r="CH46">
        <v>0</v>
      </c>
      <c r="CI46">
        <v>0</v>
      </c>
      <c r="CJ46">
        <v>1141.6300000000001</v>
      </c>
      <c r="CK46">
        <v>0</v>
      </c>
      <c r="CL46">
        <v>0</v>
      </c>
      <c r="CM46">
        <v>0</v>
      </c>
      <c r="CN46">
        <v>0</v>
      </c>
      <c r="CO46">
        <v>0</v>
      </c>
      <c r="CP46">
        <v>0</v>
      </c>
      <c r="CQ46">
        <v>0</v>
      </c>
      <c r="CR46">
        <v>0</v>
      </c>
      <c r="CS46">
        <v>0</v>
      </c>
      <c r="CT46">
        <v>0</v>
      </c>
      <c r="CU46">
        <v>8.61</v>
      </c>
      <c r="CV46">
        <v>42.69</v>
      </c>
      <c r="CW46">
        <v>3.13</v>
      </c>
      <c r="CX46">
        <v>0</v>
      </c>
      <c r="CY46">
        <v>19.78</v>
      </c>
      <c r="CZ46">
        <v>8.92</v>
      </c>
      <c r="DA46">
        <v>31.69</v>
      </c>
      <c r="DB46">
        <v>49.4</v>
      </c>
      <c r="DC46">
        <v>1.78</v>
      </c>
      <c r="DD46">
        <v>166</v>
      </c>
      <c r="DE46">
        <v>74.209999999999994</v>
      </c>
      <c r="DF46">
        <v>0</v>
      </c>
      <c r="DG46">
        <v>6.2147800000000002</v>
      </c>
      <c r="DH46">
        <v>8.9726299999999995E-2</v>
      </c>
      <c r="DI46">
        <v>0</v>
      </c>
      <c r="DJ46">
        <v>8.6966000000000002E-2</v>
      </c>
      <c r="DK46">
        <v>0.53989299999999996</v>
      </c>
      <c r="DL46">
        <v>1.00085</v>
      </c>
      <c r="DM46">
        <v>1.82348</v>
      </c>
      <c r="DN46">
        <v>7.39533E-2</v>
      </c>
      <c r="DO46">
        <v>9.8296500000000009</v>
      </c>
      <c r="DP46">
        <v>6.3914799999999996</v>
      </c>
      <c r="DQ46" t="s">
        <v>691</v>
      </c>
      <c r="DR46" t="s">
        <v>690</v>
      </c>
      <c r="DS46" t="s">
        <v>16</v>
      </c>
      <c r="DT46">
        <v>0</v>
      </c>
      <c r="DU46">
        <v>0</v>
      </c>
      <c r="DV46">
        <v>0</v>
      </c>
      <c r="DW46">
        <v>0</v>
      </c>
      <c r="EN46">
        <v>170.12299999999999</v>
      </c>
      <c r="EO46">
        <v>5098.1400000000003</v>
      </c>
      <c r="EP46">
        <v>785.77200000000005</v>
      </c>
      <c r="EQ46">
        <v>0</v>
      </c>
      <c r="ER46">
        <v>584.83299999999997</v>
      </c>
      <c r="ES46">
        <v>0</v>
      </c>
      <c r="ET46">
        <v>0</v>
      </c>
      <c r="EU46">
        <v>2033.7</v>
      </c>
      <c r="EV46">
        <v>5557.07</v>
      </c>
      <c r="EW46">
        <v>12062</v>
      </c>
      <c r="EX46">
        <v>433.91399999999999</v>
      </c>
      <c r="EY46">
        <v>26725.5</v>
      </c>
      <c r="EZ46">
        <v>251.08199999999999</v>
      </c>
      <c r="FA46">
        <v>0</v>
      </c>
      <c r="FB46">
        <v>0</v>
      </c>
      <c r="FC46">
        <v>0</v>
      </c>
      <c r="FD46">
        <v>602.59500000000003</v>
      </c>
      <c r="FE46">
        <v>0</v>
      </c>
      <c r="FF46">
        <v>287.95400000000001</v>
      </c>
      <c r="FG46">
        <v>0</v>
      </c>
      <c r="FH46">
        <v>0</v>
      </c>
      <c r="FI46">
        <v>1141.6300000000001</v>
      </c>
      <c r="FJ46">
        <v>0</v>
      </c>
      <c r="FK46">
        <v>0</v>
      </c>
      <c r="FL46">
        <v>0</v>
      </c>
      <c r="FM46">
        <v>0</v>
      </c>
      <c r="FN46">
        <v>0</v>
      </c>
      <c r="FO46">
        <v>0</v>
      </c>
      <c r="FP46">
        <v>0</v>
      </c>
      <c r="FQ46">
        <v>0</v>
      </c>
      <c r="FR46">
        <v>0</v>
      </c>
      <c r="FS46">
        <v>0</v>
      </c>
      <c r="FT46">
        <v>8.61</v>
      </c>
      <c r="FU46">
        <v>42.69</v>
      </c>
      <c r="FV46">
        <v>3.13</v>
      </c>
      <c r="FW46">
        <v>0</v>
      </c>
      <c r="FX46">
        <v>19.78</v>
      </c>
      <c r="FY46">
        <v>0</v>
      </c>
      <c r="FZ46">
        <v>0</v>
      </c>
      <c r="GA46">
        <v>8.92</v>
      </c>
      <c r="GB46">
        <v>31.69</v>
      </c>
      <c r="GC46">
        <v>49.4</v>
      </c>
      <c r="GD46">
        <v>1.78</v>
      </c>
      <c r="GE46">
        <v>166</v>
      </c>
      <c r="GF46">
        <v>0</v>
      </c>
      <c r="GG46">
        <v>6.2147800000000002</v>
      </c>
      <c r="GH46">
        <v>8.9726299999999995E-2</v>
      </c>
      <c r="GI46">
        <v>0</v>
      </c>
      <c r="GJ46">
        <v>8.6966000000000002E-2</v>
      </c>
      <c r="GK46">
        <v>0</v>
      </c>
      <c r="GL46">
        <v>0</v>
      </c>
      <c r="GM46">
        <v>0.53989299999999996</v>
      </c>
      <c r="GN46">
        <v>1.00085</v>
      </c>
      <c r="GO46">
        <v>1.82348</v>
      </c>
      <c r="GP46">
        <v>7.39533E-2</v>
      </c>
      <c r="GQ46">
        <v>9.8296500000000009</v>
      </c>
      <c r="GR46">
        <v>1038.6600000000001</v>
      </c>
      <c r="GS46">
        <v>12457</v>
      </c>
      <c r="GT46">
        <v>785.77200000000005</v>
      </c>
      <c r="GU46">
        <v>0</v>
      </c>
      <c r="GV46">
        <v>0</v>
      </c>
      <c r="GW46">
        <v>5894.96</v>
      </c>
      <c r="GX46">
        <v>6547.68</v>
      </c>
      <c r="GY46">
        <v>10697.7</v>
      </c>
      <c r="GZ46">
        <v>540.49900000000002</v>
      </c>
      <c r="HA46">
        <v>37962.300000000003</v>
      </c>
      <c r="HB46">
        <v>864.50900000000001</v>
      </c>
      <c r="HC46">
        <v>0</v>
      </c>
      <c r="HD46">
        <v>0</v>
      </c>
      <c r="HE46">
        <v>0</v>
      </c>
      <c r="HF46">
        <v>1054.8</v>
      </c>
      <c r="HG46">
        <v>0</v>
      </c>
      <c r="HH46">
        <v>291.12400000000002</v>
      </c>
      <c r="HI46">
        <v>0</v>
      </c>
      <c r="HJ46">
        <v>0</v>
      </c>
      <c r="HK46">
        <v>2210.44</v>
      </c>
      <c r="HL46">
        <v>0</v>
      </c>
      <c r="HM46">
        <v>0</v>
      </c>
      <c r="HN46">
        <v>0</v>
      </c>
      <c r="HO46">
        <v>0</v>
      </c>
      <c r="HP46">
        <v>0</v>
      </c>
      <c r="HQ46">
        <v>0</v>
      </c>
      <c r="HR46">
        <v>0</v>
      </c>
      <c r="HS46">
        <v>0</v>
      </c>
      <c r="HT46">
        <v>0</v>
      </c>
      <c r="HU46">
        <v>0</v>
      </c>
      <c r="HV46">
        <v>31.14</v>
      </c>
      <c r="HW46">
        <v>97.74</v>
      </c>
      <c r="HX46">
        <v>3.13</v>
      </c>
      <c r="HY46">
        <v>0</v>
      </c>
      <c r="HZ46">
        <v>30.4</v>
      </c>
      <c r="IA46">
        <v>26.5</v>
      </c>
      <c r="IB46">
        <v>34.53</v>
      </c>
      <c r="IC46">
        <v>44.48</v>
      </c>
      <c r="ID46">
        <v>2.21</v>
      </c>
      <c r="IE46">
        <v>270.13</v>
      </c>
      <c r="IF46">
        <v>0</v>
      </c>
      <c r="IG46">
        <v>11.243600000000001</v>
      </c>
      <c r="IH46">
        <v>8.9726299999999995E-2</v>
      </c>
      <c r="II46">
        <v>0</v>
      </c>
      <c r="IJ46">
        <v>0</v>
      </c>
      <c r="IK46">
        <v>1.7213499999999999</v>
      </c>
      <c r="IL46">
        <v>0.80892399999999998</v>
      </c>
      <c r="IM46">
        <v>1.7518499999999999</v>
      </c>
      <c r="IN46">
        <v>0.114331</v>
      </c>
      <c r="IO46">
        <v>15.729799999999999</v>
      </c>
      <c r="IP46">
        <v>52.9</v>
      </c>
      <c r="IQ46">
        <v>0</v>
      </c>
      <c r="IR46">
        <v>24.2</v>
      </c>
      <c r="IS46">
        <v>52.9</v>
      </c>
      <c r="IT46">
        <v>28.7</v>
      </c>
      <c r="IU46">
        <v>48.89</v>
      </c>
      <c r="IV46">
        <v>25.32</v>
      </c>
      <c r="IW46">
        <v>48.89</v>
      </c>
      <c r="IX46">
        <v>25.32</v>
      </c>
      <c r="IY46">
        <v>48.89</v>
      </c>
      <c r="IZ46">
        <v>25.32</v>
      </c>
      <c r="JA46">
        <v>104.63</v>
      </c>
      <c r="JB46">
        <v>57.78</v>
      </c>
    </row>
    <row r="47" spans="1:262" x14ac:dyDescent="0.25">
      <c r="A47" s="10">
        <v>42977.406076388892</v>
      </c>
      <c r="B47" t="s">
        <v>426</v>
      </c>
      <c r="C47" t="s">
        <v>562</v>
      </c>
      <c r="D47">
        <v>12</v>
      </c>
      <c r="E47">
        <v>8</v>
      </c>
      <c r="F47">
        <v>6960</v>
      </c>
      <c r="G47" t="s">
        <v>96</v>
      </c>
      <c r="H47" t="s">
        <v>125</v>
      </c>
      <c r="I47">
        <v>0</v>
      </c>
      <c r="J47">
        <v>54.3</v>
      </c>
      <c r="K47">
        <v>180.74100000000001</v>
      </c>
      <c r="L47">
        <v>2117.7600000000002</v>
      </c>
      <c r="M47">
        <v>785.77200000000005</v>
      </c>
      <c r="N47">
        <v>0</v>
      </c>
      <c r="O47">
        <v>584.83299999999997</v>
      </c>
      <c r="P47">
        <v>0</v>
      </c>
      <c r="Q47">
        <v>0</v>
      </c>
      <c r="R47">
        <v>2033.7</v>
      </c>
      <c r="S47">
        <v>5509.85</v>
      </c>
      <c r="T47">
        <v>12062</v>
      </c>
      <c r="U47">
        <v>433.91399999999999</v>
      </c>
      <c r="V47">
        <v>23708.5</v>
      </c>
      <c r="W47">
        <v>266.71300000000002</v>
      </c>
      <c r="X47">
        <v>0</v>
      </c>
      <c r="Y47">
        <v>0</v>
      </c>
      <c r="Z47">
        <v>0</v>
      </c>
      <c r="AA47">
        <v>630.45000000000005</v>
      </c>
      <c r="AB47">
        <v>0</v>
      </c>
      <c r="AC47">
        <v>287.95400000000001</v>
      </c>
      <c r="AD47">
        <v>0</v>
      </c>
      <c r="AE47">
        <v>0</v>
      </c>
      <c r="AF47">
        <v>1185.1199999999999</v>
      </c>
      <c r="AG47">
        <v>0</v>
      </c>
      <c r="AH47">
        <v>0</v>
      </c>
      <c r="AI47">
        <v>0</v>
      </c>
      <c r="AJ47">
        <v>0</v>
      </c>
      <c r="AK47">
        <v>0</v>
      </c>
      <c r="AL47">
        <v>0</v>
      </c>
      <c r="AM47">
        <v>0</v>
      </c>
      <c r="AN47">
        <v>0</v>
      </c>
      <c r="AO47">
        <v>0</v>
      </c>
      <c r="AP47">
        <v>0</v>
      </c>
      <c r="AQ47">
        <v>9.17</v>
      </c>
      <c r="AR47">
        <v>29.14</v>
      </c>
      <c r="AS47">
        <v>3.13</v>
      </c>
      <c r="AT47">
        <v>0</v>
      </c>
      <c r="AU47">
        <v>20.53</v>
      </c>
      <c r="AV47">
        <v>0</v>
      </c>
      <c r="AW47">
        <v>0</v>
      </c>
      <c r="AX47">
        <v>8.9499999999999993</v>
      </c>
      <c r="AY47">
        <v>31.78</v>
      </c>
      <c r="AZ47">
        <v>49.46</v>
      </c>
      <c r="BA47">
        <v>1.79</v>
      </c>
      <c r="BB47">
        <v>153.94999999999999</v>
      </c>
      <c r="BC47">
        <v>61.97</v>
      </c>
      <c r="BD47">
        <v>0</v>
      </c>
      <c r="BE47">
        <v>5.1017599999999996</v>
      </c>
      <c r="BF47">
        <v>8.9726299999999995E-2</v>
      </c>
      <c r="BG47">
        <v>0</v>
      </c>
      <c r="BH47">
        <v>8.6966000000000002E-2</v>
      </c>
      <c r="BI47">
        <v>0</v>
      </c>
      <c r="BJ47">
        <v>0</v>
      </c>
      <c r="BK47">
        <v>0.53989299999999996</v>
      </c>
      <c r="BL47">
        <v>0.99752799999999997</v>
      </c>
      <c r="BM47">
        <v>1.82348</v>
      </c>
      <c r="BN47">
        <v>7.39533E-2</v>
      </c>
      <c r="BO47">
        <v>8.7133000000000003</v>
      </c>
      <c r="BP47">
        <v>5.2784500000000003</v>
      </c>
      <c r="BQ47">
        <v>180.74100000000001</v>
      </c>
      <c r="BR47">
        <v>2117.7600000000002</v>
      </c>
      <c r="BS47">
        <v>785.77200000000005</v>
      </c>
      <c r="BT47">
        <v>0</v>
      </c>
      <c r="BU47">
        <v>584.83299999999997</v>
      </c>
      <c r="BV47">
        <v>2033.7</v>
      </c>
      <c r="BW47">
        <v>5509.85</v>
      </c>
      <c r="BX47">
        <v>12062</v>
      </c>
      <c r="BY47">
        <v>433.91399999999999</v>
      </c>
      <c r="BZ47">
        <v>23708.5</v>
      </c>
      <c r="CA47">
        <v>266.71300000000002</v>
      </c>
      <c r="CB47">
        <v>0</v>
      </c>
      <c r="CC47">
        <v>0</v>
      </c>
      <c r="CD47">
        <v>0</v>
      </c>
      <c r="CE47">
        <v>630.45000000000005</v>
      </c>
      <c r="CF47">
        <v>0</v>
      </c>
      <c r="CG47">
        <v>287.95400000000001</v>
      </c>
      <c r="CH47">
        <v>0</v>
      </c>
      <c r="CI47">
        <v>0</v>
      </c>
      <c r="CJ47">
        <v>1185.1199999999999</v>
      </c>
      <c r="CK47">
        <v>0</v>
      </c>
      <c r="CL47">
        <v>0</v>
      </c>
      <c r="CM47">
        <v>0</v>
      </c>
      <c r="CN47">
        <v>0</v>
      </c>
      <c r="CO47">
        <v>0</v>
      </c>
      <c r="CP47">
        <v>0</v>
      </c>
      <c r="CQ47">
        <v>0</v>
      </c>
      <c r="CR47">
        <v>0</v>
      </c>
      <c r="CS47">
        <v>0</v>
      </c>
      <c r="CT47">
        <v>0</v>
      </c>
      <c r="CU47">
        <v>9.17</v>
      </c>
      <c r="CV47">
        <v>29.14</v>
      </c>
      <c r="CW47">
        <v>3.13</v>
      </c>
      <c r="CX47">
        <v>0</v>
      </c>
      <c r="CY47">
        <v>20.53</v>
      </c>
      <c r="CZ47">
        <v>8.9499999999999993</v>
      </c>
      <c r="DA47">
        <v>31.78</v>
      </c>
      <c r="DB47">
        <v>49.46</v>
      </c>
      <c r="DC47">
        <v>1.79</v>
      </c>
      <c r="DD47">
        <v>153.94999999999999</v>
      </c>
      <c r="DE47">
        <v>61.97</v>
      </c>
      <c r="DF47">
        <v>0</v>
      </c>
      <c r="DG47">
        <v>5.1017599999999996</v>
      </c>
      <c r="DH47">
        <v>8.9726299999999995E-2</v>
      </c>
      <c r="DI47">
        <v>0</v>
      </c>
      <c r="DJ47">
        <v>8.6966000000000002E-2</v>
      </c>
      <c r="DK47">
        <v>0.53989299999999996</v>
      </c>
      <c r="DL47">
        <v>0.99752799999999997</v>
      </c>
      <c r="DM47">
        <v>1.82348</v>
      </c>
      <c r="DN47">
        <v>7.39533E-2</v>
      </c>
      <c r="DO47">
        <v>8.7133000000000003</v>
      </c>
      <c r="DP47">
        <v>5.2784500000000003</v>
      </c>
      <c r="DQ47" t="s">
        <v>691</v>
      </c>
      <c r="DR47" t="s">
        <v>690</v>
      </c>
      <c r="DS47" t="s">
        <v>16</v>
      </c>
      <c r="DT47">
        <v>0</v>
      </c>
      <c r="DU47">
        <v>0</v>
      </c>
      <c r="DV47">
        <v>0</v>
      </c>
      <c r="DW47">
        <v>0</v>
      </c>
      <c r="EN47">
        <v>180.74100000000001</v>
      </c>
      <c r="EO47">
        <v>2117.7600000000002</v>
      </c>
      <c r="EP47">
        <v>785.77200000000005</v>
      </c>
      <c r="EQ47">
        <v>0</v>
      </c>
      <c r="ER47">
        <v>584.83299999999997</v>
      </c>
      <c r="ES47">
        <v>0</v>
      </c>
      <c r="ET47">
        <v>0</v>
      </c>
      <c r="EU47">
        <v>2033.7</v>
      </c>
      <c r="EV47">
        <v>5509.85</v>
      </c>
      <c r="EW47">
        <v>12062</v>
      </c>
      <c r="EX47">
        <v>433.91399999999999</v>
      </c>
      <c r="EY47">
        <v>23708.5</v>
      </c>
      <c r="EZ47">
        <v>266.71300000000002</v>
      </c>
      <c r="FA47">
        <v>0</v>
      </c>
      <c r="FB47">
        <v>0</v>
      </c>
      <c r="FC47">
        <v>0</v>
      </c>
      <c r="FD47">
        <v>630.45000000000005</v>
      </c>
      <c r="FE47">
        <v>0</v>
      </c>
      <c r="FF47">
        <v>287.95400000000001</v>
      </c>
      <c r="FG47">
        <v>0</v>
      </c>
      <c r="FH47">
        <v>0</v>
      </c>
      <c r="FI47">
        <v>1185.1199999999999</v>
      </c>
      <c r="FJ47">
        <v>0</v>
      </c>
      <c r="FK47">
        <v>0</v>
      </c>
      <c r="FL47">
        <v>0</v>
      </c>
      <c r="FM47">
        <v>0</v>
      </c>
      <c r="FN47">
        <v>0</v>
      </c>
      <c r="FO47">
        <v>0</v>
      </c>
      <c r="FP47">
        <v>0</v>
      </c>
      <c r="FQ47">
        <v>0</v>
      </c>
      <c r="FR47">
        <v>0</v>
      </c>
      <c r="FS47">
        <v>0</v>
      </c>
      <c r="FT47">
        <v>9.17</v>
      </c>
      <c r="FU47">
        <v>29.14</v>
      </c>
      <c r="FV47">
        <v>3.13</v>
      </c>
      <c r="FW47">
        <v>0</v>
      </c>
      <c r="FX47">
        <v>20.53</v>
      </c>
      <c r="FY47">
        <v>0</v>
      </c>
      <c r="FZ47">
        <v>0</v>
      </c>
      <c r="GA47">
        <v>8.9499999999999993</v>
      </c>
      <c r="GB47">
        <v>31.78</v>
      </c>
      <c r="GC47">
        <v>49.46</v>
      </c>
      <c r="GD47">
        <v>1.79</v>
      </c>
      <c r="GE47">
        <v>153.94999999999999</v>
      </c>
      <c r="GF47">
        <v>0</v>
      </c>
      <c r="GG47">
        <v>5.1017599999999996</v>
      </c>
      <c r="GH47">
        <v>8.9726299999999995E-2</v>
      </c>
      <c r="GI47">
        <v>0</v>
      </c>
      <c r="GJ47">
        <v>8.6966000000000002E-2</v>
      </c>
      <c r="GK47">
        <v>0</v>
      </c>
      <c r="GL47">
        <v>0</v>
      </c>
      <c r="GM47">
        <v>0.53989299999999996</v>
      </c>
      <c r="GN47">
        <v>0.99752799999999997</v>
      </c>
      <c r="GO47">
        <v>1.82348</v>
      </c>
      <c r="GP47">
        <v>7.39533E-2</v>
      </c>
      <c r="GQ47">
        <v>8.7133000000000003</v>
      </c>
      <c r="GR47">
        <v>1029.98</v>
      </c>
      <c r="GS47">
        <v>5830.83</v>
      </c>
      <c r="GT47">
        <v>785.77200000000005</v>
      </c>
      <c r="GU47">
        <v>0</v>
      </c>
      <c r="GV47">
        <v>0</v>
      </c>
      <c r="GW47">
        <v>5894.96</v>
      </c>
      <c r="GX47">
        <v>6547.68</v>
      </c>
      <c r="GY47">
        <v>10697.7</v>
      </c>
      <c r="GZ47">
        <v>540.49900000000002</v>
      </c>
      <c r="HA47">
        <v>31327.5</v>
      </c>
      <c r="HB47">
        <v>857.14400000000001</v>
      </c>
      <c r="HC47">
        <v>0</v>
      </c>
      <c r="HD47">
        <v>0</v>
      </c>
      <c r="HE47">
        <v>0</v>
      </c>
      <c r="HF47">
        <v>1087.46</v>
      </c>
      <c r="HG47">
        <v>0</v>
      </c>
      <c r="HH47">
        <v>291.12400000000002</v>
      </c>
      <c r="HI47">
        <v>0</v>
      </c>
      <c r="HJ47">
        <v>0</v>
      </c>
      <c r="HK47">
        <v>2235.73</v>
      </c>
      <c r="HL47">
        <v>0</v>
      </c>
      <c r="HM47">
        <v>0</v>
      </c>
      <c r="HN47">
        <v>0</v>
      </c>
      <c r="HO47">
        <v>0</v>
      </c>
      <c r="HP47">
        <v>0</v>
      </c>
      <c r="HQ47">
        <v>0</v>
      </c>
      <c r="HR47">
        <v>0</v>
      </c>
      <c r="HS47">
        <v>0</v>
      </c>
      <c r="HT47">
        <v>0</v>
      </c>
      <c r="HU47">
        <v>0</v>
      </c>
      <c r="HV47">
        <v>30.96</v>
      </c>
      <c r="HW47">
        <v>64.849999999999994</v>
      </c>
      <c r="HX47">
        <v>3.13</v>
      </c>
      <c r="HY47">
        <v>0</v>
      </c>
      <c r="HZ47">
        <v>31.19</v>
      </c>
      <c r="IA47">
        <v>26.6</v>
      </c>
      <c r="IB47">
        <v>34.56</v>
      </c>
      <c r="IC47">
        <v>44.53</v>
      </c>
      <c r="ID47">
        <v>2.2599999999999998</v>
      </c>
      <c r="IE47">
        <v>238.08</v>
      </c>
      <c r="IF47">
        <v>0</v>
      </c>
      <c r="IG47">
        <v>9.3642800000000008</v>
      </c>
      <c r="IH47">
        <v>8.9726299999999995E-2</v>
      </c>
      <c r="II47">
        <v>0</v>
      </c>
      <c r="IJ47">
        <v>0</v>
      </c>
      <c r="IK47">
        <v>1.7213499999999999</v>
      </c>
      <c r="IL47">
        <v>0.80892399999999998</v>
      </c>
      <c r="IM47">
        <v>1.7518499999999999</v>
      </c>
      <c r="IN47">
        <v>0.114331</v>
      </c>
      <c r="IO47">
        <v>13.8505</v>
      </c>
      <c r="IP47">
        <v>54.3</v>
      </c>
      <c r="IQ47">
        <v>0</v>
      </c>
      <c r="IR47">
        <v>26.2</v>
      </c>
      <c r="IS47">
        <v>54.3</v>
      </c>
      <c r="IT47">
        <v>28.1</v>
      </c>
      <c r="IU47">
        <v>35.4</v>
      </c>
      <c r="IV47">
        <v>26.57</v>
      </c>
      <c r="IW47">
        <v>35.4</v>
      </c>
      <c r="IX47">
        <v>26.57</v>
      </c>
      <c r="IY47">
        <v>35.4</v>
      </c>
      <c r="IZ47">
        <v>26.57</v>
      </c>
      <c r="JA47">
        <v>71.709999999999994</v>
      </c>
      <c r="JB47">
        <v>58.42</v>
      </c>
    </row>
    <row r="48" spans="1:262" x14ac:dyDescent="0.25">
      <c r="A48" s="10">
        <v>42977.406076388892</v>
      </c>
      <c r="B48" t="s">
        <v>427</v>
      </c>
      <c r="C48" t="s">
        <v>563</v>
      </c>
      <c r="D48">
        <v>13</v>
      </c>
      <c r="E48">
        <v>8</v>
      </c>
      <c r="F48">
        <v>6960</v>
      </c>
      <c r="G48" t="s">
        <v>96</v>
      </c>
      <c r="H48" t="s">
        <v>125</v>
      </c>
      <c r="I48">
        <v>0</v>
      </c>
      <c r="J48">
        <v>53.9</v>
      </c>
      <c r="K48">
        <v>157.37200000000001</v>
      </c>
      <c r="L48">
        <v>5700.35</v>
      </c>
      <c r="M48">
        <v>785.77200000000005</v>
      </c>
      <c r="N48">
        <v>0</v>
      </c>
      <c r="O48">
        <v>584.83299999999997</v>
      </c>
      <c r="P48">
        <v>0</v>
      </c>
      <c r="Q48">
        <v>0</v>
      </c>
      <c r="R48">
        <v>2033.7</v>
      </c>
      <c r="S48">
        <v>5579.29</v>
      </c>
      <c r="T48">
        <v>12062</v>
      </c>
      <c r="U48">
        <v>433.91399999999999</v>
      </c>
      <c r="V48">
        <v>27337.200000000001</v>
      </c>
      <c r="W48">
        <v>232.261</v>
      </c>
      <c r="X48">
        <v>0</v>
      </c>
      <c r="Y48">
        <v>0</v>
      </c>
      <c r="Z48">
        <v>0</v>
      </c>
      <c r="AA48">
        <v>592.43100000000004</v>
      </c>
      <c r="AB48">
        <v>0</v>
      </c>
      <c r="AC48">
        <v>287.95400000000001</v>
      </c>
      <c r="AD48">
        <v>0</v>
      </c>
      <c r="AE48">
        <v>0</v>
      </c>
      <c r="AF48">
        <v>1112.6500000000001</v>
      </c>
      <c r="AG48">
        <v>0</v>
      </c>
      <c r="AH48">
        <v>0</v>
      </c>
      <c r="AI48">
        <v>0</v>
      </c>
      <c r="AJ48">
        <v>0</v>
      </c>
      <c r="AK48">
        <v>0</v>
      </c>
      <c r="AL48">
        <v>0</v>
      </c>
      <c r="AM48">
        <v>0</v>
      </c>
      <c r="AN48">
        <v>0</v>
      </c>
      <c r="AO48">
        <v>0</v>
      </c>
      <c r="AP48">
        <v>0</v>
      </c>
      <c r="AQ48">
        <v>8.01</v>
      </c>
      <c r="AR48">
        <v>46.69</v>
      </c>
      <c r="AS48">
        <v>3.15</v>
      </c>
      <c r="AT48">
        <v>0</v>
      </c>
      <c r="AU48">
        <v>19.52</v>
      </c>
      <c r="AV48">
        <v>0</v>
      </c>
      <c r="AW48">
        <v>0</v>
      </c>
      <c r="AX48">
        <v>9.1300000000000008</v>
      </c>
      <c r="AY48">
        <v>32.04</v>
      </c>
      <c r="AZ48">
        <v>49.76</v>
      </c>
      <c r="BA48">
        <v>1.81</v>
      </c>
      <c r="BB48">
        <v>170.11</v>
      </c>
      <c r="BC48">
        <v>77.37</v>
      </c>
      <c r="BD48">
        <v>0</v>
      </c>
      <c r="BE48">
        <v>6.9079899999999999</v>
      </c>
      <c r="BF48">
        <v>8.9726299999999995E-2</v>
      </c>
      <c r="BG48">
        <v>0</v>
      </c>
      <c r="BH48">
        <v>8.6966000000000002E-2</v>
      </c>
      <c r="BI48">
        <v>0</v>
      </c>
      <c r="BJ48">
        <v>0</v>
      </c>
      <c r="BK48">
        <v>0.53989299999999996</v>
      </c>
      <c r="BL48">
        <v>1.0023899999999999</v>
      </c>
      <c r="BM48">
        <v>1.82348</v>
      </c>
      <c r="BN48">
        <v>7.39533E-2</v>
      </c>
      <c r="BO48">
        <v>10.5244</v>
      </c>
      <c r="BP48">
        <v>7.0846799999999996</v>
      </c>
      <c r="BQ48">
        <v>157.37200000000001</v>
      </c>
      <c r="BR48">
        <v>5700.35</v>
      </c>
      <c r="BS48">
        <v>785.77200000000005</v>
      </c>
      <c r="BT48">
        <v>0</v>
      </c>
      <c r="BU48">
        <v>584.83299999999997</v>
      </c>
      <c r="BV48">
        <v>2033.7</v>
      </c>
      <c r="BW48">
        <v>5579.29</v>
      </c>
      <c r="BX48">
        <v>12062</v>
      </c>
      <c r="BY48">
        <v>433.91399999999999</v>
      </c>
      <c r="BZ48">
        <v>27337.200000000001</v>
      </c>
      <c r="CA48">
        <v>232.261</v>
      </c>
      <c r="CB48">
        <v>0</v>
      </c>
      <c r="CC48">
        <v>0</v>
      </c>
      <c r="CD48">
        <v>0</v>
      </c>
      <c r="CE48">
        <v>592.43100000000004</v>
      </c>
      <c r="CF48">
        <v>0</v>
      </c>
      <c r="CG48">
        <v>287.95400000000001</v>
      </c>
      <c r="CH48">
        <v>0</v>
      </c>
      <c r="CI48">
        <v>0</v>
      </c>
      <c r="CJ48">
        <v>1112.6500000000001</v>
      </c>
      <c r="CK48">
        <v>0</v>
      </c>
      <c r="CL48">
        <v>0</v>
      </c>
      <c r="CM48">
        <v>0</v>
      </c>
      <c r="CN48">
        <v>0</v>
      </c>
      <c r="CO48">
        <v>0</v>
      </c>
      <c r="CP48">
        <v>0</v>
      </c>
      <c r="CQ48">
        <v>0</v>
      </c>
      <c r="CR48">
        <v>0</v>
      </c>
      <c r="CS48">
        <v>0</v>
      </c>
      <c r="CT48">
        <v>0</v>
      </c>
      <c r="CU48">
        <v>8.01</v>
      </c>
      <c r="CV48">
        <v>46.69</v>
      </c>
      <c r="CW48">
        <v>3.15</v>
      </c>
      <c r="CX48">
        <v>0</v>
      </c>
      <c r="CY48">
        <v>19.52</v>
      </c>
      <c r="CZ48">
        <v>9.1300000000000008</v>
      </c>
      <c r="DA48">
        <v>32.04</v>
      </c>
      <c r="DB48">
        <v>49.76</v>
      </c>
      <c r="DC48">
        <v>1.81</v>
      </c>
      <c r="DD48">
        <v>170.11</v>
      </c>
      <c r="DE48">
        <v>77.37</v>
      </c>
      <c r="DF48">
        <v>0</v>
      </c>
      <c r="DG48">
        <v>6.9079899999999999</v>
      </c>
      <c r="DH48">
        <v>8.9726299999999995E-2</v>
      </c>
      <c r="DI48">
        <v>0</v>
      </c>
      <c r="DJ48">
        <v>8.6966000000000002E-2</v>
      </c>
      <c r="DK48">
        <v>0.53989299999999996</v>
      </c>
      <c r="DL48">
        <v>1.0023899999999999</v>
      </c>
      <c r="DM48">
        <v>1.82348</v>
      </c>
      <c r="DN48">
        <v>7.39533E-2</v>
      </c>
      <c r="DO48">
        <v>10.5244</v>
      </c>
      <c r="DP48">
        <v>7.0846799999999996</v>
      </c>
      <c r="DQ48" t="s">
        <v>691</v>
      </c>
      <c r="DR48" t="s">
        <v>690</v>
      </c>
      <c r="DS48" t="s">
        <v>16</v>
      </c>
      <c r="DT48">
        <v>0</v>
      </c>
      <c r="DU48">
        <v>0</v>
      </c>
      <c r="DV48">
        <v>0</v>
      </c>
      <c r="DW48">
        <v>0</v>
      </c>
      <c r="EN48">
        <v>157.37200000000001</v>
      </c>
      <c r="EO48">
        <v>5700.35</v>
      </c>
      <c r="EP48">
        <v>785.77200000000005</v>
      </c>
      <c r="EQ48">
        <v>0</v>
      </c>
      <c r="ER48">
        <v>584.83299999999997</v>
      </c>
      <c r="ES48">
        <v>0</v>
      </c>
      <c r="ET48">
        <v>0</v>
      </c>
      <c r="EU48">
        <v>2033.7</v>
      </c>
      <c r="EV48">
        <v>5579.29</v>
      </c>
      <c r="EW48">
        <v>12062</v>
      </c>
      <c r="EX48">
        <v>433.91399999999999</v>
      </c>
      <c r="EY48">
        <v>27337.200000000001</v>
      </c>
      <c r="EZ48">
        <v>232.261</v>
      </c>
      <c r="FA48">
        <v>0</v>
      </c>
      <c r="FB48">
        <v>0</v>
      </c>
      <c r="FC48">
        <v>0</v>
      </c>
      <c r="FD48">
        <v>592.43100000000004</v>
      </c>
      <c r="FE48">
        <v>0</v>
      </c>
      <c r="FF48">
        <v>287.95400000000001</v>
      </c>
      <c r="FG48">
        <v>0</v>
      </c>
      <c r="FH48">
        <v>0</v>
      </c>
      <c r="FI48">
        <v>1112.6500000000001</v>
      </c>
      <c r="FJ48">
        <v>0</v>
      </c>
      <c r="FK48">
        <v>0</v>
      </c>
      <c r="FL48">
        <v>0</v>
      </c>
      <c r="FM48">
        <v>0</v>
      </c>
      <c r="FN48">
        <v>0</v>
      </c>
      <c r="FO48">
        <v>0</v>
      </c>
      <c r="FP48">
        <v>0</v>
      </c>
      <c r="FQ48">
        <v>0</v>
      </c>
      <c r="FR48">
        <v>0</v>
      </c>
      <c r="FS48">
        <v>0</v>
      </c>
      <c r="FT48">
        <v>8.01</v>
      </c>
      <c r="FU48">
        <v>46.69</v>
      </c>
      <c r="FV48">
        <v>3.15</v>
      </c>
      <c r="FW48">
        <v>0</v>
      </c>
      <c r="FX48">
        <v>19.52</v>
      </c>
      <c r="FY48">
        <v>0</v>
      </c>
      <c r="FZ48">
        <v>0</v>
      </c>
      <c r="GA48">
        <v>9.1300000000000008</v>
      </c>
      <c r="GB48">
        <v>32.04</v>
      </c>
      <c r="GC48">
        <v>49.76</v>
      </c>
      <c r="GD48">
        <v>1.81</v>
      </c>
      <c r="GE48">
        <v>170.11</v>
      </c>
      <c r="GF48">
        <v>0</v>
      </c>
      <c r="GG48">
        <v>6.9079899999999999</v>
      </c>
      <c r="GH48">
        <v>8.9726299999999995E-2</v>
      </c>
      <c r="GI48">
        <v>0</v>
      </c>
      <c r="GJ48">
        <v>8.6966000000000002E-2</v>
      </c>
      <c r="GK48">
        <v>0</v>
      </c>
      <c r="GL48">
        <v>0</v>
      </c>
      <c r="GM48">
        <v>0.53989299999999996</v>
      </c>
      <c r="GN48">
        <v>1.0023899999999999</v>
      </c>
      <c r="GO48">
        <v>1.82348</v>
      </c>
      <c r="GP48">
        <v>7.39533E-2</v>
      </c>
      <c r="GQ48">
        <v>10.5244</v>
      </c>
      <c r="GR48">
        <v>927.53499999999997</v>
      </c>
      <c r="GS48">
        <v>13616.3</v>
      </c>
      <c r="GT48">
        <v>785.77200000000005</v>
      </c>
      <c r="GU48">
        <v>0</v>
      </c>
      <c r="GV48">
        <v>0</v>
      </c>
      <c r="GW48">
        <v>5894.96</v>
      </c>
      <c r="GX48">
        <v>6547.68</v>
      </c>
      <c r="GY48">
        <v>10697.7</v>
      </c>
      <c r="GZ48">
        <v>540.49900000000002</v>
      </c>
      <c r="HA48">
        <v>39010.400000000001</v>
      </c>
      <c r="HB48">
        <v>772.00900000000001</v>
      </c>
      <c r="HC48">
        <v>0</v>
      </c>
      <c r="HD48">
        <v>0</v>
      </c>
      <c r="HE48">
        <v>0</v>
      </c>
      <c r="HF48">
        <v>1042.5</v>
      </c>
      <c r="HG48">
        <v>0</v>
      </c>
      <c r="HH48">
        <v>291.12400000000002</v>
      </c>
      <c r="HI48">
        <v>0</v>
      </c>
      <c r="HJ48">
        <v>0</v>
      </c>
      <c r="HK48">
        <v>2105.64</v>
      </c>
      <c r="HL48">
        <v>0</v>
      </c>
      <c r="HM48">
        <v>0</v>
      </c>
      <c r="HN48">
        <v>0</v>
      </c>
      <c r="HO48">
        <v>0</v>
      </c>
      <c r="HP48">
        <v>0</v>
      </c>
      <c r="HQ48">
        <v>0</v>
      </c>
      <c r="HR48">
        <v>0</v>
      </c>
      <c r="HS48">
        <v>0</v>
      </c>
      <c r="HT48">
        <v>0</v>
      </c>
      <c r="HU48">
        <v>0</v>
      </c>
      <c r="HV48">
        <v>27.98</v>
      </c>
      <c r="HW48">
        <v>99.13</v>
      </c>
      <c r="HX48">
        <v>3.15</v>
      </c>
      <c r="HY48">
        <v>0</v>
      </c>
      <c r="HZ48">
        <v>30.05</v>
      </c>
      <c r="IA48">
        <v>27.27</v>
      </c>
      <c r="IB48">
        <v>34.700000000000003</v>
      </c>
      <c r="IC48">
        <v>44.84</v>
      </c>
      <c r="ID48">
        <v>2.31</v>
      </c>
      <c r="IE48">
        <v>269.43</v>
      </c>
      <c r="IF48">
        <v>0</v>
      </c>
      <c r="IG48">
        <v>11.495799999999999</v>
      </c>
      <c r="IH48">
        <v>8.9726299999999995E-2</v>
      </c>
      <c r="II48">
        <v>0</v>
      </c>
      <c r="IJ48">
        <v>0</v>
      </c>
      <c r="IK48">
        <v>1.7213499999999999</v>
      </c>
      <c r="IL48">
        <v>0.80892399999999998</v>
      </c>
      <c r="IM48">
        <v>1.7518499999999999</v>
      </c>
      <c r="IN48">
        <v>0.114331</v>
      </c>
      <c r="IO48">
        <v>15.981999999999999</v>
      </c>
      <c r="IP48">
        <v>53.9</v>
      </c>
      <c r="IQ48">
        <v>0</v>
      </c>
      <c r="IR48">
        <v>25.4</v>
      </c>
      <c r="IS48">
        <v>53.9</v>
      </c>
      <c r="IT48">
        <v>28.5</v>
      </c>
      <c r="IU48">
        <v>52.89</v>
      </c>
      <c r="IV48">
        <v>24.48</v>
      </c>
      <c r="IW48">
        <v>52.89</v>
      </c>
      <c r="IX48">
        <v>24.48</v>
      </c>
      <c r="IY48">
        <v>52.89</v>
      </c>
      <c r="IZ48">
        <v>24.48</v>
      </c>
      <c r="JA48">
        <v>105.66</v>
      </c>
      <c r="JB48">
        <v>54.65</v>
      </c>
    </row>
    <row r="49" spans="1:262" x14ac:dyDescent="0.25">
      <c r="A49" s="10">
        <v>42977.406770833331</v>
      </c>
      <c r="B49" t="s">
        <v>428</v>
      </c>
      <c r="C49" t="s">
        <v>564</v>
      </c>
      <c r="D49">
        <v>14</v>
      </c>
      <c r="E49">
        <v>8</v>
      </c>
      <c r="F49">
        <v>6960</v>
      </c>
      <c r="G49" t="s">
        <v>96</v>
      </c>
      <c r="H49" t="s">
        <v>125</v>
      </c>
      <c r="I49">
        <v>0</v>
      </c>
      <c r="J49">
        <v>54.8</v>
      </c>
      <c r="K49">
        <v>177.78</v>
      </c>
      <c r="L49">
        <v>4920.0600000000004</v>
      </c>
      <c r="M49">
        <v>785.77200000000005</v>
      </c>
      <c r="N49">
        <v>0</v>
      </c>
      <c r="O49">
        <v>584.83299999999997</v>
      </c>
      <c r="P49">
        <v>0</v>
      </c>
      <c r="Q49">
        <v>0</v>
      </c>
      <c r="R49">
        <v>2033.7</v>
      </c>
      <c r="S49">
        <v>5549.14</v>
      </c>
      <c r="T49">
        <v>12062</v>
      </c>
      <c r="U49">
        <v>433.91399999999999</v>
      </c>
      <c r="V49">
        <v>26547.200000000001</v>
      </c>
      <c r="W49">
        <v>262.65699999999998</v>
      </c>
      <c r="X49">
        <v>0</v>
      </c>
      <c r="Y49">
        <v>0</v>
      </c>
      <c r="Z49">
        <v>0</v>
      </c>
      <c r="AA49">
        <v>608.99199999999996</v>
      </c>
      <c r="AB49">
        <v>0</v>
      </c>
      <c r="AC49">
        <v>287.95400000000001</v>
      </c>
      <c r="AD49">
        <v>0</v>
      </c>
      <c r="AE49">
        <v>0</v>
      </c>
      <c r="AF49">
        <v>1159.5999999999999</v>
      </c>
      <c r="AG49">
        <v>0</v>
      </c>
      <c r="AH49">
        <v>0</v>
      </c>
      <c r="AI49">
        <v>0</v>
      </c>
      <c r="AJ49">
        <v>0</v>
      </c>
      <c r="AK49">
        <v>0</v>
      </c>
      <c r="AL49">
        <v>0</v>
      </c>
      <c r="AM49">
        <v>0</v>
      </c>
      <c r="AN49">
        <v>0</v>
      </c>
      <c r="AO49">
        <v>0</v>
      </c>
      <c r="AP49">
        <v>0</v>
      </c>
      <c r="AQ49">
        <v>9.0399999999999991</v>
      </c>
      <c r="AR49">
        <v>40.04</v>
      </c>
      <c r="AS49">
        <v>3.02</v>
      </c>
      <c r="AT49">
        <v>0</v>
      </c>
      <c r="AU49">
        <v>19.93</v>
      </c>
      <c r="AV49">
        <v>0</v>
      </c>
      <c r="AW49">
        <v>0</v>
      </c>
      <c r="AX49">
        <v>8.5299999999999994</v>
      </c>
      <c r="AY49">
        <v>30.42</v>
      </c>
      <c r="AZ49">
        <v>47.74</v>
      </c>
      <c r="BA49">
        <v>1.72</v>
      </c>
      <c r="BB49">
        <v>160.44</v>
      </c>
      <c r="BC49">
        <v>72.03</v>
      </c>
      <c r="BD49">
        <v>0</v>
      </c>
      <c r="BE49">
        <v>6.1281299999999996</v>
      </c>
      <c r="BF49">
        <v>8.9726299999999995E-2</v>
      </c>
      <c r="BG49">
        <v>0</v>
      </c>
      <c r="BH49">
        <v>8.6966000000000002E-2</v>
      </c>
      <c r="BI49">
        <v>0</v>
      </c>
      <c r="BJ49">
        <v>0</v>
      </c>
      <c r="BK49">
        <v>0.53989299999999996</v>
      </c>
      <c r="BL49">
        <v>1.00156</v>
      </c>
      <c r="BM49">
        <v>1.82348</v>
      </c>
      <c r="BN49">
        <v>7.39533E-2</v>
      </c>
      <c r="BO49">
        <v>9.7437100000000001</v>
      </c>
      <c r="BP49">
        <v>6.3048299999999999</v>
      </c>
      <c r="BQ49">
        <v>177.78</v>
      </c>
      <c r="BR49">
        <v>4920.0600000000004</v>
      </c>
      <c r="BS49">
        <v>785.77200000000005</v>
      </c>
      <c r="BT49">
        <v>0</v>
      </c>
      <c r="BU49">
        <v>584.83299999999997</v>
      </c>
      <c r="BV49">
        <v>2033.7</v>
      </c>
      <c r="BW49">
        <v>5549.14</v>
      </c>
      <c r="BX49">
        <v>12062</v>
      </c>
      <c r="BY49">
        <v>433.91399999999999</v>
      </c>
      <c r="BZ49">
        <v>26547.200000000001</v>
      </c>
      <c r="CA49">
        <v>262.65699999999998</v>
      </c>
      <c r="CB49">
        <v>0</v>
      </c>
      <c r="CC49">
        <v>0</v>
      </c>
      <c r="CD49">
        <v>0</v>
      </c>
      <c r="CE49">
        <v>608.99199999999996</v>
      </c>
      <c r="CF49">
        <v>0</v>
      </c>
      <c r="CG49">
        <v>287.95400000000001</v>
      </c>
      <c r="CH49">
        <v>0</v>
      </c>
      <c r="CI49">
        <v>0</v>
      </c>
      <c r="CJ49">
        <v>1159.5999999999999</v>
      </c>
      <c r="CK49">
        <v>0</v>
      </c>
      <c r="CL49">
        <v>0</v>
      </c>
      <c r="CM49">
        <v>0</v>
      </c>
      <c r="CN49">
        <v>0</v>
      </c>
      <c r="CO49">
        <v>0</v>
      </c>
      <c r="CP49">
        <v>0</v>
      </c>
      <c r="CQ49">
        <v>0</v>
      </c>
      <c r="CR49">
        <v>0</v>
      </c>
      <c r="CS49">
        <v>0</v>
      </c>
      <c r="CT49">
        <v>0</v>
      </c>
      <c r="CU49">
        <v>9.0399999999999991</v>
      </c>
      <c r="CV49">
        <v>40.04</v>
      </c>
      <c r="CW49">
        <v>3.02</v>
      </c>
      <c r="CX49">
        <v>0</v>
      </c>
      <c r="CY49">
        <v>19.93</v>
      </c>
      <c r="CZ49">
        <v>8.5299999999999994</v>
      </c>
      <c r="DA49">
        <v>30.42</v>
      </c>
      <c r="DB49">
        <v>47.74</v>
      </c>
      <c r="DC49">
        <v>1.72</v>
      </c>
      <c r="DD49">
        <v>160.44</v>
      </c>
      <c r="DE49">
        <v>72.03</v>
      </c>
      <c r="DF49">
        <v>0</v>
      </c>
      <c r="DG49">
        <v>6.1281299999999996</v>
      </c>
      <c r="DH49">
        <v>8.9726299999999995E-2</v>
      </c>
      <c r="DI49">
        <v>0</v>
      </c>
      <c r="DJ49">
        <v>8.6966000000000002E-2</v>
      </c>
      <c r="DK49">
        <v>0.53989299999999996</v>
      </c>
      <c r="DL49">
        <v>1.00156</v>
      </c>
      <c r="DM49">
        <v>1.82348</v>
      </c>
      <c r="DN49">
        <v>7.39533E-2</v>
      </c>
      <c r="DO49">
        <v>9.7437100000000001</v>
      </c>
      <c r="DP49">
        <v>6.3048299999999999</v>
      </c>
      <c r="DQ49" t="s">
        <v>691</v>
      </c>
      <c r="DR49" t="s">
        <v>690</v>
      </c>
      <c r="DS49" t="s">
        <v>16</v>
      </c>
      <c r="DT49">
        <v>0</v>
      </c>
      <c r="DU49">
        <v>0</v>
      </c>
      <c r="DV49">
        <v>0</v>
      </c>
      <c r="DW49">
        <v>0</v>
      </c>
      <c r="EN49">
        <v>177.78</v>
      </c>
      <c r="EO49">
        <v>4920.0600000000004</v>
      </c>
      <c r="EP49">
        <v>785.77200000000005</v>
      </c>
      <c r="EQ49">
        <v>0</v>
      </c>
      <c r="ER49">
        <v>584.83299999999997</v>
      </c>
      <c r="ES49">
        <v>0</v>
      </c>
      <c r="ET49">
        <v>0</v>
      </c>
      <c r="EU49">
        <v>2033.7</v>
      </c>
      <c r="EV49">
        <v>5549.14</v>
      </c>
      <c r="EW49">
        <v>12062</v>
      </c>
      <c r="EX49">
        <v>433.91399999999999</v>
      </c>
      <c r="EY49">
        <v>26547.200000000001</v>
      </c>
      <c r="EZ49">
        <v>262.65699999999998</v>
      </c>
      <c r="FA49">
        <v>0</v>
      </c>
      <c r="FB49">
        <v>0</v>
      </c>
      <c r="FC49">
        <v>0</v>
      </c>
      <c r="FD49">
        <v>608.99199999999996</v>
      </c>
      <c r="FE49">
        <v>0</v>
      </c>
      <c r="FF49">
        <v>287.95400000000001</v>
      </c>
      <c r="FG49">
        <v>0</v>
      </c>
      <c r="FH49">
        <v>0</v>
      </c>
      <c r="FI49">
        <v>1159.5999999999999</v>
      </c>
      <c r="FJ49">
        <v>0</v>
      </c>
      <c r="FK49">
        <v>0</v>
      </c>
      <c r="FL49">
        <v>0</v>
      </c>
      <c r="FM49">
        <v>0</v>
      </c>
      <c r="FN49">
        <v>0</v>
      </c>
      <c r="FO49">
        <v>0</v>
      </c>
      <c r="FP49">
        <v>0</v>
      </c>
      <c r="FQ49">
        <v>0</v>
      </c>
      <c r="FR49">
        <v>0</v>
      </c>
      <c r="FS49">
        <v>0</v>
      </c>
      <c r="FT49">
        <v>9.0399999999999991</v>
      </c>
      <c r="FU49">
        <v>40.04</v>
      </c>
      <c r="FV49">
        <v>3.02</v>
      </c>
      <c r="FW49">
        <v>0</v>
      </c>
      <c r="FX49">
        <v>19.93</v>
      </c>
      <c r="FY49">
        <v>0</v>
      </c>
      <c r="FZ49">
        <v>0</v>
      </c>
      <c r="GA49">
        <v>8.5299999999999994</v>
      </c>
      <c r="GB49">
        <v>30.42</v>
      </c>
      <c r="GC49">
        <v>47.74</v>
      </c>
      <c r="GD49">
        <v>1.72</v>
      </c>
      <c r="GE49">
        <v>160.44</v>
      </c>
      <c r="GF49">
        <v>0</v>
      </c>
      <c r="GG49">
        <v>6.1281299999999996</v>
      </c>
      <c r="GH49">
        <v>8.9726299999999995E-2</v>
      </c>
      <c r="GI49">
        <v>0</v>
      </c>
      <c r="GJ49">
        <v>8.6966000000000002E-2</v>
      </c>
      <c r="GK49">
        <v>0</v>
      </c>
      <c r="GL49">
        <v>0</v>
      </c>
      <c r="GM49">
        <v>0.53989299999999996</v>
      </c>
      <c r="GN49">
        <v>1.00156</v>
      </c>
      <c r="GO49">
        <v>1.82348</v>
      </c>
      <c r="GP49">
        <v>7.39533E-2</v>
      </c>
      <c r="GQ49">
        <v>9.7437100000000001</v>
      </c>
      <c r="GR49">
        <v>1031.55</v>
      </c>
      <c r="GS49">
        <v>11891</v>
      </c>
      <c r="GT49">
        <v>785.77200000000005</v>
      </c>
      <c r="GU49">
        <v>0</v>
      </c>
      <c r="GV49">
        <v>0</v>
      </c>
      <c r="GW49">
        <v>5894.96</v>
      </c>
      <c r="GX49">
        <v>6547.68</v>
      </c>
      <c r="GY49">
        <v>10697.7</v>
      </c>
      <c r="GZ49">
        <v>540.49900000000002</v>
      </c>
      <c r="HA49">
        <v>37389.199999999997</v>
      </c>
      <c r="HB49">
        <v>859.51300000000003</v>
      </c>
      <c r="HC49">
        <v>0</v>
      </c>
      <c r="HD49">
        <v>0</v>
      </c>
      <c r="HE49">
        <v>0</v>
      </c>
      <c r="HF49">
        <v>1061.3499999999999</v>
      </c>
      <c r="HG49">
        <v>0</v>
      </c>
      <c r="HH49">
        <v>291.12400000000002</v>
      </c>
      <c r="HI49">
        <v>0</v>
      </c>
      <c r="HJ49">
        <v>0</v>
      </c>
      <c r="HK49">
        <v>2211.9899999999998</v>
      </c>
      <c r="HL49">
        <v>0</v>
      </c>
      <c r="HM49">
        <v>0</v>
      </c>
      <c r="HN49">
        <v>0</v>
      </c>
      <c r="HO49">
        <v>0</v>
      </c>
      <c r="HP49">
        <v>0</v>
      </c>
      <c r="HQ49">
        <v>0</v>
      </c>
      <c r="HR49">
        <v>0</v>
      </c>
      <c r="HS49">
        <v>0</v>
      </c>
      <c r="HT49">
        <v>0</v>
      </c>
      <c r="HU49">
        <v>0</v>
      </c>
      <c r="HV49">
        <v>31.08</v>
      </c>
      <c r="HW49">
        <v>83.41</v>
      </c>
      <c r="HX49">
        <v>3.02</v>
      </c>
      <c r="HY49">
        <v>0</v>
      </c>
      <c r="HZ49">
        <v>30.78</v>
      </c>
      <c r="IA49">
        <v>25.19</v>
      </c>
      <c r="IB49">
        <v>33.700000000000003</v>
      </c>
      <c r="IC49">
        <v>42.89</v>
      </c>
      <c r="ID49">
        <v>2.17</v>
      </c>
      <c r="IE49">
        <v>252.24</v>
      </c>
      <c r="IF49">
        <v>0</v>
      </c>
      <c r="IG49">
        <v>9.5320999999999998</v>
      </c>
      <c r="IH49">
        <v>8.9726299999999995E-2</v>
      </c>
      <c r="II49">
        <v>0</v>
      </c>
      <c r="IJ49">
        <v>0</v>
      </c>
      <c r="IK49">
        <v>1.7213499999999999</v>
      </c>
      <c r="IL49">
        <v>0.80892399999999998</v>
      </c>
      <c r="IM49">
        <v>1.7518499999999999</v>
      </c>
      <c r="IN49">
        <v>0.114331</v>
      </c>
      <c r="IO49">
        <v>14.0183</v>
      </c>
      <c r="IP49">
        <v>54.8</v>
      </c>
      <c r="IQ49">
        <v>0</v>
      </c>
      <c r="IR49">
        <v>25.4</v>
      </c>
      <c r="IS49">
        <v>54.8</v>
      </c>
      <c r="IT49">
        <v>29.4</v>
      </c>
      <c r="IU49">
        <v>45.98</v>
      </c>
      <c r="IV49">
        <v>26.05</v>
      </c>
      <c r="IW49">
        <v>45.98</v>
      </c>
      <c r="IX49">
        <v>26.05</v>
      </c>
      <c r="IY49">
        <v>45.98</v>
      </c>
      <c r="IZ49">
        <v>26.05</v>
      </c>
      <c r="JA49">
        <v>90.04</v>
      </c>
      <c r="JB49">
        <v>58.25</v>
      </c>
    </row>
    <row r="50" spans="1:262" x14ac:dyDescent="0.25">
      <c r="A50" s="10">
        <v>42977.405717592592</v>
      </c>
      <c r="B50" t="s">
        <v>429</v>
      </c>
      <c r="C50" t="s">
        <v>565</v>
      </c>
      <c r="D50">
        <v>15</v>
      </c>
      <c r="E50">
        <v>8</v>
      </c>
      <c r="F50">
        <v>6960</v>
      </c>
      <c r="G50" t="s">
        <v>96</v>
      </c>
      <c r="H50" t="s">
        <v>125</v>
      </c>
      <c r="I50">
        <v>0</v>
      </c>
      <c r="J50">
        <v>58.1</v>
      </c>
      <c r="K50">
        <v>0.136655</v>
      </c>
      <c r="L50">
        <v>14692.2</v>
      </c>
      <c r="M50">
        <v>785.77200000000005</v>
      </c>
      <c r="N50">
        <v>0</v>
      </c>
      <c r="O50">
        <v>584.83299999999997</v>
      </c>
      <c r="P50">
        <v>0</v>
      </c>
      <c r="Q50">
        <v>0</v>
      </c>
      <c r="R50">
        <v>2033.7</v>
      </c>
      <c r="S50">
        <v>5796.24</v>
      </c>
      <c r="T50">
        <v>12062</v>
      </c>
      <c r="U50">
        <v>433.91399999999999</v>
      </c>
      <c r="V50">
        <v>36388.800000000003</v>
      </c>
      <c r="W50">
        <v>0.20169899999999999</v>
      </c>
      <c r="X50">
        <v>0</v>
      </c>
      <c r="Y50">
        <v>0</v>
      </c>
      <c r="Z50">
        <v>0</v>
      </c>
      <c r="AA50">
        <v>459.9</v>
      </c>
      <c r="AB50">
        <v>0</v>
      </c>
      <c r="AC50">
        <v>287.95400000000001</v>
      </c>
      <c r="AD50">
        <v>0</v>
      </c>
      <c r="AE50">
        <v>0</v>
      </c>
      <c r="AF50">
        <v>748.05600000000004</v>
      </c>
      <c r="AG50">
        <v>0</v>
      </c>
      <c r="AH50">
        <v>0</v>
      </c>
      <c r="AI50">
        <v>0</v>
      </c>
      <c r="AJ50">
        <v>0</v>
      </c>
      <c r="AK50">
        <v>0</v>
      </c>
      <c r="AL50">
        <v>0</v>
      </c>
      <c r="AM50">
        <v>0</v>
      </c>
      <c r="AN50">
        <v>0</v>
      </c>
      <c r="AO50">
        <v>0</v>
      </c>
      <c r="AP50">
        <v>0</v>
      </c>
      <c r="AQ50">
        <v>0.01</v>
      </c>
      <c r="AR50">
        <v>89.5</v>
      </c>
      <c r="AS50">
        <v>3.03</v>
      </c>
      <c r="AT50">
        <v>0</v>
      </c>
      <c r="AU50">
        <v>15.68</v>
      </c>
      <c r="AV50">
        <v>0</v>
      </c>
      <c r="AW50">
        <v>0</v>
      </c>
      <c r="AX50">
        <v>8.64</v>
      </c>
      <c r="AY50">
        <v>31.41</v>
      </c>
      <c r="AZ50">
        <v>48</v>
      </c>
      <c r="BA50">
        <v>1.74</v>
      </c>
      <c r="BB50">
        <v>198.01</v>
      </c>
      <c r="BC50">
        <v>108.22</v>
      </c>
      <c r="BD50">
        <v>0</v>
      </c>
      <c r="BE50">
        <v>10.305999999999999</v>
      </c>
      <c r="BF50">
        <v>8.9726299999999995E-2</v>
      </c>
      <c r="BG50">
        <v>0</v>
      </c>
      <c r="BH50">
        <v>8.6966000000000002E-2</v>
      </c>
      <c r="BI50">
        <v>0</v>
      </c>
      <c r="BJ50">
        <v>0</v>
      </c>
      <c r="BK50">
        <v>0.53989299999999996</v>
      </c>
      <c r="BL50">
        <v>1.0040500000000001</v>
      </c>
      <c r="BM50">
        <v>1.82348</v>
      </c>
      <c r="BN50">
        <v>7.39533E-2</v>
      </c>
      <c r="BO50">
        <v>13.924099999999999</v>
      </c>
      <c r="BP50">
        <v>10.482699999999999</v>
      </c>
      <c r="BQ50">
        <v>0.136655</v>
      </c>
      <c r="BR50">
        <v>14692.2</v>
      </c>
      <c r="BS50">
        <v>785.77200000000005</v>
      </c>
      <c r="BT50">
        <v>0</v>
      </c>
      <c r="BU50">
        <v>584.83299999999997</v>
      </c>
      <c r="BV50">
        <v>2033.7</v>
      </c>
      <c r="BW50">
        <v>5796.24</v>
      </c>
      <c r="BX50">
        <v>12062</v>
      </c>
      <c r="BY50">
        <v>433.91399999999999</v>
      </c>
      <c r="BZ50">
        <v>36388.800000000003</v>
      </c>
      <c r="CA50">
        <v>0.20169899999999999</v>
      </c>
      <c r="CB50">
        <v>0</v>
      </c>
      <c r="CC50">
        <v>0</v>
      </c>
      <c r="CD50">
        <v>0</v>
      </c>
      <c r="CE50">
        <v>459.9</v>
      </c>
      <c r="CF50">
        <v>0</v>
      </c>
      <c r="CG50">
        <v>287.95400000000001</v>
      </c>
      <c r="CH50">
        <v>0</v>
      </c>
      <c r="CI50">
        <v>0</v>
      </c>
      <c r="CJ50">
        <v>748.05600000000004</v>
      </c>
      <c r="CK50">
        <v>0</v>
      </c>
      <c r="CL50">
        <v>0</v>
      </c>
      <c r="CM50">
        <v>0</v>
      </c>
      <c r="CN50">
        <v>0</v>
      </c>
      <c r="CO50">
        <v>0</v>
      </c>
      <c r="CP50">
        <v>0</v>
      </c>
      <c r="CQ50">
        <v>0</v>
      </c>
      <c r="CR50">
        <v>0</v>
      </c>
      <c r="CS50">
        <v>0</v>
      </c>
      <c r="CT50">
        <v>0</v>
      </c>
      <c r="CU50">
        <v>0.01</v>
      </c>
      <c r="CV50">
        <v>89.5</v>
      </c>
      <c r="CW50">
        <v>3.03</v>
      </c>
      <c r="CX50">
        <v>0</v>
      </c>
      <c r="CY50">
        <v>15.68</v>
      </c>
      <c r="CZ50">
        <v>8.64</v>
      </c>
      <c r="DA50">
        <v>31.41</v>
      </c>
      <c r="DB50">
        <v>48</v>
      </c>
      <c r="DC50">
        <v>1.74</v>
      </c>
      <c r="DD50">
        <v>198.01</v>
      </c>
      <c r="DE50">
        <v>108.22</v>
      </c>
      <c r="DF50">
        <v>0</v>
      </c>
      <c r="DG50">
        <v>0</v>
      </c>
      <c r="DH50">
        <v>0</v>
      </c>
      <c r="DI50">
        <v>0</v>
      </c>
      <c r="DJ50">
        <v>0</v>
      </c>
      <c r="DK50">
        <v>0</v>
      </c>
      <c r="DL50">
        <v>0</v>
      </c>
      <c r="DM50">
        <v>0</v>
      </c>
      <c r="DN50">
        <v>0</v>
      </c>
      <c r="DO50">
        <v>0</v>
      </c>
      <c r="DP50">
        <v>0</v>
      </c>
      <c r="DQ50" t="s">
        <v>691</v>
      </c>
      <c r="DR50" t="s">
        <v>690</v>
      </c>
      <c r="DS50" t="s">
        <v>16</v>
      </c>
      <c r="DT50">
        <v>-13.924099999999999</v>
      </c>
      <c r="DU50">
        <v>-10.482699999999999</v>
      </c>
      <c r="DV50">
        <v>0</v>
      </c>
      <c r="DW50">
        <v>0</v>
      </c>
      <c r="EN50">
        <v>0.136655</v>
      </c>
      <c r="EO50">
        <v>14692.2</v>
      </c>
      <c r="EP50">
        <v>785.77200000000005</v>
      </c>
      <c r="EQ50">
        <v>0</v>
      </c>
      <c r="ER50">
        <v>584.83299999999997</v>
      </c>
      <c r="ES50">
        <v>0</v>
      </c>
      <c r="ET50">
        <v>0</v>
      </c>
      <c r="EU50">
        <v>2033.7</v>
      </c>
      <c r="EV50">
        <v>5796.24</v>
      </c>
      <c r="EW50">
        <v>12062</v>
      </c>
      <c r="EX50">
        <v>433.91399999999999</v>
      </c>
      <c r="EY50">
        <v>36388.800000000003</v>
      </c>
      <c r="EZ50">
        <v>0.20169899999999999</v>
      </c>
      <c r="FA50">
        <v>0</v>
      </c>
      <c r="FB50">
        <v>0</v>
      </c>
      <c r="FC50">
        <v>0</v>
      </c>
      <c r="FD50">
        <v>459.9</v>
      </c>
      <c r="FE50">
        <v>0</v>
      </c>
      <c r="FF50">
        <v>287.95400000000001</v>
      </c>
      <c r="FG50">
        <v>0</v>
      </c>
      <c r="FH50">
        <v>0</v>
      </c>
      <c r="FI50">
        <v>748.05600000000004</v>
      </c>
      <c r="FJ50">
        <v>0</v>
      </c>
      <c r="FK50">
        <v>0</v>
      </c>
      <c r="FL50">
        <v>0</v>
      </c>
      <c r="FM50">
        <v>0</v>
      </c>
      <c r="FN50">
        <v>0</v>
      </c>
      <c r="FO50">
        <v>0</v>
      </c>
      <c r="FP50">
        <v>0</v>
      </c>
      <c r="FQ50">
        <v>0</v>
      </c>
      <c r="FR50">
        <v>0</v>
      </c>
      <c r="FS50">
        <v>0</v>
      </c>
      <c r="FT50">
        <v>0.01</v>
      </c>
      <c r="FU50">
        <v>89.5</v>
      </c>
      <c r="FV50">
        <v>3.03</v>
      </c>
      <c r="FW50">
        <v>0</v>
      </c>
      <c r="FX50">
        <v>15.68</v>
      </c>
      <c r="FY50">
        <v>0</v>
      </c>
      <c r="FZ50">
        <v>0</v>
      </c>
      <c r="GA50">
        <v>8.64</v>
      </c>
      <c r="GB50">
        <v>31.41</v>
      </c>
      <c r="GC50">
        <v>48</v>
      </c>
      <c r="GD50">
        <v>1.74</v>
      </c>
      <c r="GE50">
        <v>198.01</v>
      </c>
      <c r="GF50">
        <v>0</v>
      </c>
      <c r="GG50">
        <v>10.305999999999999</v>
      </c>
      <c r="GH50">
        <v>8.9726299999999995E-2</v>
      </c>
      <c r="GI50">
        <v>0</v>
      </c>
      <c r="GJ50">
        <v>8.6966000000000002E-2</v>
      </c>
      <c r="GK50">
        <v>0</v>
      </c>
      <c r="GL50">
        <v>0</v>
      </c>
      <c r="GM50">
        <v>0.53989299999999996</v>
      </c>
      <c r="GN50">
        <v>1.0040500000000001</v>
      </c>
      <c r="GO50">
        <v>1.82348</v>
      </c>
      <c r="GP50">
        <v>7.39533E-2</v>
      </c>
      <c r="GQ50">
        <v>13.924099999999999</v>
      </c>
      <c r="GR50">
        <v>95.005700000000004</v>
      </c>
      <c r="GS50">
        <v>32917.800000000003</v>
      </c>
      <c r="GT50">
        <v>785.77200000000005</v>
      </c>
      <c r="GU50">
        <v>0</v>
      </c>
      <c r="GV50">
        <v>0</v>
      </c>
      <c r="GW50">
        <v>5894.96</v>
      </c>
      <c r="GX50">
        <v>6547.68</v>
      </c>
      <c r="GY50">
        <v>10697.7</v>
      </c>
      <c r="GZ50">
        <v>540.49900000000002</v>
      </c>
      <c r="HA50">
        <v>57479.5</v>
      </c>
      <c r="HB50">
        <v>79.080600000000004</v>
      </c>
      <c r="HC50">
        <v>0</v>
      </c>
      <c r="HD50">
        <v>0</v>
      </c>
      <c r="HE50">
        <v>0</v>
      </c>
      <c r="HF50">
        <v>886.69299999999998</v>
      </c>
      <c r="HG50">
        <v>0</v>
      </c>
      <c r="HH50">
        <v>291.12400000000002</v>
      </c>
      <c r="HI50">
        <v>0</v>
      </c>
      <c r="HJ50">
        <v>0</v>
      </c>
      <c r="HK50">
        <v>1256.9000000000001</v>
      </c>
      <c r="HL50">
        <v>0</v>
      </c>
      <c r="HM50">
        <v>0</v>
      </c>
      <c r="HN50">
        <v>0</v>
      </c>
      <c r="HO50">
        <v>0</v>
      </c>
      <c r="HP50">
        <v>0</v>
      </c>
      <c r="HQ50">
        <v>0</v>
      </c>
      <c r="HR50">
        <v>0</v>
      </c>
      <c r="HS50">
        <v>0</v>
      </c>
      <c r="HT50">
        <v>0</v>
      </c>
      <c r="HU50">
        <v>0</v>
      </c>
      <c r="HV50">
        <v>2.89</v>
      </c>
      <c r="HW50">
        <v>179.41</v>
      </c>
      <c r="HX50">
        <v>3.03</v>
      </c>
      <c r="HY50">
        <v>0</v>
      </c>
      <c r="HZ50">
        <v>25.87</v>
      </c>
      <c r="IA50">
        <v>25.58</v>
      </c>
      <c r="IB50">
        <v>33.799999999999997</v>
      </c>
      <c r="IC50">
        <v>43.19</v>
      </c>
      <c r="ID50">
        <v>2.19</v>
      </c>
      <c r="IE50">
        <v>315.95999999999998</v>
      </c>
      <c r="IF50">
        <v>0</v>
      </c>
      <c r="IG50">
        <v>15.8802</v>
      </c>
      <c r="IH50">
        <v>8.9726299999999995E-2</v>
      </c>
      <c r="II50">
        <v>0</v>
      </c>
      <c r="IJ50">
        <v>0</v>
      </c>
      <c r="IK50">
        <v>1.7213499999999999</v>
      </c>
      <c r="IL50">
        <v>0.80892399999999998</v>
      </c>
      <c r="IM50">
        <v>1.7518499999999999</v>
      </c>
      <c r="IN50">
        <v>0.114331</v>
      </c>
      <c r="IO50">
        <v>20.366399999999999</v>
      </c>
      <c r="IP50">
        <v>58.1</v>
      </c>
      <c r="IQ50">
        <v>0</v>
      </c>
      <c r="IR50">
        <v>24.7</v>
      </c>
      <c r="IS50">
        <v>58.1</v>
      </c>
      <c r="IT50">
        <v>33.4</v>
      </c>
      <c r="IU50">
        <v>94.84</v>
      </c>
      <c r="IV50">
        <v>13.38</v>
      </c>
      <c r="IW50">
        <v>94.84</v>
      </c>
      <c r="IX50">
        <v>13.38</v>
      </c>
      <c r="IY50">
        <v>94.84</v>
      </c>
      <c r="IZ50">
        <v>13.38</v>
      </c>
      <c r="JA50">
        <v>182.77</v>
      </c>
      <c r="JB50">
        <v>28.43</v>
      </c>
    </row>
    <row r="51" spans="1:262" x14ac:dyDescent="0.25">
      <c r="A51" s="10">
        <v>42977.405717592592</v>
      </c>
      <c r="B51" t="s">
        <v>430</v>
      </c>
      <c r="C51" t="s">
        <v>566</v>
      </c>
      <c r="D51">
        <v>16</v>
      </c>
      <c r="E51">
        <v>8</v>
      </c>
      <c r="F51">
        <v>6960</v>
      </c>
      <c r="G51" t="s">
        <v>96</v>
      </c>
      <c r="H51" t="s">
        <v>125</v>
      </c>
      <c r="I51">
        <v>0</v>
      </c>
      <c r="J51">
        <v>55</v>
      </c>
      <c r="K51">
        <v>440.505</v>
      </c>
      <c r="L51">
        <v>1212.75</v>
      </c>
      <c r="M51">
        <v>785.77200000000005</v>
      </c>
      <c r="N51">
        <v>0</v>
      </c>
      <c r="O51">
        <v>584.86300000000006</v>
      </c>
      <c r="P51">
        <v>0</v>
      </c>
      <c r="Q51">
        <v>0</v>
      </c>
      <c r="R51">
        <v>2033.7</v>
      </c>
      <c r="S51">
        <v>5446.75</v>
      </c>
      <c r="T51">
        <v>12062</v>
      </c>
      <c r="U51">
        <v>433.91399999999999</v>
      </c>
      <c r="V51">
        <v>23000.2</v>
      </c>
      <c r="W51">
        <v>651.78300000000002</v>
      </c>
      <c r="X51">
        <v>0</v>
      </c>
      <c r="Y51">
        <v>0</v>
      </c>
      <c r="Z51">
        <v>0</v>
      </c>
      <c r="AA51">
        <v>736.14099999999996</v>
      </c>
      <c r="AB51">
        <v>0</v>
      </c>
      <c r="AC51">
        <v>287.95400000000001</v>
      </c>
      <c r="AD51">
        <v>0</v>
      </c>
      <c r="AE51">
        <v>0</v>
      </c>
      <c r="AF51">
        <v>1675.88</v>
      </c>
      <c r="AG51">
        <v>0</v>
      </c>
      <c r="AH51">
        <v>0</v>
      </c>
      <c r="AI51">
        <v>0</v>
      </c>
      <c r="AJ51">
        <v>0</v>
      </c>
      <c r="AK51">
        <v>0</v>
      </c>
      <c r="AL51">
        <v>0</v>
      </c>
      <c r="AM51">
        <v>0</v>
      </c>
      <c r="AN51">
        <v>0</v>
      </c>
      <c r="AO51">
        <v>0</v>
      </c>
      <c r="AP51">
        <v>0</v>
      </c>
      <c r="AQ51">
        <v>22.17</v>
      </c>
      <c r="AR51">
        <v>8.3699999999999992</v>
      </c>
      <c r="AS51">
        <v>3.14</v>
      </c>
      <c r="AT51">
        <v>0</v>
      </c>
      <c r="AU51">
        <v>23.59</v>
      </c>
      <c r="AV51">
        <v>0</v>
      </c>
      <c r="AW51">
        <v>0</v>
      </c>
      <c r="AX51">
        <v>9.49</v>
      </c>
      <c r="AY51">
        <v>30.86</v>
      </c>
      <c r="AZ51">
        <v>50.4</v>
      </c>
      <c r="BA51">
        <v>1.89</v>
      </c>
      <c r="BB51">
        <v>149.91</v>
      </c>
      <c r="BC51">
        <v>57.27</v>
      </c>
      <c r="BD51">
        <v>0</v>
      </c>
      <c r="BE51">
        <v>2.63748</v>
      </c>
      <c r="BF51">
        <v>8.9726299999999995E-2</v>
      </c>
      <c r="BG51">
        <v>0</v>
      </c>
      <c r="BH51">
        <v>8.6966000000000002E-2</v>
      </c>
      <c r="BI51">
        <v>0</v>
      </c>
      <c r="BJ51">
        <v>0</v>
      </c>
      <c r="BK51">
        <v>0.53989299999999996</v>
      </c>
      <c r="BL51">
        <v>0.99796700000000005</v>
      </c>
      <c r="BM51">
        <v>1.82348</v>
      </c>
      <c r="BN51">
        <v>7.39533E-2</v>
      </c>
      <c r="BO51">
        <v>6.24946</v>
      </c>
      <c r="BP51">
        <v>2.8141699999999998</v>
      </c>
      <c r="BQ51">
        <v>440.505</v>
      </c>
      <c r="BR51">
        <v>1212.75</v>
      </c>
      <c r="BS51">
        <v>785.77200000000005</v>
      </c>
      <c r="BT51">
        <v>0</v>
      </c>
      <c r="BU51">
        <v>584.86300000000006</v>
      </c>
      <c r="BV51">
        <v>2033.7</v>
      </c>
      <c r="BW51">
        <v>5446.75</v>
      </c>
      <c r="BX51">
        <v>12062</v>
      </c>
      <c r="BY51">
        <v>433.91399999999999</v>
      </c>
      <c r="BZ51">
        <v>23000.2</v>
      </c>
      <c r="CA51">
        <v>651.78300000000002</v>
      </c>
      <c r="CB51">
        <v>0</v>
      </c>
      <c r="CC51">
        <v>0</v>
      </c>
      <c r="CD51">
        <v>0</v>
      </c>
      <c r="CE51">
        <v>736.14099999999996</v>
      </c>
      <c r="CF51">
        <v>0</v>
      </c>
      <c r="CG51">
        <v>287.95400000000001</v>
      </c>
      <c r="CH51">
        <v>0</v>
      </c>
      <c r="CI51">
        <v>0</v>
      </c>
      <c r="CJ51">
        <v>1675.88</v>
      </c>
      <c r="CK51">
        <v>0</v>
      </c>
      <c r="CL51">
        <v>0</v>
      </c>
      <c r="CM51">
        <v>0</v>
      </c>
      <c r="CN51">
        <v>0</v>
      </c>
      <c r="CO51">
        <v>0</v>
      </c>
      <c r="CP51">
        <v>0</v>
      </c>
      <c r="CQ51">
        <v>0</v>
      </c>
      <c r="CR51">
        <v>0</v>
      </c>
      <c r="CS51">
        <v>0</v>
      </c>
      <c r="CT51">
        <v>0</v>
      </c>
      <c r="CU51">
        <v>22.17</v>
      </c>
      <c r="CV51">
        <v>8.3699999999999992</v>
      </c>
      <c r="CW51">
        <v>3.14</v>
      </c>
      <c r="CX51">
        <v>0</v>
      </c>
      <c r="CY51">
        <v>23.59</v>
      </c>
      <c r="CZ51">
        <v>9.49</v>
      </c>
      <c r="DA51">
        <v>30.86</v>
      </c>
      <c r="DB51">
        <v>50.4</v>
      </c>
      <c r="DC51">
        <v>1.89</v>
      </c>
      <c r="DD51">
        <v>149.91</v>
      </c>
      <c r="DE51">
        <v>57.27</v>
      </c>
      <c r="DF51">
        <v>0</v>
      </c>
      <c r="DG51">
        <v>2.63748</v>
      </c>
      <c r="DH51">
        <v>8.9726299999999995E-2</v>
      </c>
      <c r="DI51">
        <v>0</v>
      </c>
      <c r="DJ51">
        <v>8.6966000000000002E-2</v>
      </c>
      <c r="DK51">
        <v>0.53989299999999996</v>
      </c>
      <c r="DL51">
        <v>0.99796700000000005</v>
      </c>
      <c r="DM51">
        <v>1.82348</v>
      </c>
      <c r="DN51">
        <v>7.39533E-2</v>
      </c>
      <c r="DO51">
        <v>6.24946</v>
      </c>
      <c r="DP51">
        <v>2.8141699999999998</v>
      </c>
      <c r="DQ51" t="s">
        <v>691</v>
      </c>
      <c r="DR51" t="s">
        <v>690</v>
      </c>
      <c r="DS51" t="s">
        <v>16</v>
      </c>
      <c r="DT51">
        <v>0</v>
      </c>
      <c r="DU51">
        <v>0</v>
      </c>
      <c r="DV51">
        <v>0</v>
      </c>
      <c r="DW51">
        <v>0</v>
      </c>
      <c r="EN51">
        <v>440.505</v>
      </c>
      <c r="EO51">
        <v>1212.75</v>
      </c>
      <c r="EP51">
        <v>785.77200000000005</v>
      </c>
      <c r="EQ51">
        <v>0</v>
      </c>
      <c r="ER51">
        <v>584.86300000000006</v>
      </c>
      <c r="ES51">
        <v>0</v>
      </c>
      <c r="ET51">
        <v>0</v>
      </c>
      <c r="EU51">
        <v>2033.7</v>
      </c>
      <c r="EV51">
        <v>5446.75</v>
      </c>
      <c r="EW51">
        <v>12062</v>
      </c>
      <c r="EX51">
        <v>433.91399999999999</v>
      </c>
      <c r="EY51">
        <v>23000.2</v>
      </c>
      <c r="EZ51">
        <v>651.78300000000002</v>
      </c>
      <c r="FA51">
        <v>0</v>
      </c>
      <c r="FB51">
        <v>0</v>
      </c>
      <c r="FC51">
        <v>0</v>
      </c>
      <c r="FD51">
        <v>736.14099999999996</v>
      </c>
      <c r="FE51">
        <v>0</v>
      </c>
      <c r="FF51">
        <v>287.95400000000001</v>
      </c>
      <c r="FG51">
        <v>0</v>
      </c>
      <c r="FH51">
        <v>0</v>
      </c>
      <c r="FI51">
        <v>1675.88</v>
      </c>
      <c r="FJ51">
        <v>0</v>
      </c>
      <c r="FK51">
        <v>0</v>
      </c>
      <c r="FL51">
        <v>0</v>
      </c>
      <c r="FM51">
        <v>0</v>
      </c>
      <c r="FN51">
        <v>0</v>
      </c>
      <c r="FO51">
        <v>0</v>
      </c>
      <c r="FP51">
        <v>0</v>
      </c>
      <c r="FQ51">
        <v>0</v>
      </c>
      <c r="FR51">
        <v>0</v>
      </c>
      <c r="FS51">
        <v>0</v>
      </c>
      <c r="FT51">
        <v>22.17</v>
      </c>
      <c r="FU51">
        <v>8.3699999999999992</v>
      </c>
      <c r="FV51">
        <v>3.14</v>
      </c>
      <c r="FW51">
        <v>0</v>
      </c>
      <c r="FX51">
        <v>23.59</v>
      </c>
      <c r="FY51">
        <v>0</v>
      </c>
      <c r="FZ51">
        <v>0</v>
      </c>
      <c r="GA51">
        <v>9.49</v>
      </c>
      <c r="GB51">
        <v>30.86</v>
      </c>
      <c r="GC51">
        <v>50.4</v>
      </c>
      <c r="GD51">
        <v>1.89</v>
      </c>
      <c r="GE51">
        <v>149.91</v>
      </c>
      <c r="GF51">
        <v>0</v>
      </c>
      <c r="GG51">
        <v>2.63748</v>
      </c>
      <c r="GH51">
        <v>8.9726299999999995E-2</v>
      </c>
      <c r="GI51">
        <v>0</v>
      </c>
      <c r="GJ51">
        <v>8.6966000000000002E-2</v>
      </c>
      <c r="GK51">
        <v>0</v>
      </c>
      <c r="GL51">
        <v>0</v>
      </c>
      <c r="GM51">
        <v>0.53989299999999996</v>
      </c>
      <c r="GN51">
        <v>0.99796700000000005</v>
      </c>
      <c r="GO51">
        <v>1.82348</v>
      </c>
      <c r="GP51">
        <v>7.39533E-2</v>
      </c>
      <c r="GQ51">
        <v>6.24946</v>
      </c>
      <c r="GR51">
        <v>1366.91</v>
      </c>
      <c r="GS51">
        <v>2654.16</v>
      </c>
      <c r="GT51">
        <v>785.77200000000005</v>
      </c>
      <c r="GU51">
        <v>0</v>
      </c>
      <c r="GV51">
        <v>0</v>
      </c>
      <c r="GW51">
        <v>5894.96</v>
      </c>
      <c r="GX51">
        <v>6547.68</v>
      </c>
      <c r="GY51">
        <v>10697.7</v>
      </c>
      <c r="GZ51">
        <v>540.49900000000002</v>
      </c>
      <c r="HA51">
        <v>28487.7</v>
      </c>
      <c r="HB51">
        <v>1140.67</v>
      </c>
      <c r="HC51">
        <v>0</v>
      </c>
      <c r="HD51">
        <v>0</v>
      </c>
      <c r="HE51">
        <v>0</v>
      </c>
      <c r="HF51">
        <v>1206.92</v>
      </c>
      <c r="HG51">
        <v>0</v>
      </c>
      <c r="HH51">
        <v>291.12400000000002</v>
      </c>
      <c r="HI51">
        <v>0</v>
      </c>
      <c r="HJ51">
        <v>0</v>
      </c>
      <c r="HK51">
        <v>2638.72</v>
      </c>
      <c r="HL51">
        <v>0</v>
      </c>
      <c r="HM51">
        <v>0</v>
      </c>
      <c r="HN51">
        <v>0</v>
      </c>
      <c r="HO51">
        <v>0</v>
      </c>
      <c r="HP51">
        <v>0</v>
      </c>
      <c r="HQ51">
        <v>0</v>
      </c>
      <c r="HR51">
        <v>0</v>
      </c>
      <c r="HS51">
        <v>0</v>
      </c>
      <c r="HT51">
        <v>0</v>
      </c>
      <c r="HU51">
        <v>0</v>
      </c>
      <c r="HV51">
        <v>41.32</v>
      </c>
      <c r="HW51">
        <v>14.9</v>
      </c>
      <c r="HX51">
        <v>3.14</v>
      </c>
      <c r="HY51">
        <v>0</v>
      </c>
      <c r="HZ51">
        <v>34.79</v>
      </c>
      <c r="IA51">
        <v>27.55</v>
      </c>
      <c r="IB51">
        <v>34.76</v>
      </c>
      <c r="IC51">
        <v>45.01</v>
      </c>
      <c r="ID51">
        <v>2.59</v>
      </c>
      <c r="IE51">
        <v>204.06</v>
      </c>
      <c r="IF51">
        <v>0</v>
      </c>
      <c r="IG51">
        <v>3.51891</v>
      </c>
      <c r="IH51">
        <v>8.9726299999999995E-2</v>
      </c>
      <c r="II51">
        <v>0</v>
      </c>
      <c r="IJ51">
        <v>0</v>
      </c>
      <c r="IK51">
        <v>1.7213499999999999</v>
      </c>
      <c r="IL51">
        <v>0.80892399999999998</v>
      </c>
      <c r="IM51">
        <v>1.7518499999999999</v>
      </c>
      <c r="IN51">
        <v>0.114331</v>
      </c>
      <c r="IO51">
        <v>8.0050899999999992</v>
      </c>
      <c r="IP51">
        <v>55</v>
      </c>
      <c r="IQ51">
        <v>0</v>
      </c>
      <c r="IR51">
        <v>28.5</v>
      </c>
      <c r="IS51">
        <v>55</v>
      </c>
      <c r="IT51">
        <v>26.5</v>
      </c>
      <c r="IU51">
        <v>15.83</v>
      </c>
      <c r="IV51">
        <v>41.44</v>
      </c>
      <c r="IW51">
        <v>15.83</v>
      </c>
      <c r="IX51">
        <v>41.44</v>
      </c>
      <c r="IY51">
        <v>15.83</v>
      </c>
      <c r="IZ51">
        <v>41.44</v>
      </c>
      <c r="JA51">
        <v>23.85</v>
      </c>
      <c r="JB51">
        <v>70.3</v>
      </c>
    </row>
    <row r="52" spans="1:262" x14ac:dyDescent="0.25">
      <c r="A52" s="10">
        <v>42977.406064814815</v>
      </c>
      <c r="B52" t="s">
        <v>431</v>
      </c>
      <c r="C52" t="s">
        <v>567</v>
      </c>
      <c r="D52">
        <v>1</v>
      </c>
      <c r="E52">
        <v>1</v>
      </c>
      <c r="F52">
        <v>2100</v>
      </c>
      <c r="G52" t="s">
        <v>96</v>
      </c>
      <c r="H52" t="s">
        <v>125</v>
      </c>
      <c r="I52">
        <v>1.17</v>
      </c>
      <c r="J52">
        <v>55.3</v>
      </c>
      <c r="K52">
        <v>251.82499999999999</v>
      </c>
      <c r="L52">
        <v>0</v>
      </c>
      <c r="M52">
        <v>161.96899999999999</v>
      </c>
      <c r="N52">
        <v>0</v>
      </c>
      <c r="O52">
        <v>80.390600000000006</v>
      </c>
      <c r="P52">
        <v>0</v>
      </c>
      <c r="Q52">
        <v>0</v>
      </c>
      <c r="R52">
        <v>505.55700000000002</v>
      </c>
      <c r="S52">
        <v>881.95</v>
      </c>
      <c r="T52">
        <v>2025.88</v>
      </c>
      <c r="U52">
        <v>119.621</v>
      </c>
      <c r="V52">
        <v>4027.19</v>
      </c>
      <c r="W52">
        <v>371.64</v>
      </c>
      <c r="X52">
        <v>0</v>
      </c>
      <c r="Y52">
        <v>0</v>
      </c>
      <c r="Z52">
        <v>0</v>
      </c>
      <c r="AA52">
        <v>121.33499999999999</v>
      </c>
      <c r="AB52">
        <v>0</v>
      </c>
      <c r="AC52">
        <v>43.669699999999999</v>
      </c>
      <c r="AD52">
        <v>0</v>
      </c>
      <c r="AE52">
        <v>0</v>
      </c>
      <c r="AF52">
        <v>536.64400000000001</v>
      </c>
      <c r="AG52">
        <v>0</v>
      </c>
      <c r="AH52">
        <v>0</v>
      </c>
      <c r="AI52">
        <v>0</v>
      </c>
      <c r="AJ52">
        <v>0</v>
      </c>
      <c r="AK52">
        <v>0</v>
      </c>
      <c r="AL52">
        <v>0</v>
      </c>
      <c r="AM52">
        <v>0</v>
      </c>
      <c r="AN52">
        <v>0</v>
      </c>
      <c r="AO52">
        <v>0</v>
      </c>
      <c r="AP52">
        <v>0</v>
      </c>
      <c r="AQ52">
        <v>40</v>
      </c>
      <c r="AR52">
        <v>0</v>
      </c>
      <c r="AS52">
        <v>2.16</v>
      </c>
      <c r="AT52">
        <v>0</v>
      </c>
      <c r="AU52">
        <v>12.59</v>
      </c>
      <c r="AV52">
        <v>0</v>
      </c>
      <c r="AW52">
        <v>0</v>
      </c>
      <c r="AX52">
        <v>7.96</v>
      </c>
      <c r="AY52">
        <v>16.59</v>
      </c>
      <c r="AZ52">
        <v>28.26</v>
      </c>
      <c r="BA52">
        <v>1.74</v>
      </c>
      <c r="BB52">
        <v>109.3</v>
      </c>
      <c r="BC52">
        <v>54.75</v>
      </c>
      <c r="BD52" s="24">
        <v>1.0864699999999999E-12</v>
      </c>
      <c r="BE52">
        <v>0</v>
      </c>
      <c r="BF52">
        <v>1.8495000000000001E-2</v>
      </c>
      <c r="BG52">
        <v>0</v>
      </c>
      <c r="BH52">
        <v>1.0894600000000001E-2</v>
      </c>
      <c r="BI52">
        <v>0</v>
      </c>
      <c r="BJ52">
        <v>0</v>
      </c>
      <c r="BK52">
        <v>0.134212</v>
      </c>
      <c r="BL52">
        <v>0.15787599999999999</v>
      </c>
      <c r="BM52">
        <v>0.30364400000000002</v>
      </c>
      <c r="BN52">
        <v>2.03874E-2</v>
      </c>
      <c r="BO52">
        <v>0.645509</v>
      </c>
      <c r="BP52">
        <v>2.9389599999999998E-2</v>
      </c>
      <c r="BQ52">
        <v>256.48</v>
      </c>
      <c r="BR52">
        <v>0</v>
      </c>
      <c r="BS52">
        <v>161.96899999999999</v>
      </c>
      <c r="BT52">
        <v>0</v>
      </c>
      <c r="BU52">
        <v>80.390600000000006</v>
      </c>
      <c r="BV52">
        <v>505.55700000000002</v>
      </c>
      <c r="BW52">
        <v>885.22699999999998</v>
      </c>
      <c r="BX52">
        <v>2025.88</v>
      </c>
      <c r="BY52">
        <v>119.621</v>
      </c>
      <c r="BZ52">
        <v>4035.13</v>
      </c>
      <c r="CA52">
        <v>378.50900000000001</v>
      </c>
      <c r="CB52">
        <v>0</v>
      </c>
      <c r="CC52">
        <v>0</v>
      </c>
      <c r="CD52">
        <v>0</v>
      </c>
      <c r="CE52">
        <v>121.33499999999999</v>
      </c>
      <c r="CF52">
        <v>0</v>
      </c>
      <c r="CG52">
        <v>43.669699999999999</v>
      </c>
      <c r="CH52">
        <v>0</v>
      </c>
      <c r="CI52">
        <v>0</v>
      </c>
      <c r="CJ52">
        <v>543.51400000000001</v>
      </c>
      <c r="CK52">
        <v>0</v>
      </c>
      <c r="CL52">
        <v>0</v>
      </c>
      <c r="CM52">
        <v>0</v>
      </c>
      <c r="CN52">
        <v>0</v>
      </c>
      <c r="CO52">
        <v>0</v>
      </c>
      <c r="CP52">
        <v>0</v>
      </c>
      <c r="CQ52">
        <v>0</v>
      </c>
      <c r="CR52">
        <v>0</v>
      </c>
      <c r="CS52">
        <v>0</v>
      </c>
      <c r="CT52">
        <v>0</v>
      </c>
      <c r="CU52">
        <v>41.17</v>
      </c>
      <c r="CV52">
        <v>0</v>
      </c>
      <c r="CW52">
        <v>2.16</v>
      </c>
      <c r="CX52">
        <v>0</v>
      </c>
      <c r="CY52">
        <v>12.59</v>
      </c>
      <c r="CZ52">
        <v>7.96</v>
      </c>
      <c r="DA52">
        <v>16.63</v>
      </c>
      <c r="DB52">
        <v>28.26</v>
      </c>
      <c r="DC52">
        <v>1.74</v>
      </c>
      <c r="DD52">
        <v>110.51</v>
      </c>
      <c r="DE52">
        <v>55.92</v>
      </c>
      <c r="DF52" s="24">
        <v>3.2584E-13</v>
      </c>
      <c r="DG52">
        <v>0</v>
      </c>
      <c r="DH52">
        <v>1.8495000000000001E-2</v>
      </c>
      <c r="DI52">
        <v>0</v>
      </c>
      <c r="DJ52">
        <v>1.0894600000000001E-2</v>
      </c>
      <c r="DK52">
        <v>0.134212</v>
      </c>
      <c r="DL52">
        <v>0.15870500000000001</v>
      </c>
      <c r="DM52">
        <v>0.30364400000000002</v>
      </c>
      <c r="DN52">
        <v>2.03874E-2</v>
      </c>
      <c r="DO52">
        <v>0.64633799999999997</v>
      </c>
      <c r="DP52">
        <v>2.9389599999999998E-2</v>
      </c>
      <c r="DQ52" t="s">
        <v>691</v>
      </c>
      <c r="DR52" t="s">
        <v>690</v>
      </c>
      <c r="DS52" t="s">
        <v>16</v>
      </c>
      <c r="DT52">
        <v>8.2976600000000001E-4</v>
      </c>
      <c r="DU52" s="24">
        <v>-7.6063500000000002E-13</v>
      </c>
      <c r="DV52">
        <v>1.0949199999999999</v>
      </c>
      <c r="DW52">
        <v>2.0922700000000001</v>
      </c>
      <c r="EN52">
        <v>251.82499999999999</v>
      </c>
      <c r="EO52">
        <v>0</v>
      </c>
      <c r="EP52">
        <v>161.96899999999999</v>
      </c>
      <c r="EQ52">
        <v>0</v>
      </c>
      <c r="ER52">
        <v>80.390600000000006</v>
      </c>
      <c r="ES52">
        <v>0</v>
      </c>
      <c r="ET52">
        <v>0</v>
      </c>
      <c r="EU52">
        <v>505.55700000000002</v>
      </c>
      <c r="EV52">
        <v>881.95</v>
      </c>
      <c r="EW52">
        <v>2025.88</v>
      </c>
      <c r="EX52">
        <v>119.621</v>
      </c>
      <c r="EY52">
        <v>4027.19</v>
      </c>
      <c r="EZ52">
        <v>371.64</v>
      </c>
      <c r="FA52">
        <v>0</v>
      </c>
      <c r="FB52">
        <v>0</v>
      </c>
      <c r="FC52">
        <v>0</v>
      </c>
      <c r="FD52">
        <v>121.33499999999999</v>
      </c>
      <c r="FE52">
        <v>0</v>
      </c>
      <c r="FF52">
        <v>43.669699999999999</v>
      </c>
      <c r="FG52">
        <v>0</v>
      </c>
      <c r="FH52">
        <v>0</v>
      </c>
      <c r="FI52">
        <v>536.64400000000001</v>
      </c>
      <c r="FJ52">
        <v>0</v>
      </c>
      <c r="FK52">
        <v>0</v>
      </c>
      <c r="FL52">
        <v>0</v>
      </c>
      <c r="FM52">
        <v>0</v>
      </c>
      <c r="FN52">
        <v>0</v>
      </c>
      <c r="FO52">
        <v>0</v>
      </c>
      <c r="FP52">
        <v>0</v>
      </c>
      <c r="FQ52">
        <v>0</v>
      </c>
      <c r="FR52">
        <v>0</v>
      </c>
      <c r="FS52">
        <v>0</v>
      </c>
      <c r="FT52">
        <v>40</v>
      </c>
      <c r="FU52">
        <v>0</v>
      </c>
      <c r="FV52">
        <v>2.16</v>
      </c>
      <c r="FW52">
        <v>0</v>
      </c>
      <c r="FX52">
        <v>12.59</v>
      </c>
      <c r="FY52">
        <v>0</v>
      </c>
      <c r="FZ52">
        <v>0</v>
      </c>
      <c r="GA52">
        <v>7.96</v>
      </c>
      <c r="GB52">
        <v>16.59</v>
      </c>
      <c r="GC52">
        <v>28.26</v>
      </c>
      <c r="GD52">
        <v>1.74</v>
      </c>
      <c r="GE52">
        <v>109.3</v>
      </c>
      <c r="GF52" s="24">
        <v>1.0864699999999999E-12</v>
      </c>
      <c r="GG52">
        <v>0</v>
      </c>
      <c r="GH52">
        <v>1.8495000000000001E-2</v>
      </c>
      <c r="GI52">
        <v>0</v>
      </c>
      <c r="GJ52">
        <v>1.0894600000000001E-2</v>
      </c>
      <c r="GK52">
        <v>0</v>
      </c>
      <c r="GL52">
        <v>0</v>
      </c>
      <c r="GM52">
        <v>0.134212</v>
      </c>
      <c r="GN52">
        <v>0.15787599999999999</v>
      </c>
      <c r="GO52">
        <v>0.30364400000000002</v>
      </c>
      <c r="GP52">
        <v>2.03874E-2</v>
      </c>
      <c r="GQ52">
        <v>0.645509</v>
      </c>
      <c r="GR52">
        <v>462.48</v>
      </c>
      <c r="GS52">
        <v>0</v>
      </c>
      <c r="GT52">
        <v>161.96899999999999</v>
      </c>
      <c r="GU52">
        <v>0</v>
      </c>
      <c r="GV52">
        <v>0</v>
      </c>
      <c r="GW52">
        <v>2135</v>
      </c>
      <c r="GX52">
        <v>930.00099999999998</v>
      </c>
      <c r="GY52">
        <v>2637.81</v>
      </c>
      <c r="GZ52">
        <v>297.5</v>
      </c>
      <c r="HA52">
        <v>6624.76</v>
      </c>
      <c r="HB52">
        <v>384.90899999999999</v>
      </c>
      <c r="HC52">
        <v>0</v>
      </c>
      <c r="HD52">
        <v>0</v>
      </c>
      <c r="HE52">
        <v>0</v>
      </c>
      <c r="HF52">
        <v>182.03399999999999</v>
      </c>
      <c r="HG52">
        <v>0</v>
      </c>
      <c r="HH52">
        <v>65.400000000000006</v>
      </c>
      <c r="HI52">
        <v>0</v>
      </c>
      <c r="HJ52">
        <v>0</v>
      </c>
      <c r="HK52">
        <v>632.34299999999996</v>
      </c>
      <c r="HL52">
        <v>0</v>
      </c>
      <c r="HM52">
        <v>0</v>
      </c>
      <c r="HN52">
        <v>0</v>
      </c>
      <c r="HO52">
        <v>0</v>
      </c>
      <c r="HP52">
        <v>0</v>
      </c>
      <c r="HQ52">
        <v>0</v>
      </c>
      <c r="HR52">
        <v>0</v>
      </c>
      <c r="HS52">
        <v>0</v>
      </c>
      <c r="HT52">
        <v>0</v>
      </c>
      <c r="HU52">
        <v>0</v>
      </c>
      <c r="HV52">
        <v>44.64</v>
      </c>
      <c r="HW52">
        <v>0</v>
      </c>
      <c r="HX52">
        <v>2.16</v>
      </c>
      <c r="HY52">
        <v>0</v>
      </c>
      <c r="HZ52">
        <v>17.23</v>
      </c>
      <c r="IA52">
        <v>33.22</v>
      </c>
      <c r="IB52">
        <v>18.7</v>
      </c>
      <c r="IC52">
        <v>36.86</v>
      </c>
      <c r="ID52">
        <v>4.59</v>
      </c>
      <c r="IE52">
        <v>157.4</v>
      </c>
      <c r="IF52" s="24">
        <v>4.1866500000000001E-14</v>
      </c>
      <c r="IG52">
        <v>0</v>
      </c>
      <c r="IH52">
        <v>1.8495000000000001E-2</v>
      </c>
      <c r="II52">
        <v>0</v>
      </c>
      <c r="IJ52">
        <v>0</v>
      </c>
      <c r="IK52">
        <v>0.62342900000000001</v>
      </c>
      <c r="IL52">
        <v>0.118043</v>
      </c>
      <c r="IM52">
        <v>0.43196400000000001</v>
      </c>
      <c r="IN52">
        <v>6.2929700000000005E-2</v>
      </c>
      <c r="IO52">
        <v>1.2548600000000001</v>
      </c>
      <c r="IP52">
        <v>55.3</v>
      </c>
      <c r="IQ52">
        <v>0</v>
      </c>
      <c r="IR52">
        <v>33.9</v>
      </c>
      <c r="IS52">
        <v>56</v>
      </c>
      <c r="IT52">
        <v>22.1</v>
      </c>
      <c r="IU52">
        <v>6.56</v>
      </c>
      <c r="IV52">
        <v>48.19</v>
      </c>
      <c r="IW52">
        <v>6.7</v>
      </c>
      <c r="IX52">
        <v>49.22</v>
      </c>
      <c r="IY52">
        <v>6.56</v>
      </c>
      <c r="IZ52">
        <v>48.19</v>
      </c>
      <c r="JA52">
        <v>8.17</v>
      </c>
      <c r="JB52">
        <v>55.86</v>
      </c>
    </row>
    <row r="53" spans="1:262" x14ac:dyDescent="0.25">
      <c r="A53" s="10">
        <v>42977.405636574076</v>
      </c>
      <c r="B53" t="s">
        <v>432</v>
      </c>
      <c r="C53" t="s">
        <v>568</v>
      </c>
      <c r="D53">
        <v>2</v>
      </c>
      <c r="E53">
        <v>1</v>
      </c>
      <c r="F53">
        <v>2100</v>
      </c>
      <c r="G53" t="s">
        <v>96</v>
      </c>
      <c r="H53" t="s">
        <v>125</v>
      </c>
      <c r="I53">
        <v>1.94</v>
      </c>
      <c r="J53">
        <v>46.4</v>
      </c>
      <c r="K53">
        <v>148.012</v>
      </c>
      <c r="L53">
        <v>0</v>
      </c>
      <c r="M53">
        <v>167.18199999999999</v>
      </c>
      <c r="N53">
        <v>0</v>
      </c>
      <c r="O53">
        <v>80.385900000000007</v>
      </c>
      <c r="P53">
        <v>0</v>
      </c>
      <c r="Q53">
        <v>0</v>
      </c>
      <c r="R53">
        <v>505.55700000000002</v>
      </c>
      <c r="S53">
        <v>919.26599999999996</v>
      </c>
      <c r="T53">
        <v>2025.88</v>
      </c>
      <c r="U53">
        <v>119.621</v>
      </c>
      <c r="V53">
        <v>3965.91</v>
      </c>
      <c r="W53">
        <v>218.42699999999999</v>
      </c>
      <c r="X53">
        <v>0</v>
      </c>
      <c r="Y53">
        <v>0</v>
      </c>
      <c r="Z53">
        <v>0</v>
      </c>
      <c r="AA53">
        <v>109.837</v>
      </c>
      <c r="AB53">
        <v>0</v>
      </c>
      <c r="AC53">
        <v>43.669699999999999</v>
      </c>
      <c r="AD53">
        <v>0</v>
      </c>
      <c r="AE53">
        <v>0</v>
      </c>
      <c r="AF53">
        <v>371.93299999999999</v>
      </c>
      <c r="AG53">
        <v>0</v>
      </c>
      <c r="AH53">
        <v>0</v>
      </c>
      <c r="AI53">
        <v>0</v>
      </c>
      <c r="AJ53">
        <v>0</v>
      </c>
      <c r="AK53">
        <v>0</v>
      </c>
      <c r="AL53">
        <v>0</v>
      </c>
      <c r="AM53">
        <v>0</v>
      </c>
      <c r="AN53">
        <v>0</v>
      </c>
      <c r="AO53">
        <v>0</v>
      </c>
      <c r="AP53">
        <v>0</v>
      </c>
      <c r="AQ53">
        <v>24.42</v>
      </c>
      <c r="AR53">
        <v>0</v>
      </c>
      <c r="AS53">
        <v>2.21</v>
      </c>
      <c r="AT53">
        <v>0</v>
      </c>
      <c r="AU53">
        <v>11.54</v>
      </c>
      <c r="AV53">
        <v>0</v>
      </c>
      <c r="AW53">
        <v>0</v>
      </c>
      <c r="AX53">
        <v>7.54</v>
      </c>
      <c r="AY53">
        <v>17.170000000000002</v>
      </c>
      <c r="AZ53">
        <v>27.64</v>
      </c>
      <c r="BA53">
        <v>1.67</v>
      </c>
      <c r="BB53">
        <v>92.19</v>
      </c>
      <c r="BC53">
        <v>38.17</v>
      </c>
      <c r="BD53">
        <v>0</v>
      </c>
      <c r="BE53">
        <v>0</v>
      </c>
      <c r="BF53">
        <v>1.9090200000000002E-2</v>
      </c>
      <c r="BG53">
        <v>0</v>
      </c>
      <c r="BH53">
        <v>1.0894600000000001E-2</v>
      </c>
      <c r="BI53">
        <v>0</v>
      </c>
      <c r="BJ53">
        <v>0</v>
      </c>
      <c r="BK53">
        <v>0.134212</v>
      </c>
      <c r="BL53">
        <v>0.16981399999999999</v>
      </c>
      <c r="BM53">
        <v>0.30364400000000002</v>
      </c>
      <c r="BN53">
        <v>2.03874E-2</v>
      </c>
      <c r="BO53">
        <v>0.65804300000000004</v>
      </c>
      <c r="BP53">
        <v>2.9984799999999999E-2</v>
      </c>
      <c r="BQ53">
        <v>155.83699999999999</v>
      </c>
      <c r="BR53">
        <v>2.8655900000000001</v>
      </c>
      <c r="BS53">
        <v>167.18199999999999</v>
      </c>
      <c r="BT53">
        <v>0</v>
      </c>
      <c r="BU53">
        <v>80.385900000000007</v>
      </c>
      <c r="BV53">
        <v>505.55700000000002</v>
      </c>
      <c r="BW53">
        <v>924.50599999999997</v>
      </c>
      <c r="BX53">
        <v>2025.88</v>
      </c>
      <c r="BY53">
        <v>119.621</v>
      </c>
      <c r="BZ53">
        <v>3981.84</v>
      </c>
      <c r="CA53">
        <v>229.97399999999999</v>
      </c>
      <c r="CB53">
        <v>0</v>
      </c>
      <c r="CC53">
        <v>0</v>
      </c>
      <c r="CD53">
        <v>0</v>
      </c>
      <c r="CE53">
        <v>109.837</v>
      </c>
      <c r="CF53">
        <v>0</v>
      </c>
      <c r="CG53">
        <v>43.669699999999999</v>
      </c>
      <c r="CH53">
        <v>0</v>
      </c>
      <c r="CI53">
        <v>0</v>
      </c>
      <c r="CJ53">
        <v>383.48099999999999</v>
      </c>
      <c r="CK53">
        <v>0</v>
      </c>
      <c r="CL53">
        <v>0</v>
      </c>
      <c r="CM53">
        <v>0</v>
      </c>
      <c r="CN53">
        <v>0</v>
      </c>
      <c r="CO53">
        <v>0</v>
      </c>
      <c r="CP53">
        <v>0</v>
      </c>
      <c r="CQ53">
        <v>0</v>
      </c>
      <c r="CR53">
        <v>0</v>
      </c>
      <c r="CS53">
        <v>0</v>
      </c>
      <c r="CT53">
        <v>0</v>
      </c>
      <c r="CU53">
        <v>25.8</v>
      </c>
      <c r="CV53">
        <v>0.56000000000000005</v>
      </c>
      <c r="CW53">
        <v>2.21</v>
      </c>
      <c r="CX53">
        <v>0</v>
      </c>
      <c r="CY53">
        <v>11.54</v>
      </c>
      <c r="CZ53">
        <v>7.54</v>
      </c>
      <c r="DA53">
        <v>17.25</v>
      </c>
      <c r="DB53">
        <v>27.64</v>
      </c>
      <c r="DC53">
        <v>1.67</v>
      </c>
      <c r="DD53">
        <v>94.21</v>
      </c>
      <c r="DE53">
        <v>40.11</v>
      </c>
      <c r="DF53">
        <v>0</v>
      </c>
      <c r="DG53">
        <v>3.32164E-2</v>
      </c>
      <c r="DH53">
        <v>1.9090200000000002E-2</v>
      </c>
      <c r="DI53">
        <v>0</v>
      </c>
      <c r="DJ53">
        <v>1.0894600000000001E-2</v>
      </c>
      <c r="DK53">
        <v>0.134212</v>
      </c>
      <c r="DL53">
        <v>0.17092299999999999</v>
      </c>
      <c r="DM53">
        <v>0.30364400000000002</v>
      </c>
      <c r="DN53">
        <v>2.03874E-2</v>
      </c>
      <c r="DO53">
        <v>0.69236699999999995</v>
      </c>
      <c r="DP53">
        <v>6.3201199999999999E-2</v>
      </c>
      <c r="DQ53" t="s">
        <v>691</v>
      </c>
      <c r="DR53" t="s">
        <v>690</v>
      </c>
      <c r="DS53" t="s">
        <v>16</v>
      </c>
      <c r="DT53">
        <v>3.43247E-2</v>
      </c>
      <c r="DU53">
        <v>3.32164E-2</v>
      </c>
      <c r="DV53">
        <v>2.1441499999999998</v>
      </c>
      <c r="DW53">
        <v>4.8367000000000004</v>
      </c>
      <c r="EN53">
        <v>148.012</v>
      </c>
      <c r="EO53">
        <v>0</v>
      </c>
      <c r="EP53">
        <v>167.18199999999999</v>
      </c>
      <c r="EQ53">
        <v>0</v>
      </c>
      <c r="ER53">
        <v>80.385900000000007</v>
      </c>
      <c r="ES53">
        <v>0</v>
      </c>
      <c r="ET53">
        <v>0</v>
      </c>
      <c r="EU53">
        <v>505.55700000000002</v>
      </c>
      <c r="EV53">
        <v>919.26599999999996</v>
      </c>
      <c r="EW53">
        <v>2025.88</v>
      </c>
      <c r="EX53">
        <v>119.621</v>
      </c>
      <c r="EY53">
        <v>3965.91</v>
      </c>
      <c r="EZ53">
        <v>218.42699999999999</v>
      </c>
      <c r="FA53">
        <v>0</v>
      </c>
      <c r="FB53">
        <v>0</v>
      </c>
      <c r="FC53">
        <v>0</v>
      </c>
      <c r="FD53">
        <v>109.837</v>
      </c>
      <c r="FE53">
        <v>0</v>
      </c>
      <c r="FF53">
        <v>43.669699999999999</v>
      </c>
      <c r="FG53">
        <v>0</v>
      </c>
      <c r="FH53">
        <v>0</v>
      </c>
      <c r="FI53">
        <v>371.93299999999999</v>
      </c>
      <c r="FJ53">
        <v>0</v>
      </c>
      <c r="FK53">
        <v>0</v>
      </c>
      <c r="FL53">
        <v>0</v>
      </c>
      <c r="FM53">
        <v>0</v>
      </c>
      <c r="FN53">
        <v>0</v>
      </c>
      <c r="FO53">
        <v>0</v>
      </c>
      <c r="FP53">
        <v>0</v>
      </c>
      <c r="FQ53">
        <v>0</v>
      </c>
      <c r="FR53">
        <v>0</v>
      </c>
      <c r="FS53">
        <v>0</v>
      </c>
      <c r="FT53">
        <v>24.42</v>
      </c>
      <c r="FU53">
        <v>0</v>
      </c>
      <c r="FV53">
        <v>2.21</v>
      </c>
      <c r="FW53">
        <v>0</v>
      </c>
      <c r="FX53">
        <v>11.54</v>
      </c>
      <c r="FY53">
        <v>0</v>
      </c>
      <c r="FZ53">
        <v>0</v>
      </c>
      <c r="GA53">
        <v>7.54</v>
      </c>
      <c r="GB53">
        <v>17.170000000000002</v>
      </c>
      <c r="GC53">
        <v>27.64</v>
      </c>
      <c r="GD53">
        <v>1.67</v>
      </c>
      <c r="GE53">
        <v>92.19</v>
      </c>
      <c r="GF53">
        <v>0</v>
      </c>
      <c r="GG53">
        <v>0</v>
      </c>
      <c r="GH53">
        <v>1.9090200000000002E-2</v>
      </c>
      <c r="GI53">
        <v>0</v>
      </c>
      <c r="GJ53">
        <v>1.0894600000000001E-2</v>
      </c>
      <c r="GK53">
        <v>0</v>
      </c>
      <c r="GL53">
        <v>0</v>
      </c>
      <c r="GM53">
        <v>0.134212</v>
      </c>
      <c r="GN53">
        <v>0.16981399999999999</v>
      </c>
      <c r="GO53">
        <v>0.30364400000000002</v>
      </c>
      <c r="GP53">
        <v>2.03874E-2</v>
      </c>
      <c r="GQ53">
        <v>0.65804300000000004</v>
      </c>
      <c r="GR53">
        <v>483.24900000000002</v>
      </c>
      <c r="GS53">
        <v>70.634799999999998</v>
      </c>
      <c r="GT53">
        <v>167.18199999999999</v>
      </c>
      <c r="GU53">
        <v>0</v>
      </c>
      <c r="GV53">
        <v>0</v>
      </c>
      <c r="GW53">
        <v>2135</v>
      </c>
      <c r="GX53">
        <v>930.00099999999998</v>
      </c>
      <c r="GY53">
        <v>2637.81</v>
      </c>
      <c r="GZ53">
        <v>297.5</v>
      </c>
      <c r="HA53">
        <v>6721.38</v>
      </c>
      <c r="HB53">
        <v>402.18</v>
      </c>
      <c r="HC53">
        <v>0</v>
      </c>
      <c r="HD53">
        <v>0</v>
      </c>
      <c r="HE53">
        <v>0</v>
      </c>
      <c r="HF53">
        <v>169.505</v>
      </c>
      <c r="HG53">
        <v>0</v>
      </c>
      <c r="HH53">
        <v>65.400000000000006</v>
      </c>
      <c r="HI53">
        <v>0</v>
      </c>
      <c r="HJ53">
        <v>0</v>
      </c>
      <c r="HK53">
        <v>637.08500000000004</v>
      </c>
      <c r="HL53">
        <v>0</v>
      </c>
      <c r="HM53">
        <v>0</v>
      </c>
      <c r="HN53">
        <v>0</v>
      </c>
      <c r="HO53">
        <v>0</v>
      </c>
      <c r="HP53">
        <v>0</v>
      </c>
      <c r="HQ53">
        <v>0</v>
      </c>
      <c r="HR53">
        <v>0</v>
      </c>
      <c r="HS53">
        <v>0</v>
      </c>
      <c r="HT53">
        <v>0</v>
      </c>
      <c r="HU53">
        <v>0</v>
      </c>
      <c r="HV53">
        <v>47.53</v>
      </c>
      <c r="HW53">
        <v>8.6999999999999993</v>
      </c>
      <c r="HX53">
        <v>2.21</v>
      </c>
      <c r="HY53">
        <v>0</v>
      </c>
      <c r="HZ53">
        <v>16.11</v>
      </c>
      <c r="IA53">
        <v>32.51</v>
      </c>
      <c r="IB53">
        <v>18.579999999999998</v>
      </c>
      <c r="IC53">
        <v>36.49</v>
      </c>
      <c r="ID53">
        <v>4.4000000000000004</v>
      </c>
      <c r="IE53">
        <v>166.53</v>
      </c>
      <c r="IF53">
        <v>0</v>
      </c>
      <c r="IG53">
        <v>0.37843900000000003</v>
      </c>
      <c r="IH53">
        <v>1.9090200000000002E-2</v>
      </c>
      <c r="II53">
        <v>0</v>
      </c>
      <c r="IJ53">
        <v>0</v>
      </c>
      <c r="IK53">
        <v>0.62342900000000001</v>
      </c>
      <c r="IL53">
        <v>0.118043</v>
      </c>
      <c r="IM53">
        <v>0.43196400000000001</v>
      </c>
      <c r="IN53">
        <v>6.2929700000000005E-2</v>
      </c>
      <c r="IO53">
        <v>1.6338900000000001</v>
      </c>
      <c r="IP53">
        <v>46.4</v>
      </c>
      <c r="IQ53">
        <v>0</v>
      </c>
      <c r="IR53">
        <v>25.7</v>
      </c>
      <c r="IS53">
        <v>47.5</v>
      </c>
      <c r="IT53">
        <v>21.8</v>
      </c>
      <c r="IU53">
        <v>5.1100000000000003</v>
      </c>
      <c r="IV53">
        <v>33.06</v>
      </c>
      <c r="IW53">
        <v>5.76</v>
      </c>
      <c r="IX53">
        <v>34.35</v>
      </c>
      <c r="IY53">
        <v>5.1100000000000003</v>
      </c>
      <c r="IZ53">
        <v>33.06</v>
      </c>
      <c r="JA53">
        <v>16.73</v>
      </c>
      <c r="JB53">
        <v>57.82</v>
      </c>
    </row>
    <row r="54" spans="1:262" x14ac:dyDescent="0.25">
      <c r="A54" s="10">
        <v>42977.405636574076</v>
      </c>
      <c r="B54" t="s">
        <v>433</v>
      </c>
      <c r="C54" t="s">
        <v>569</v>
      </c>
      <c r="D54">
        <v>3</v>
      </c>
      <c r="E54">
        <v>1</v>
      </c>
      <c r="F54">
        <v>2100</v>
      </c>
      <c r="G54" t="s">
        <v>96</v>
      </c>
      <c r="H54" t="s">
        <v>125</v>
      </c>
      <c r="I54">
        <v>1.9</v>
      </c>
      <c r="J54">
        <v>46.6</v>
      </c>
      <c r="K54">
        <v>102.124</v>
      </c>
      <c r="L54">
        <v>0</v>
      </c>
      <c r="M54">
        <v>163.458</v>
      </c>
      <c r="N54">
        <v>0</v>
      </c>
      <c r="O54">
        <v>80.385900000000007</v>
      </c>
      <c r="P54">
        <v>0</v>
      </c>
      <c r="Q54">
        <v>0</v>
      </c>
      <c r="R54">
        <v>505.55700000000002</v>
      </c>
      <c r="S54">
        <v>910.24099999999999</v>
      </c>
      <c r="T54">
        <v>2025.88</v>
      </c>
      <c r="U54">
        <v>119.621</v>
      </c>
      <c r="V54">
        <v>3907.27</v>
      </c>
      <c r="W54">
        <v>150.69900000000001</v>
      </c>
      <c r="X54">
        <v>0</v>
      </c>
      <c r="Y54">
        <v>0</v>
      </c>
      <c r="Z54">
        <v>0</v>
      </c>
      <c r="AA54">
        <v>110.255</v>
      </c>
      <c r="AB54">
        <v>0</v>
      </c>
      <c r="AC54">
        <v>43.669699999999999</v>
      </c>
      <c r="AD54">
        <v>0</v>
      </c>
      <c r="AE54">
        <v>0</v>
      </c>
      <c r="AF54">
        <v>304.62400000000002</v>
      </c>
      <c r="AG54">
        <v>0</v>
      </c>
      <c r="AH54">
        <v>0</v>
      </c>
      <c r="AI54">
        <v>0</v>
      </c>
      <c r="AJ54">
        <v>0</v>
      </c>
      <c r="AK54">
        <v>0</v>
      </c>
      <c r="AL54">
        <v>0</v>
      </c>
      <c r="AM54">
        <v>0</v>
      </c>
      <c r="AN54">
        <v>0</v>
      </c>
      <c r="AO54">
        <v>0</v>
      </c>
      <c r="AP54">
        <v>0</v>
      </c>
      <c r="AQ54">
        <v>16.93</v>
      </c>
      <c r="AR54">
        <v>0</v>
      </c>
      <c r="AS54">
        <v>2.17</v>
      </c>
      <c r="AT54">
        <v>0</v>
      </c>
      <c r="AU54">
        <v>11.56</v>
      </c>
      <c r="AV54">
        <v>0</v>
      </c>
      <c r="AW54">
        <v>0</v>
      </c>
      <c r="AX54">
        <v>7.74</v>
      </c>
      <c r="AY54">
        <v>16.93</v>
      </c>
      <c r="AZ54">
        <v>27.98</v>
      </c>
      <c r="BA54">
        <v>1.72</v>
      </c>
      <c r="BB54">
        <v>85.03</v>
      </c>
      <c r="BC54">
        <v>30.66</v>
      </c>
      <c r="BD54">
        <v>0</v>
      </c>
      <c r="BE54">
        <v>0</v>
      </c>
      <c r="BF54">
        <v>1.86651E-2</v>
      </c>
      <c r="BG54">
        <v>0</v>
      </c>
      <c r="BH54">
        <v>1.0894600000000001E-2</v>
      </c>
      <c r="BI54">
        <v>0</v>
      </c>
      <c r="BJ54">
        <v>0</v>
      </c>
      <c r="BK54">
        <v>0.134212</v>
      </c>
      <c r="BL54">
        <v>0.16405700000000001</v>
      </c>
      <c r="BM54">
        <v>0.30364400000000002</v>
      </c>
      <c r="BN54">
        <v>2.03874E-2</v>
      </c>
      <c r="BO54">
        <v>0.65185999999999999</v>
      </c>
      <c r="BP54">
        <v>2.9559700000000001E-2</v>
      </c>
      <c r="BQ54">
        <v>112.71299999999999</v>
      </c>
      <c r="BR54">
        <v>0</v>
      </c>
      <c r="BS54">
        <v>163.458</v>
      </c>
      <c r="BT54">
        <v>0</v>
      </c>
      <c r="BU54">
        <v>80.385900000000007</v>
      </c>
      <c r="BV54">
        <v>505.55700000000002</v>
      </c>
      <c r="BW54">
        <v>913.87699999999995</v>
      </c>
      <c r="BX54">
        <v>2025.88</v>
      </c>
      <c r="BY54">
        <v>119.621</v>
      </c>
      <c r="BZ54">
        <v>3921.49</v>
      </c>
      <c r="CA54">
        <v>166.32499999999999</v>
      </c>
      <c r="CB54">
        <v>0</v>
      </c>
      <c r="CC54">
        <v>0</v>
      </c>
      <c r="CD54">
        <v>0</v>
      </c>
      <c r="CE54">
        <v>110.255</v>
      </c>
      <c r="CF54">
        <v>0</v>
      </c>
      <c r="CG54">
        <v>43.669699999999999</v>
      </c>
      <c r="CH54">
        <v>0</v>
      </c>
      <c r="CI54">
        <v>0</v>
      </c>
      <c r="CJ54">
        <v>320.24900000000002</v>
      </c>
      <c r="CK54">
        <v>0</v>
      </c>
      <c r="CL54">
        <v>0</v>
      </c>
      <c r="CM54">
        <v>0</v>
      </c>
      <c r="CN54">
        <v>0</v>
      </c>
      <c r="CO54">
        <v>0</v>
      </c>
      <c r="CP54">
        <v>0</v>
      </c>
      <c r="CQ54">
        <v>0</v>
      </c>
      <c r="CR54">
        <v>0</v>
      </c>
      <c r="CS54">
        <v>0</v>
      </c>
      <c r="CT54">
        <v>0</v>
      </c>
      <c r="CU54">
        <v>18.829999999999998</v>
      </c>
      <c r="CV54">
        <v>0</v>
      </c>
      <c r="CW54">
        <v>2.17</v>
      </c>
      <c r="CX54">
        <v>0</v>
      </c>
      <c r="CY54">
        <v>11.56</v>
      </c>
      <c r="CZ54">
        <v>7.74</v>
      </c>
      <c r="DA54">
        <v>16.989999999999998</v>
      </c>
      <c r="DB54">
        <v>27.98</v>
      </c>
      <c r="DC54">
        <v>1.72</v>
      </c>
      <c r="DD54">
        <v>86.99</v>
      </c>
      <c r="DE54">
        <v>32.56</v>
      </c>
      <c r="DF54">
        <v>0</v>
      </c>
      <c r="DG54">
        <v>0</v>
      </c>
      <c r="DH54">
        <v>1.86651E-2</v>
      </c>
      <c r="DI54">
        <v>0</v>
      </c>
      <c r="DJ54">
        <v>1.0894600000000001E-2</v>
      </c>
      <c r="DK54">
        <v>0.134212</v>
      </c>
      <c r="DL54">
        <v>0.16498199999999999</v>
      </c>
      <c r="DM54">
        <v>0.30364400000000002</v>
      </c>
      <c r="DN54">
        <v>2.03874E-2</v>
      </c>
      <c r="DO54">
        <v>0.65278499999999995</v>
      </c>
      <c r="DP54">
        <v>2.9559700000000001E-2</v>
      </c>
      <c r="DQ54" t="s">
        <v>691</v>
      </c>
      <c r="DR54" t="s">
        <v>690</v>
      </c>
      <c r="DS54" t="s">
        <v>16</v>
      </c>
      <c r="DT54">
        <v>9.2552599999999997E-4</v>
      </c>
      <c r="DU54">
        <v>0</v>
      </c>
      <c r="DV54">
        <v>2.2531300000000001</v>
      </c>
      <c r="DW54">
        <v>5.8353799999999998</v>
      </c>
      <c r="EN54">
        <v>102.124</v>
      </c>
      <c r="EO54">
        <v>0</v>
      </c>
      <c r="EP54">
        <v>163.458</v>
      </c>
      <c r="EQ54">
        <v>0</v>
      </c>
      <c r="ER54">
        <v>80.385900000000007</v>
      </c>
      <c r="ES54">
        <v>0</v>
      </c>
      <c r="ET54">
        <v>0</v>
      </c>
      <c r="EU54">
        <v>505.55700000000002</v>
      </c>
      <c r="EV54">
        <v>910.24099999999999</v>
      </c>
      <c r="EW54">
        <v>2025.88</v>
      </c>
      <c r="EX54">
        <v>119.621</v>
      </c>
      <c r="EY54">
        <v>3907.27</v>
      </c>
      <c r="EZ54">
        <v>150.69900000000001</v>
      </c>
      <c r="FA54">
        <v>0</v>
      </c>
      <c r="FB54">
        <v>0</v>
      </c>
      <c r="FC54">
        <v>0</v>
      </c>
      <c r="FD54">
        <v>110.255</v>
      </c>
      <c r="FE54">
        <v>0</v>
      </c>
      <c r="FF54">
        <v>43.669699999999999</v>
      </c>
      <c r="FG54">
        <v>0</v>
      </c>
      <c r="FH54">
        <v>0</v>
      </c>
      <c r="FI54">
        <v>304.62400000000002</v>
      </c>
      <c r="FJ54">
        <v>0</v>
      </c>
      <c r="FK54">
        <v>0</v>
      </c>
      <c r="FL54">
        <v>0</v>
      </c>
      <c r="FM54">
        <v>0</v>
      </c>
      <c r="FN54">
        <v>0</v>
      </c>
      <c r="FO54">
        <v>0</v>
      </c>
      <c r="FP54">
        <v>0</v>
      </c>
      <c r="FQ54">
        <v>0</v>
      </c>
      <c r="FR54">
        <v>0</v>
      </c>
      <c r="FS54">
        <v>0</v>
      </c>
      <c r="FT54">
        <v>16.93</v>
      </c>
      <c r="FU54">
        <v>0</v>
      </c>
      <c r="FV54">
        <v>2.17</v>
      </c>
      <c r="FW54">
        <v>0</v>
      </c>
      <c r="FX54">
        <v>11.56</v>
      </c>
      <c r="FY54">
        <v>0</v>
      </c>
      <c r="FZ54">
        <v>0</v>
      </c>
      <c r="GA54">
        <v>7.74</v>
      </c>
      <c r="GB54">
        <v>16.93</v>
      </c>
      <c r="GC54">
        <v>27.98</v>
      </c>
      <c r="GD54">
        <v>1.72</v>
      </c>
      <c r="GE54">
        <v>85.03</v>
      </c>
      <c r="GF54">
        <v>0</v>
      </c>
      <c r="GG54">
        <v>0</v>
      </c>
      <c r="GH54">
        <v>1.86651E-2</v>
      </c>
      <c r="GI54">
        <v>0</v>
      </c>
      <c r="GJ54">
        <v>1.0894600000000001E-2</v>
      </c>
      <c r="GK54">
        <v>0</v>
      </c>
      <c r="GL54">
        <v>0</v>
      </c>
      <c r="GM54">
        <v>0.134212</v>
      </c>
      <c r="GN54">
        <v>0.16405700000000001</v>
      </c>
      <c r="GO54">
        <v>0.30364400000000002</v>
      </c>
      <c r="GP54">
        <v>2.03874E-2</v>
      </c>
      <c r="GQ54">
        <v>0.65185999999999999</v>
      </c>
      <c r="GR54">
        <v>414.56099999999998</v>
      </c>
      <c r="GS54">
        <v>0</v>
      </c>
      <c r="GT54">
        <v>163.458</v>
      </c>
      <c r="GU54">
        <v>0</v>
      </c>
      <c r="GV54">
        <v>0</v>
      </c>
      <c r="GW54">
        <v>2135</v>
      </c>
      <c r="GX54">
        <v>930.00099999999998</v>
      </c>
      <c r="GY54">
        <v>2637.81</v>
      </c>
      <c r="GZ54">
        <v>297.5</v>
      </c>
      <c r="HA54">
        <v>6578.33</v>
      </c>
      <c r="HB54">
        <v>344.99599999999998</v>
      </c>
      <c r="HC54">
        <v>0</v>
      </c>
      <c r="HD54">
        <v>0</v>
      </c>
      <c r="HE54">
        <v>0</v>
      </c>
      <c r="HF54">
        <v>170.06899999999999</v>
      </c>
      <c r="HG54">
        <v>0</v>
      </c>
      <c r="HH54">
        <v>65.400000000000006</v>
      </c>
      <c r="HI54">
        <v>0</v>
      </c>
      <c r="HJ54">
        <v>0</v>
      </c>
      <c r="HK54">
        <v>580.46500000000003</v>
      </c>
      <c r="HL54">
        <v>0</v>
      </c>
      <c r="HM54">
        <v>0</v>
      </c>
      <c r="HN54">
        <v>0</v>
      </c>
      <c r="HO54">
        <v>0</v>
      </c>
      <c r="HP54">
        <v>0</v>
      </c>
      <c r="HQ54">
        <v>0</v>
      </c>
      <c r="HR54">
        <v>0</v>
      </c>
      <c r="HS54">
        <v>0</v>
      </c>
      <c r="HT54">
        <v>0</v>
      </c>
      <c r="HU54">
        <v>0</v>
      </c>
      <c r="HV54">
        <v>40.86</v>
      </c>
      <c r="HW54">
        <v>0</v>
      </c>
      <c r="HX54">
        <v>2.17</v>
      </c>
      <c r="HY54">
        <v>0</v>
      </c>
      <c r="HZ54">
        <v>16.13</v>
      </c>
      <c r="IA54">
        <v>33.020000000000003</v>
      </c>
      <c r="IB54">
        <v>18.670000000000002</v>
      </c>
      <c r="IC54">
        <v>36.76</v>
      </c>
      <c r="ID54">
        <v>4.8099999999999996</v>
      </c>
      <c r="IE54">
        <v>152.41999999999999</v>
      </c>
      <c r="IF54">
        <v>0</v>
      </c>
      <c r="IG54">
        <v>0</v>
      </c>
      <c r="IH54">
        <v>1.86651E-2</v>
      </c>
      <c r="II54">
        <v>0</v>
      </c>
      <c r="IJ54">
        <v>0</v>
      </c>
      <c r="IK54">
        <v>0.62342900000000001</v>
      </c>
      <c r="IL54">
        <v>0.118043</v>
      </c>
      <c r="IM54">
        <v>0.43196400000000001</v>
      </c>
      <c r="IN54">
        <v>6.2929700000000005E-2</v>
      </c>
      <c r="IO54">
        <v>1.2550300000000001</v>
      </c>
      <c r="IP54">
        <v>46.6</v>
      </c>
      <c r="IQ54">
        <v>0</v>
      </c>
      <c r="IR54">
        <v>24.6</v>
      </c>
      <c r="IS54">
        <v>47.7</v>
      </c>
      <c r="IT54">
        <v>23.1</v>
      </c>
      <c r="IU54">
        <v>4.58</v>
      </c>
      <c r="IV54">
        <v>26.08</v>
      </c>
      <c r="IW54">
        <v>4.72</v>
      </c>
      <c r="IX54">
        <v>27.84</v>
      </c>
      <c r="IY54">
        <v>4.58</v>
      </c>
      <c r="IZ54">
        <v>26.08</v>
      </c>
      <c r="JA54">
        <v>7.35</v>
      </c>
      <c r="JB54">
        <v>51.81</v>
      </c>
    </row>
    <row r="55" spans="1:262" x14ac:dyDescent="0.25">
      <c r="A55" s="10">
        <v>42977.406006944446</v>
      </c>
      <c r="B55" t="s">
        <v>434</v>
      </c>
      <c r="C55" t="s">
        <v>570</v>
      </c>
      <c r="D55">
        <v>4</v>
      </c>
      <c r="E55">
        <v>1</v>
      </c>
      <c r="F55">
        <v>2100</v>
      </c>
      <c r="G55" t="s">
        <v>96</v>
      </c>
      <c r="H55" t="s">
        <v>125</v>
      </c>
      <c r="I55">
        <v>1.76</v>
      </c>
      <c r="J55">
        <v>43.6</v>
      </c>
      <c r="K55">
        <v>100.952</v>
      </c>
      <c r="L55">
        <v>2.7110699999999999</v>
      </c>
      <c r="M55">
        <v>167.92599999999999</v>
      </c>
      <c r="N55">
        <v>0</v>
      </c>
      <c r="O55">
        <v>80.384699999999995</v>
      </c>
      <c r="P55">
        <v>0</v>
      </c>
      <c r="Q55">
        <v>0</v>
      </c>
      <c r="R55">
        <v>505.55700000000002</v>
      </c>
      <c r="S55">
        <v>931.13300000000004</v>
      </c>
      <c r="T55">
        <v>2025.88</v>
      </c>
      <c r="U55">
        <v>119.621</v>
      </c>
      <c r="V55">
        <v>3934.17</v>
      </c>
      <c r="W55">
        <v>148.97900000000001</v>
      </c>
      <c r="X55">
        <v>0</v>
      </c>
      <c r="Y55">
        <v>0</v>
      </c>
      <c r="Z55">
        <v>0</v>
      </c>
      <c r="AA55">
        <v>105.467</v>
      </c>
      <c r="AB55">
        <v>0</v>
      </c>
      <c r="AC55">
        <v>43.669699999999999</v>
      </c>
      <c r="AD55">
        <v>0</v>
      </c>
      <c r="AE55">
        <v>0</v>
      </c>
      <c r="AF55">
        <v>298.11599999999999</v>
      </c>
      <c r="AG55">
        <v>0</v>
      </c>
      <c r="AH55">
        <v>0</v>
      </c>
      <c r="AI55">
        <v>0</v>
      </c>
      <c r="AJ55">
        <v>0</v>
      </c>
      <c r="AK55">
        <v>0</v>
      </c>
      <c r="AL55">
        <v>0</v>
      </c>
      <c r="AM55">
        <v>0</v>
      </c>
      <c r="AN55">
        <v>0</v>
      </c>
      <c r="AO55">
        <v>0</v>
      </c>
      <c r="AP55">
        <v>0</v>
      </c>
      <c r="AQ55">
        <v>16.68</v>
      </c>
      <c r="AR55">
        <v>0.24</v>
      </c>
      <c r="AS55">
        <v>2.2200000000000002</v>
      </c>
      <c r="AT55">
        <v>0</v>
      </c>
      <c r="AU55">
        <v>11.12</v>
      </c>
      <c r="AV55">
        <v>0</v>
      </c>
      <c r="AW55">
        <v>0</v>
      </c>
      <c r="AX55">
        <v>7.54</v>
      </c>
      <c r="AY55">
        <v>17.12</v>
      </c>
      <c r="AZ55">
        <v>27.7</v>
      </c>
      <c r="BA55">
        <v>1.66</v>
      </c>
      <c r="BB55">
        <v>84.28</v>
      </c>
      <c r="BC55">
        <v>30.26</v>
      </c>
      <c r="BD55">
        <v>0</v>
      </c>
      <c r="BE55">
        <v>1.7839899999999999E-2</v>
      </c>
      <c r="BF55">
        <v>1.9175299999999999E-2</v>
      </c>
      <c r="BG55">
        <v>0</v>
      </c>
      <c r="BH55">
        <v>1.0894600000000001E-2</v>
      </c>
      <c r="BI55">
        <v>0</v>
      </c>
      <c r="BJ55">
        <v>0</v>
      </c>
      <c r="BK55">
        <v>0.134212</v>
      </c>
      <c r="BL55">
        <v>0.17184099999999999</v>
      </c>
      <c r="BM55">
        <v>0.30364400000000002</v>
      </c>
      <c r="BN55">
        <v>2.03874E-2</v>
      </c>
      <c r="BO55">
        <v>0.67799399999999999</v>
      </c>
      <c r="BP55">
        <v>4.7909800000000002E-2</v>
      </c>
      <c r="BQ55">
        <v>109.61199999999999</v>
      </c>
      <c r="BR55">
        <v>3.8979599999999999</v>
      </c>
      <c r="BS55">
        <v>167.92599999999999</v>
      </c>
      <c r="BT55">
        <v>0</v>
      </c>
      <c r="BU55">
        <v>80.384699999999995</v>
      </c>
      <c r="BV55">
        <v>505.55700000000002</v>
      </c>
      <c r="BW55">
        <v>936.50699999999995</v>
      </c>
      <c r="BX55">
        <v>2025.88</v>
      </c>
      <c r="BY55">
        <v>119.621</v>
      </c>
      <c r="BZ55">
        <v>3949.39</v>
      </c>
      <c r="CA55">
        <v>161.75899999999999</v>
      </c>
      <c r="CB55">
        <v>0</v>
      </c>
      <c r="CC55">
        <v>0</v>
      </c>
      <c r="CD55">
        <v>0</v>
      </c>
      <c r="CE55">
        <v>105.467</v>
      </c>
      <c r="CF55">
        <v>0</v>
      </c>
      <c r="CG55">
        <v>43.669699999999999</v>
      </c>
      <c r="CH55">
        <v>0</v>
      </c>
      <c r="CI55">
        <v>0</v>
      </c>
      <c r="CJ55">
        <v>310.89600000000002</v>
      </c>
      <c r="CK55">
        <v>0</v>
      </c>
      <c r="CL55">
        <v>0</v>
      </c>
      <c r="CM55">
        <v>0</v>
      </c>
      <c r="CN55">
        <v>0</v>
      </c>
      <c r="CO55">
        <v>0</v>
      </c>
      <c r="CP55">
        <v>0</v>
      </c>
      <c r="CQ55">
        <v>0</v>
      </c>
      <c r="CR55">
        <v>0</v>
      </c>
      <c r="CS55">
        <v>0</v>
      </c>
      <c r="CT55">
        <v>0</v>
      </c>
      <c r="CU55">
        <v>18.190000000000001</v>
      </c>
      <c r="CV55">
        <v>0.49</v>
      </c>
      <c r="CW55">
        <v>2.2200000000000002</v>
      </c>
      <c r="CX55">
        <v>0</v>
      </c>
      <c r="CY55">
        <v>11.12</v>
      </c>
      <c r="CZ55">
        <v>7.54</v>
      </c>
      <c r="DA55">
        <v>17.2</v>
      </c>
      <c r="DB55">
        <v>27.7</v>
      </c>
      <c r="DC55">
        <v>1.66</v>
      </c>
      <c r="DD55">
        <v>86.12</v>
      </c>
      <c r="DE55">
        <v>32.020000000000003</v>
      </c>
      <c r="DF55">
        <v>0</v>
      </c>
      <c r="DG55">
        <v>2.4064599999999998E-2</v>
      </c>
      <c r="DH55">
        <v>1.9175299999999999E-2</v>
      </c>
      <c r="DI55">
        <v>0</v>
      </c>
      <c r="DJ55">
        <v>1.0894600000000001E-2</v>
      </c>
      <c r="DK55">
        <v>0.134212</v>
      </c>
      <c r="DL55">
        <v>0.17305499999999999</v>
      </c>
      <c r="DM55">
        <v>0.30364400000000002</v>
      </c>
      <c r="DN55">
        <v>2.03874E-2</v>
      </c>
      <c r="DO55">
        <v>0.68543299999999996</v>
      </c>
      <c r="DP55">
        <v>5.4134500000000002E-2</v>
      </c>
      <c r="DQ55" t="s">
        <v>691</v>
      </c>
      <c r="DR55" t="s">
        <v>690</v>
      </c>
      <c r="DS55" t="s">
        <v>16</v>
      </c>
      <c r="DT55">
        <v>7.4391199999999996E-3</v>
      </c>
      <c r="DU55">
        <v>6.2247300000000004E-3</v>
      </c>
      <c r="DV55">
        <v>2.1365500000000002</v>
      </c>
      <c r="DW55">
        <v>5.4965599999999997</v>
      </c>
      <c r="EN55">
        <v>100.952</v>
      </c>
      <c r="EO55">
        <v>2.7110699999999999</v>
      </c>
      <c r="EP55">
        <v>167.92599999999999</v>
      </c>
      <c r="EQ55">
        <v>0</v>
      </c>
      <c r="ER55">
        <v>80.384699999999995</v>
      </c>
      <c r="ES55">
        <v>0</v>
      </c>
      <c r="ET55">
        <v>0</v>
      </c>
      <c r="EU55">
        <v>505.55700000000002</v>
      </c>
      <c r="EV55">
        <v>931.13300000000004</v>
      </c>
      <c r="EW55">
        <v>2025.88</v>
      </c>
      <c r="EX55">
        <v>119.621</v>
      </c>
      <c r="EY55">
        <v>3934.17</v>
      </c>
      <c r="EZ55">
        <v>148.97900000000001</v>
      </c>
      <c r="FA55">
        <v>0</v>
      </c>
      <c r="FB55">
        <v>0</v>
      </c>
      <c r="FC55">
        <v>0</v>
      </c>
      <c r="FD55">
        <v>105.467</v>
      </c>
      <c r="FE55">
        <v>0</v>
      </c>
      <c r="FF55">
        <v>43.669699999999999</v>
      </c>
      <c r="FG55">
        <v>0</v>
      </c>
      <c r="FH55">
        <v>0</v>
      </c>
      <c r="FI55">
        <v>298.11599999999999</v>
      </c>
      <c r="FJ55">
        <v>0</v>
      </c>
      <c r="FK55">
        <v>0</v>
      </c>
      <c r="FL55">
        <v>0</v>
      </c>
      <c r="FM55">
        <v>0</v>
      </c>
      <c r="FN55">
        <v>0</v>
      </c>
      <c r="FO55">
        <v>0</v>
      </c>
      <c r="FP55">
        <v>0</v>
      </c>
      <c r="FQ55">
        <v>0</v>
      </c>
      <c r="FR55">
        <v>0</v>
      </c>
      <c r="FS55">
        <v>0</v>
      </c>
      <c r="FT55">
        <v>16.68</v>
      </c>
      <c r="FU55">
        <v>0.24</v>
      </c>
      <c r="FV55">
        <v>2.2200000000000002</v>
      </c>
      <c r="FW55">
        <v>0</v>
      </c>
      <c r="FX55">
        <v>11.12</v>
      </c>
      <c r="FY55">
        <v>0</v>
      </c>
      <c r="FZ55">
        <v>0</v>
      </c>
      <c r="GA55">
        <v>7.54</v>
      </c>
      <c r="GB55">
        <v>17.12</v>
      </c>
      <c r="GC55">
        <v>27.7</v>
      </c>
      <c r="GD55">
        <v>1.66</v>
      </c>
      <c r="GE55">
        <v>84.28</v>
      </c>
      <c r="GF55">
        <v>0</v>
      </c>
      <c r="GG55">
        <v>1.7839899999999999E-2</v>
      </c>
      <c r="GH55">
        <v>1.9175299999999999E-2</v>
      </c>
      <c r="GI55">
        <v>0</v>
      </c>
      <c r="GJ55">
        <v>1.0894600000000001E-2</v>
      </c>
      <c r="GK55">
        <v>0</v>
      </c>
      <c r="GL55">
        <v>0</v>
      </c>
      <c r="GM55">
        <v>0.134212</v>
      </c>
      <c r="GN55">
        <v>0.17184099999999999</v>
      </c>
      <c r="GO55">
        <v>0.30364400000000002</v>
      </c>
      <c r="GP55">
        <v>2.03874E-2</v>
      </c>
      <c r="GQ55">
        <v>0.67799399999999999</v>
      </c>
      <c r="GR55">
        <v>376.04</v>
      </c>
      <c r="GS55">
        <v>158.87899999999999</v>
      </c>
      <c r="GT55">
        <v>167.92599999999999</v>
      </c>
      <c r="GU55">
        <v>0</v>
      </c>
      <c r="GV55">
        <v>0</v>
      </c>
      <c r="GW55">
        <v>2135</v>
      </c>
      <c r="GX55">
        <v>930.00099999999998</v>
      </c>
      <c r="GY55">
        <v>2637.81</v>
      </c>
      <c r="GZ55">
        <v>297.5</v>
      </c>
      <c r="HA55">
        <v>6703.16</v>
      </c>
      <c r="HB55">
        <v>312.95699999999999</v>
      </c>
      <c r="HC55">
        <v>0</v>
      </c>
      <c r="HD55">
        <v>0</v>
      </c>
      <c r="HE55">
        <v>0</v>
      </c>
      <c r="HF55">
        <v>164.714</v>
      </c>
      <c r="HG55">
        <v>0</v>
      </c>
      <c r="HH55">
        <v>65.400000000000006</v>
      </c>
      <c r="HI55">
        <v>0</v>
      </c>
      <c r="HJ55">
        <v>0</v>
      </c>
      <c r="HK55">
        <v>543.07100000000003</v>
      </c>
      <c r="HL55">
        <v>0</v>
      </c>
      <c r="HM55">
        <v>0</v>
      </c>
      <c r="HN55">
        <v>0</v>
      </c>
      <c r="HO55">
        <v>0</v>
      </c>
      <c r="HP55">
        <v>0</v>
      </c>
      <c r="HQ55">
        <v>0</v>
      </c>
      <c r="HR55">
        <v>0</v>
      </c>
      <c r="HS55">
        <v>0</v>
      </c>
      <c r="HT55">
        <v>0</v>
      </c>
      <c r="HU55">
        <v>0</v>
      </c>
      <c r="HV55">
        <v>37.18</v>
      </c>
      <c r="HW55">
        <v>16.91</v>
      </c>
      <c r="HX55">
        <v>2.2200000000000002</v>
      </c>
      <c r="HY55">
        <v>0</v>
      </c>
      <c r="HZ55">
        <v>15.67</v>
      </c>
      <c r="IA55">
        <v>32.299999999999997</v>
      </c>
      <c r="IB55">
        <v>18.59</v>
      </c>
      <c r="IC55">
        <v>36.479999999999997</v>
      </c>
      <c r="ID55">
        <v>4.18</v>
      </c>
      <c r="IE55">
        <v>163.53</v>
      </c>
      <c r="IF55">
        <v>0</v>
      </c>
      <c r="IG55">
        <v>0.85812699999999997</v>
      </c>
      <c r="IH55">
        <v>1.9175299999999999E-2</v>
      </c>
      <c r="II55">
        <v>0</v>
      </c>
      <c r="IJ55">
        <v>0</v>
      </c>
      <c r="IK55">
        <v>0.62342900000000001</v>
      </c>
      <c r="IL55">
        <v>0.118043</v>
      </c>
      <c r="IM55">
        <v>0.43196400000000001</v>
      </c>
      <c r="IN55">
        <v>6.2929700000000005E-2</v>
      </c>
      <c r="IO55">
        <v>2.1136699999999999</v>
      </c>
      <c r="IP55">
        <v>43.6</v>
      </c>
      <c r="IQ55">
        <v>0</v>
      </c>
      <c r="IR55">
        <v>22.3</v>
      </c>
      <c r="IS55">
        <v>44.6</v>
      </c>
      <c r="IT55">
        <v>22.3</v>
      </c>
      <c r="IU55">
        <v>4.78</v>
      </c>
      <c r="IV55">
        <v>25.48</v>
      </c>
      <c r="IW55">
        <v>5.13</v>
      </c>
      <c r="IX55">
        <v>26.89</v>
      </c>
      <c r="IY55">
        <v>4.78</v>
      </c>
      <c r="IZ55">
        <v>25.48</v>
      </c>
      <c r="JA55">
        <v>23.64</v>
      </c>
      <c r="JB55">
        <v>48.34</v>
      </c>
    </row>
    <row r="56" spans="1:262" x14ac:dyDescent="0.25">
      <c r="A56" s="10">
        <v>42977.405636574076</v>
      </c>
      <c r="B56" t="s">
        <v>435</v>
      </c>
      <c r="C56" t="s">
        <v>571</v>
      </c>
      <c r="D56">
        <v>5</v>
      </c>
      <c r="E56">
        <v>1</v>
      </c>
      <c r="F56">
        <v>2100</v>
      </c>
      <c r="G56" t="s">
        <v>96</v>
      </c>
      <c r="H56" t="s">
        <v>125</v>
      </c>
      <c r="I56">
        <v>2</v>
      </c>
      <c r="J56">
        <v>44.8</v>
      </c>
      <c r="K56">
        <v>92.7102</v>
      </c>
      <c r="L56">
        <v>0</v>
      </c>
      <c r="M56">
        <v>164.947</v>
      </c>
      <c r="N56">
        <v>0</v>
      </c>
      <c r="O56">
        <v>80.385900000000007</v>
      </c>
      <c r="P56">
        <v>0</v>
      </c>
      <c r="Q56">
        <v>0</v>
      </c>
      <c r="R56">
        <v>505.55700000000002</v>
      </c>
      <c r="S56">
        <v>907.71299999999997</v>
      </c>
      <c r="T56">
        <v>2025.88</v>
      </c>
      <c r="U56">
        <v>119.621</v>
      </c>
      <c r="V56">
        <v>3896.82</v>
      </c>
      <c r="W56">
        <v>136.82400000000001</v>
      </c>
      <c r="X56">
        <v>0</v>
      </c>
      <c r="Y56">
        <v>0</v>
      </c>
      <c r="Z56">
        <v>0</v>
      </c>
      <c r="AA56">
        <v>112.655</v>
      </c>
      <c r="AB56">
        <v>0</v>
      </c>
      <c r="AC56">
        <v>43.669699999999999</v>
      </c>
      <c r="AD56">
        <v>0</v>
      </c>
      <c r="AE56">
        <v>0</v>
      </c>
      <c r="AF56">
        <v>293.149</v>
      </c>
      <c r="AG56">
        <v>0</v>
      </c>
      <c r="AH56">
        <v>0</v>
      </c>
      <c r="AI56">
        <v>0</v>
      </c>
      <c r="AJ56">
        <v>0</v>
      </c>
      <c r="AK56">
        <v>0</v>
      </c>
      <c r="AL56">
        <v>0</v>
      </c>
      <c r="AM56">
        <v>0</v>
      </c>
      <c r="AN56">
        <v>0</v>
      </c>
      <c r="AO56">
        <v>0</v>
      </c>
      <c r="AP56">
        <v>0</v>
      </c>
      <c r="AQ56">
        <v>14.97</v>
      </c>
      <c r="AR56">
        <v>0</v>
      </c>
      <c r="AS56">
        <v>2.19</v>
      </c>
      <c r="AT56">
        <v>0</v>
      </c>
      <c r="AU56">
        <v>11.76</v>
      </c>
      <c r="AV56">
        <v>0</v>
      </c>
      <c r="AW56">
        <v>0</v>
      </c>
      <c r="AX56">
        <v>7.75</v>
      </c>
      <c r="AY56">
        <v>16.989999999999998</v>
      </c>
      <c r="AZ56">
        <v>28</v>
      </c>
      <c r="BA56">
        <v>1.71</v>
      </c>
      <c r="BB56">
        <v>83.37</v>
      </c>
      <c r="BC56">
        <v>28.92</v>
      </c>
      <c r="BD56">
        <v>0</v>
      </c>
      <c r="BE56">
        <v>0</v>
      </c>
      <c r="BF56">
        <v>1.88351E-2</v>
      </c>
      <c r="BG56">
        <v>0</v>
      </c>
      <c r="BH56">
        <v>1.0894600000000001E-2</v>
      </c>
      <c r="BI56">
        <v>0</v>
      </c>
      <c r="BJ56">
        <v>0</v>
      </c>
      <c r="BK56">
        <v>0.134212</v>
      </c>
      <c r="BL56">
        <v>0.16295699999999999</v>
      </c>
      <c r="BM56">
        <v>0.30364400000000002</v>
      </c>
      <c r="BN56">
        <v>2.03874E-2</v>
      </c>
      <c r="BO56">
        <v>0.65093000000000001</v>
      </c>
      <c r="BP56">
        <v>2.9729700000000001E-2</v>
      </c>
      <c r="BQ56">
        <v>103.249</v>
      </c>
      <c r="BR56">
        <v>0</v>
      </c>
      <c r="BS56">
        <v>164.947</v>
      </c>
      <c r="BT56">
        <v>0</v>
      </c>
      <c r="BU56">
        <v>80.385900000000007</v>
      </c>
      <c r="BV56">
        <v>505.55700000000002</v>
      </c>
      <c r="BW56">
        <v>912.35400000000004</v>
      </c>
      <c r="BX56">
        <v>2025.88</v>
      </c>
      <c r="BY56">
        <v>119.621</v>
      </c>
      <c r="BZ56">
        <v>3912</v>
      </c>
      <c r="CA56">
        <v>152.37700000000001</v>
      </c>
      <c r="CB56">
        <v>0</v>
      </c>
      <c r="CC56">
        <v>0</v>
      </c>
      <c r="CD56">
        <v>0</v>
      </c>
      <c r="CE56">
        <v>112.655</v>
      </c>
      <c r="CF56">
        <v>0</v>
      </c>
      <c r="CG56">
        <v>43.669699999999999</v>
      </c>
      <c r="CH56">
        <v>0</v>
      </c>
      <c r="CI56">
        <v>0</v>
      </c>
      <c r="CJ56">
        <v>308.70299999999997</v>
      </c>
      <c r="CK56">
        <v>0</v>
      </c>
      <c r="CL56">
        <v>0</v>
      </c>
      <c r="CM56">
        <v>0</v>
      </c>
      <c r="CN56">
        <v>0</v>
      </c>
      <c r="CO56">
        <v>0</v>
      </c>
      <c r="CP56">
        <v>0</v>
      </c>
      <c r="CQ56">
        <v>0</v>
      </c>
      <c r="CR56">
        <v>0</v>
      </c>
      <c r="CS56">
        <v>0</v>
      </c>
      <c r="CT56">
        <v>0</v>
      </c>
      <c r="CU56">
        <v>16.97</v>
      </c>
      <c r="CV56">
        <v>0</v>
      </c>
      <c r="CW56">
        <v>2.19</v>
      </c>
      <c r="CX56">
        <v>0</v>
      </c>
      <c r="CY56">
        <v>11.76</v>
      </c>
      <c r="CZ56">
        <v>7.75</v>
      </c>
      <c r="DA56">
        <v>17.059999999999999</v>
      </c>
      <c r="DB56">
        <v>28</v>
      </c>
      <c r="DC56">
        <v>1.71</v>
      </c>
      <c r="DD56">
        <v>85.44</v>
      </c>
      <c r="DE56">
        <v>30.92</v>
      </c>
      <c r="DF56">
        <v>0</v>
      </c>
      <c r="DG56">
        <v>0</v>
      </c>
      <c r="DH56">
        <v>1.88351E-2</v>
      </c>
      <c r="DI56">
        <v>0</v>
      </c>
      <c r="DJ56">
        <v>1.0894600000000001E-2</v>
      </c>
      <c r="DK56">
        <v>0.134212</v>
      </c>
      <c r="DL56">
        <v>0.16434099999999999</v>
      </c>
      <c r="DM56">
        <v>0.30364400000000002</v>
      </c>
      <c r="DN56">
        <v>2.03874E-2</v>
      </c>
      <c r="DO56">
        <v>0.65231399999999995</v>
      </c>
      <c r="DP56">
        <v>2.9729700000000001E-2</v>
      </c>
      <c r="DQ56" t="s">
        <v>691</v>
      </c>
      <c r="DR56" t="s">
        <v>690</v>
      </c>
      <c r="DS56" t="s">
        <v>16</v>
      </c>
      <c r="DT56">
        <v>1.3838800000000001E-3</v>
      </c>
      <c r="DU56">
        <v>0</v>
      </c>
      <c r="DV56">
        <v>2.4227500000000002</v>
      </c>
      <c r="DW56">
        <v>6.4683099999999998</v>
      </c>
      <c r="EN56">
        <v>92.7102</v>
      </c>
      <c r="EO56">
        <v>0</v>
      </c>
      <c r="EP56">
        <v>164.947</v>
      </c>
      <c r="EQ56">
        <v>0</v>
      </c>
      <c r="ER56">
        <v>80.385900000000007</v>
      </c>
      <c r="ES56">
        <v>0</v>
      </c>
      <c r="ET56">
        <v>0</v>
      </c>
      <c r="EU56">
        <v>505.55700000000002</v>
      </c>
      <c r="EV56">
        <v>907.71299999999997</v>
      </c>
      <c r="EW56">
        <v>2025.88</v>
      </c>
      <c r="EX56">
        <v>119.621</v>
      </c>
      <c r="EY56">
        <v>3896.82</v>
      </c>
      <c r="EZ56">
        <v>136.82400000000001</v>
      </c>
      <c r="FA56">
        <v>0</v>
      </c>
      <c r="FB56">
        <v>0</v>
      </c>
      <c r="FC56">
        <v>0</v>
      </c>
      <c r="FD56">
        <v>112.655</v>
      </c>
      <c r="FE56">
        <v>0</v>
      </c>
      <c r="FF56">
        <v>43.669699999999999</v>
      </c>
      <c r="FG56">
        <v>0</v>
      </c>
      <c r="FH56">
        <v>0</v>
      </c>
      <c r="FI56">
        <v>293.149</v>
      </c>
      <c r="FJ56">
        <v>0</v>
      </c>
      <c r="FK56">
        <v>0</v>
      </c>
      <c r="FL56">
        <v>0</v>
      </c>
      <c r="FM56">
        <v>0</v>
      </c>
      <c r="FN56">
        <v>0</v>
      </c>
      <c r="FO56">
        <v>0</v>
      </c>
      <c r="FP56">
        <v>0</v>
      </c>
      <c r="FQ56">
        <v>0</v>
      </c>
      <c r="FR56">
        <v>0</v>
      </c>
      <c r="FS56">
        <v>0</v>
      </c>
      <c r="FT56">
        <v>14.97</v>
      </c>
      <c r="FU56">
        <v>0</v>
      </c>
      <c r="FV56">
        <v>2.19</v>
      </c>
      <c r="FW56">
        <v>0</v>
      </c>
      <c r="FX56">
        <v>11.76</v>
      </c>
      <c r="FY56">
        <v>0</v>
      </c>
      <c r="FZ56">
        <v>0</v>
      </c>
      <c r="GA56">
        <v>7.75</v>
      </c>
      <c r="GB56">
        <v>16.989999999999998</v>
      </c>
      <c r="GC56">
        <v>28</v>
      </c>
      <c r="GD56">
        <v>1.71</v>
      </c>
      <c r="GE56">
        <v>83.37</v>
      </c>
      <c r="GF56">
        <v>0</v>
      </c>
      <c r="GG56">
        <v>0</v>
      </c>
      <c r="GH56">
        <v>1.88351E-2</v>
      </c>
      <c r="GI56">
        <v>0</v>
      </c>
      <c r="GJ56">
        <v>1.0894600000000001E-2</v>
      </c>
      <c r="GK56">
        <v>0</v>
      </c>
      <c r="GL56">
        <v>0</v>
      </c>
      <c r="GM56">
        <v>0.134212</v>
      </c>
      <c r="GN56">
        <v>0.16295699999999999</v>
      </c>
      <c r="GO56">
        <v>0.30364400000000002</v>
      </c>
      <c r="GP56">
        <v>2.03874E-2</v>
      </c>
      <c r="GQ56">
        <v>0.65093000000000001</v>
      </c>
      <c r="GR56">
        <v>431.685</v>
      </c>
      <c r="GS56">
        <v>0</v>
      </c>
      <c r="GT56">
        <v>164.947</v>
      </c>
      <c r="GU56">
        <v>0</v>
      </c>
      <c r="GV56">
        <v>0</v>
      </c>
      <c r="GW56">
        <v>2135</v>
      </c>
      <c r="GX56">
        <v>930.00099999999998</v>
      </c>
      <c r="GY56">
        <v>2637.81</v>
      </c>
      <c r="GZ56">
        <v>297.5</v>
      </c>
      <c r="HA56">
        <v>6596.95</v>
      </c>
      <c r="HB56">
        <v>359.28800000000001</v>
      </c>
      <c r="HC56">
        <v>0</v>
      </c>
      <c r="HD56">
        <v>0</v>
      </c>
      <c r="HE56">
        <v>0</v>
      </c>
      <c r="HF56">
        <v>172.69200000000001</v>
      </c>
      <c r="HG56">
        <v>0</v>
      </c>
      <c r="HH56">
        <v>65.400000000000006</v>
      </c>
      <c r="HI56">
        <v>0</v>
      </c>
      <c r="HJ56">
        <v>0</v>
      </c>
      <c r="HK56">
        <v>597.38</v>
      </c>
      <c r="HL56">
        <v>0</v>
      </c>
      <c r="HM56">
        <v>0</v>
      </c>
      <c r="HN56">
        <v>0</v>
      </c>
      <c r="HO56">
        <v>0</v>
      </c>
      <c r="HP56">
        <v>0</v>
      </c>
      <c r="HQ56">
        <v>0</v>
      </c>
      <c r="HR56">
        <v>0</v>
      </c>
      <c r="HS56">
        <v>0</v>
      </c>
      <c r="HT56">
        <v>0</v>
      </c>
      <c r="HU56">
        <v>0</v>
      </c>
      <c r="HV56">
        <v>41.85</v>
      </c>
      <c r="HW56">
        <v>0</v>
      </c>
      <c r="HX56">
        <v>2.19</v>
      </c>
      <c r="HY56">
        <v>0</v>
      </c>
      <c r="HZ56">
        <v>16.36</v>
      </c>
      <c r="IA56">
        <v>32.869999999999997</v>
      </c>
      <c r="IB56">
        <v>18.66</v>
      </c>
      <c r="IC56">
        <v>36.72</v>
      </c>
      <c r="ID56">
        <v>4.54</v>
      </c>
      <c r="IE56">
        <v>153.19</v>
      </c>
      <c r="IF56" s="24">
        <v>4.5836999999999999E-16</v>
      </c>
      <c r="IG56">
        <v>0</v>
      </c>
      <c r="IH56">
        <v>1.88351E-2</v>
      </c>
      <c r="II56">
        <v>0</v>
      </c>
      <c r="IJ56">
        <v>0</v>
      </c>
      <c r="IK56">
        <v>0.62342900000000001</v>
      </c>
      <c r="IL56">
        <v>0.118043</v>
      </c>
      <c r="IM56">
        <v>0.43196400000000001</v>
      </c>
      <c r="IN56">
        <v>6.2929700000000005E-2</v>
      </c>
      <c r="IO56">
        <v>1.2552000000000001</v>
      </c>
      <c r="IP56">
        <v>44.8</v>
      </c>
      <c r="IQ56">
        <v>0</v>
      </c>
      <c r="IR56">
        <v>23.3</v>
      </c>
      <c r="IS56">
        <v>45.9</v>
      </c>
      <c r="IT56">
        <v>22.6</v>
      </c>
      <c r="IU56">
        <v>4.43</v>
      </c>
      <c r="IV56">
        <v>24.49</v>
      </c>
      <c r="IW56">
        <v>4.59</v>
      </c>
      <c r="IX56">
        <v>26.33</v>
      </c>
      <c r="IY56">
        <v>4.43</v>
      </c>
      <c r="IZ56">
        <v>24.49</v>
      </c>
      <c r="JA56">
        <v>7.54</v>
      </c>
      <c r="JB56">
        <v>52.86</v>
      </c>
    </row>
    <row r="57" spans="1:262" x14ac:dyDescent="0.25">
      <c r="A57" s="10">
        <v>42977.405636574076</v>
      </c>
      <c r="B57" t="s">
        <v>436</v>
      </c>
      <c r="C57" t="s">
        <v>572</v>
      </c>
      <c r="D57">
        <v>6</v>
      </c>
      <c r="E57">
        <v>1</v>
      </c>
      <c r="F57">
        <v>2100</v>
      </c>
      <c r="G57" t="s">
        <v>96</v>
      </c>
      <c r="H57" t="s">
        <v>125</v>
      </c>
      <c r="I57">
        <v>2.0699999999999998</v>
      </c>
      <c r="J57">
        <v>48.9</v>
      </c>
      <c r="K57">
        <v>42.594299999999997</v>
      </c>
      <c r="L57">
        <v>12.654199999999999</v>
      </c>
      <c r="M57">
        <v>170.16</v>
      </c>
      <c r="N57">
        <v>0</v>
      </c>
      <c r="O57">
        <v>80.38</v>
      </c>
      <c r="P57">
        <v>0</v>
      </c>
      <c r="Q57">
        <v>0</v>
      </c>
      <c r="R57">
        <v>505.55700000000002</v>
      </c>
      <c r="S57">
        <v>948.25099999999998</v>
      </c>
      <c r="T57">
        <v>2025.88</v>
      </c>
      <c r="U57">
        <v>119.621</v>
      </c>
      <c r="V57">
        <v>3905.1</v>
      </c>
      <c r="W57">
        <v>62.856699999999996</v>
      </c>
      <c r="X57">
        <v>0</v>
      </c>
      <c r="Y57">
        <v>0</v>
      </c>
      <c r="Z57">
        <v>0</v>
      </c>
      <c r="AA57">
        <v>101.044</v>
      </c>
      <c r="AB57">
        <v>0</v>
      </c>
      <c r="AC57">
        <v>43.669699999999999</v>
      </c>
      <c r="AD57">
        <v>0</v>
      </c>
      <c r="AE57">
        <v>0</v>
      </c>
      <c r="AF57">
        <v>207.57</v>
      </c>
      <c r="AG57">
        <v>0</v>
      </c>
      <c r="AH57">
        <v>0</v>
      </c>
      <c r="AI57">
        <v>0</v>
      </c>
      <c r="AJ57">
        <v>0</v>
      </c>
      <c r="AK57">
        <v>0</v>
      </c>
      <c r="AL57">
        <v>0</v>
      </c>
      <c r="AM57">
        <v>0</v>
      </c>
      <c r="AN57">
        <v>0</v>
      </c>
      <c r="AO57">
        <v>0</v>
      </c>
      <c r="AP57">
        <v>0</v>
      </c>
      <c r="AQ57">
        <v>7.11</v>
      </c>
      <c r="AR57">
        <v>1.74</v>
      </c>
      <c r="AS57">
        <v>2.19</v>
      </c>
      <c r="AT57">
        <v>0</v>
      </c>
      <c r="AU57">
        <v>10.69</v>
      </c>
      <c r="AV57">
        <v>0</v>
      </c>
      <c r="AW57">
        <v>0</v>
      </c>
      <c r="AX57">
        <v>7.31</v>
      </c>
      <c r="AY57">
        <v>17.149999999999999</v>
      </c>
      <c r="AZ57">
        <v>27.03</v>
      </c>
      <c r="BA57">
        <v>1.63</v>
      </c>
      <c r="BB57">
        <v>74.849999999999994</v>
      </c>
      <c r="BC57">
        <v>21.73</v>
      </c>
      <c r="BD57">
        <v>0</v>
      </c>
      <c r="BE57">
        <v>0.13761000000000001</v>
      </c>
      <c r="BF57">
        <v>1.94304E-2</v>
      </c>
      <c r="BG57">
        <v>0</v>
      </c>
      <c r="BH57">
        <v>1.0894600000000001E-2</v>
      </c>
      <c r="BI57">
        <v>0</v>
      </c>
      <c r="BJ57">
        <v>0</v>
      </c>
      <c r="BK57">
        <v>0.134212</v>
      </c>
      <c r="BL57">
        <v>0.17004</v>
      </c>
      <c r="BM57">
        <v>0.30364400000000002</v>
      </c>
      <c r="BN57">
        <v>2.03874E-2</v>
      </c>
      <c r="BO57">
        <v>0.79621900000000001</v>
      </c>
      <c r="BP57">
        <v>0.167935</v>
      </c>
      <c r="BQ57">
        <v>49.392400000000002</v>
      </c>
      <c r="BR57">
        <v>23.011299999999999</v>
      </c>
      <c r="BS57">
        <v>170.16</v>
      </c>
      <c r="BT57">
        <v>0</v>
      </c>
      <c r="BU57">
        <v>80.38</v>
      </c>
      <c r="BV57">
        <v>505.55700000000002</v>
      </c>
      <c r="BW57">
        <v>952.13</v>
      </c>
      <c r="BX57">
        <v>2025.88</v>
      </c>
      <c r="BY57">
        <v>119.621</v>
      </c>
      <c r="BZ57">
        <v>3926.13</v>
      </c>
      <c r="CA57">
        <v>72.888800000000003</v>
      </c>
      <c r="CB57">
        <v>0</v>
      </c>
      <c r="CC57">
        <v>0</v>
      </c>
      <c r="CD57">
        <v>0</v>
      </c>
      <c r="CE57">
        <v>101.044</v>
      </c>
      <c r="CF57">
        <v>0</v>
      </c>
      <c r="CG57">
        <v>43.669699999999999</v>
      </c>
      <c r="CH57">
        <v>0</v>
      </c>
      <c r="CI57">
        <v>0</v>
      </c>
      <c r="CJ57">
        <v>217.60300000000001</v>
      </c>
      <c r="CK57">
        <v>0</v>
      </c>
      <c r="CL57">
        <v>0</v>
      </c>
      <c r="CM57">
        <v>0</v>
      </c>
      <c r="CN57">
        <v>0</v>
      </c>
      <c r="CO57">
        <v>0</v>
      </c>
      <c r="CP57">
        <v>0</v>
      </c>
      <c r="CQ57">
        <v>0</v>
      </c>
      <c r="CR57">
        <v>0</v>
      </c>
      <c r="CS57">
        <v>0</v>
      </c>
      <c r="CT57">
        <v>0</v>
      </c>
      <c r="CU57">
        <v>8.31</v>
      </c>
      <c r="CV57">
        <v>2.61</v>
      </c>
      <c r="CW57">
        <v>2.19</v>
      </c>
      <c r="CX57">
        <v>0</v>
      </c>
      <c r="CY57">
        <v>10.69</v>
      </c>
      <c r="CZ57">
        <v>7.31</v>
      </c>
      <c r="DA57">
        <v>17.2</v>
      </c>
      <c r="DB57">
        <v>27.03</v>
      </c>
      <c r="DC57">
        <v>1.63</v>
      </c>
      <c r="DD57">
        <v>76.97</v>
      </c>
      <c r="DE57">
        <v>23.8</v>
      </c>
      <c r="DF57">
        <v>0</v>
      </c>
      <c r="DG57">
        <v>0.17070299999999999</v>
      </c>
      <c r="DH57">
        <v>1.94304E-2</v>
      </c>
      <c r="DI57">
        <v>0</v>
      </c>
      <c r="DJ57">
        <v>1.0894600000000001E-2</v>
      </c>
      <c r="DK57">
        <v>0.134212</v>
      </c>
      <c r="DL57">
        <v>0.17075599999999999</v>
      </c>
      <c r="DM57">
        <v>0.30364400000000002</v>
      </c>
      <c r="DN57">
        <v>2.03874E-2</v>
      </c>
      <c r="DO57">
        <v>0.83002699999999996</v>
      </c>
      <c r="DP57">
        <v>0.20102800000000001</v>
      </c>
      <c r="DQ57" t="s">
        <v>691</v>
      </c>
      <c r="DR57" t="s">
        <v>690</v>
      </c>
      <c r="DS57" t="s">
        <v>16</v>
      </c>
      <c r="DT57">
        <v>3.3808400000000002E-2</v>
      </c>
      <c r="DU57">
        <v>3.3092999999999997E-2</v>
      </c>
      <c r="DV57">
        <v>2.7543199999999999</v>
      </c>
      <c r="DW57">
        <v>8.6974800000000005</v>
      </c>
      <c r="EN57">
        <v>42.594299999999997</v>
      </c>
      <c r="EO57">
        <v>12.654199999999999</v>
      </c>
      <c r="EP57">
        <v>170.16</v>
      </c>
      <c r="EQ57">
        <v>0</v>
      </c>
      <c r="ER57">
        <v>80.38</v>
      </c>
      <c r="ES57">
        <v>0</v>
      </c>
      <c r="ET57">
        <v>0</v>
      </c>
      <c r="EU57">
        <v>505.55700000000002</v>
      </c>
      <c r="EV57">
        <v>948.25099999999998</v>
      </c>
      <c r="EW57">
        <v>2025.88</v>
      </c>
      <c r="EX57">
        <v>119.621</v>
      </c>
      <c r="EY57">
        <v>3905.1</v>
      </c>
      <c r="EZ57">
        <v>62.856699999999996</v>
      </c>
      <c r="FA57">
        <v>0</v>
      </c>
      <c r="FB57">
        <v>0</v>
      </c>
      <c r="FC57">
        <v>0</v>
      </c>
      <c r="FD57">
        <v>101.044</v>
      </c>
      <c r="FE57">
        <v>0</v>
      </c>
      <c r="FF57">
        <v>43.669699999999999</v>
      </c>
      <c r="FG57">
        <v>0</v>
      </c>
      <c r="FH57">
        <v>0</v>
      </c>
      <c r="FI57">
        <v>207.57</v>
      </c>
      <c r="FJ57">
        <v>0</v>
      </c>
      <c r="FK57">
        <v>0</v>
      </c>
      <c r="FL57">
        <v>0</v>
      </c>
      <c r="FM57">
        <v>0</v>
      </c>
      <c r="FN57">
        <v>0</v>
      </c>
      <c r="FO57">
        <v>0</v>
      </c>
      <c r="FP57">
        <v>0</v>
      </c>
      <c r="FQ57">
        <v>0</v>
      </c>
      <c r="FR57">
        <v>0</v>
      </c>
      <c r="FS57">
        <v>0</v>
      </c>
      <c r="FT57">
        <v>7.11</v>
      </c>
      <c r="FU57">
        <v>1.74</v>
      </c>
      <c r="FV57">
        <v>2.19</v>
      </c>
      <c r="FW57">
        <v>0</v>
      </c>
      <c r="FX57">
        <v>10.69</v>
      </c>
      <c r="FY57">
        <v>0</v>
      </c>
      <c r="FZ57">
        <v>0</v>
      </c>
      <c r="GA57">
        <v>7.31</v>
      </c>
      <c r="GB57">
        <v>17.149999999999999</v>
      </c>
      <c r="GC57">
        <v>27.03</v>
      </c>
      <c r="GD57">
        <v>1.63</v>
      </c>
      <c r="GE57">
        <v>74.849999999999994</v>
      </c>
      <c r="GF57">
        <v>0</v>
      </c>
      <c r="GG57">
        <v>0.13761000000000001</v>
      </c>
      <c r="GH57">
        <v>1.94304E-2</v>
      </c>
      <c r="GI57">
        <v>0</v>
      </c>
      <c r="GJ57">
        <v>1.0894600000000001E-2</v>
      </c>
      <c r="GK57">
        <v>0</v>
      </c>
      <c r="GL57">
        <v>0</v>
      </c>
      <c r="GM57">
        <v>0.134212</v>
      </c>
      <c r="GN57">
        <v>0.17004</v>
      </c>
      <c r="GO57">
        <v>0.30364400000000002</v>
      </c>
      <c r="GP57">
        <v>2.03874E-2</v>
      </c>
      <c r="GQ57">
        <v>0.79621900000000001</v>
      </c>
      <c r="GR57">
        <v>166.79900000000001</v>
      </c>
      <c r="GS57">
        <v>92.286100000000005</v>
      </c>
      <c r="GT57">
        <v>170.16</v>
      </c>
      <c r="GU57">
        <v>0</v>
      </c>
      <c r="GV57">
        <v>0</v>
      </c>
      <c r="GW57">
        <v>2135</v>
      </c>
      <c r="GX57">
        <v>930.00099999999998</v>
      </c>
      <c r="GY57">
        <v>2637.81</v>
      </c>
      <c r="GZ57">
        <v>297.5</v>
      </c>
      <c r="HA57">
        <v>6429.56</v>
      </c>
      <c r="HB57">
        <v>138.815</v>
      </c>
      <c r="HC57">
        <v>0</v>
      </c>
      <c r="HD57">
        <v>0</v>
      </c>
      <c r="HE57">
        <v>0</v>
      </c>
      <c r="HF57">
        <v>159.96299999999999</v>
      </c>
      <c r="HG57">
        <v>0</v>
      </c>
      <c r="HH57">
        <v>65.400000000000006</v>
      </c>
      <c r="HI57">
        <v>0</v>
      </c>
      <c r="HJ57">
        <v>0</v>
      </c>
      <c r="HK57">
        <v>364.178</v>
      </c>
      <c r="HL57">
        <v>0</v>
      </c>
      <c r="HM57">
        <v>0</v>
      </c>
      <c r="HN57">
        <v>0</v>
      </c>
      <c r="HO57">
        <v>0</v>
      </c>
      <c r="HP57">
        <v>0</v>
      </c>
      <c r="HQ57">
        <v>0</v>
      </c>
      <c r="HR57">
        <v>0</v>
      </c>
      <c r="HS57">
        <v>0</v>
      </c>
      <c r="HT57">
        <v>0</v>
      </c>
      <c r="HU57">
        <v>0</v>
      </c>
      <c r="HV57">
        <v>16.64</v>
      </c>
      <c r="HW57">
        <v>6.62</v>
      </c>
      <c r="HX57">
        <v>2.19</v>
      </c>
      <c r="HY57">
        <v>0</v>
      </c>
      <c r="HZ57">
        <v>15.27</v>
      </c>
      <c r="IA57">
        <v>31.2</v>
      </c>
      <c r="IB57">
        <v>18.3</v>
      </c>
      <c r="IC57">
        <v>35.53</v>
      </c>
      <c r="ID57">
        <v>4.33</v>
      </c>
      <c r="IE57">
        <v>130.08000000000001</v>
      </c>
      <c r="IF57">
        <v>0</v>
      </c>
      <c r="IG57">
        <v>0.30630400000000002</v>
      </c>
      <c r="IH57">
        <v>1.94304E-2</v>
      </c>
      <c r="II57">
        <v>0</v>
      </c>
      <c r="IJ57">
        <v>0</v>
      </c>
      <c r="IK57">
        <v>0.62342900000000001</v>
      </c>
      <c r="IL57">
        <v>0.118043</v>
      </c>
      <c r="IM57">
        <v>0.43196400000000001</v>
      </c>
      <c r="IN57">
        <v>6.2929700000000005E-2</v>
      </c>
      <c r="IO57">
        <v>1.5621</v>
      </c>
      <c r="IP57">
        <v>48.9</v>
      </c>
      <c r="IQ57">
        <v>0</v>
      </c>
      <c r="IR57">
        <v>23.3</v>
      </c>
      <c r="IS57">
        <v>50.3</v>
      </c>
      <c r="IT57">
        <v>27</v>
      </c>
      <c r="IU57">
        <v>5.49</v>
      </c>
      <c r="IV57">
        <v>16.239999999999998</v>
      </c>
      <c r="IW57">
        <v>6.44</v>
      </c>
      <c r="IX57">
        <v>17.36</v>
      </c>
      <c r="IY57">
        <v>5.49</v>
      </c>
      <c r="IZ57">
        <v>16.239999999999998</v>
      </c>
      <c r="JA57">
        <v>10.76</v>
      </c>
      <c r="JB57">
        <v>29.96</v>
      </c>
    </row>
    <row r="58" spans="1:262" x14ac:dyDescent="0.25">
      <c r="A58" s="10">
        <v>42977.405648148146</v>
      </c>
      <c r="B58" t="s">
        <v>437</v>
      </c>
      <c r="C58" t="s">
        <v>573</v>
      </c>
      <c r="D58">
        <v>7</v>
      </c>
      <c r="E58">
        <v>1</v>
      </c>
      <c r="F58">
        <v>2100</v>
      </c>
      <c r="G58" t="s">
        <v>96</v>
      </c>
      <c r="H58" t="s">
        <v>125</v>
      </c>
      <c r="I58">
        <v>0.94</v>
      </c>
      <c r="J58">
        <v>48.8</v>
      </c>
      <c r="K58">
        <v>14.2394</v>
      </c>
      <c r="L58">
        <v>0</v>
      </c>
      <c r="M58">
        <v>173.88399999999999</v>
      </c>
      <c r="N58">
        <v>0</v>
      </c>
      <c r="O58">
        <v>80.38</v>
      </c>
      <c r="P58">
        <v>0</v>
      </c>
      <c r="Q58">
        <v>0</v>
      </c>
      <c r="R58">
        <v>505.55700000000002</v>
      </c>
      <c r="S58">
        <v>949.55600000000004</v>
      </c>
      <c r="T58">
        <v>2025.88</v>
      </c>
      <c r="U58">
        <v>119.621</v>
      </c>
      <c r="V58">
        <v>3869.12</v>
      </c>
      <c r="W58">
        <v>21.012499999999999</v>
      </c>
      <c r="X58">
        <v>0</v>
      </c>
      <c r="Y58">
        <v>0</v>
      </c>
      <c r="Z58">
        <v>0</v>
      </c>
      <c r="AA58">
        <v>99.543000000000006</v>
      </c>
      <c r="AB58">
        <v>0</v>
      </c>
      <c r="AC58">
        <v>43.669699999999999</v>
      </c>
      <c r="AD58">
        <v>0</v>
      </c>
      <c r="AE58">
        <v>0</v>
      </c>
      <c r="AF58">
        <v>164.22499999999999</v>
      </c>
      <c r="AG58">
        <v>0</v>
      </c>
      <c r="AH58">
        <v>0</v>
      </c>
      <c r="AI58">
        <v>0</v>
      </c>
      <c r="AJ58">
        <v>0</v>
      </c>
      <c r="AK58">
        <v>0</v>
      </c>
      <c r="AL58">
        <v>0</v>
      </c>
      <c r="AM58">
        <v>0</v>
      </c>
      <c r="AN58">
        <v>0</v>
      </c>
      <c r="AO58">
        <v>0</v>
      </c>
      <c r="AP58">
        <v>0</v>
      </c>
      <c r="AQ58">
        <v>2.2799999999999998</v>
      </c>
      <c r="AR58">
        <v>0</v>
      </c>
      <c r="AS58">
        <v>2.2799999999999998</v>
      </c>
      <c r="AT58">
        <v>0</v>
      </c>
      <c r="AU58">
        <v>10.4</v>
      </c>
      <c r="AV58">
        <v>0</v>
      </c>
      <c r="AW58">
        <v>0</v>
      </c>
      <c r="AX58">
        <v>7.45</v>
      </c>
      <c r="AY58">
        <v>17.190000000000001</v>
      </c>
      <c r="AZ58">
        <v>27.54</v>
      </c>
      <c r="BA58">
        <v>1.66</v>
      </c>
      <c r="BB58">
        <v>68.8</v>
      </c>
      <c r="BC58">
        <v>14.96</v>
      </c>
      <c r="BD58">
        <v>0</v>
      </c>
      <c r="BE58">
        <v>0</v>
      </c>
      <c r="BF58">
        <v>1.9855500000000002E-2</v>
      </c>
      <c r="BG58">
        <v>0</v>
      </c>
      <c r="BH58">
        <v>1.0894600000000001E-2</v>
      </c>
      <c r="BI58">
        <v>0</v>
      </c>
      <c r="BJ58">
        <v>0</v>
      </c>
      <c r="BK58">
        <v>0.134212</v>
      </c>
      <c r="BL58">
        <v>0.16908899999999999</v>
      </c>
      <c r="BM58">
        <v>0.30364400000000002</v>
      </c>
      <c r="BN58">
        <v>2.03874E-2</v>
      </c>
      <c r="BO58">
        <v>0.65808299999999997</v>
      </c>
      <c r="BP58">
        <v>3.0750099999999999E-2</v>
      </c>
      <c r="BQ58">
        <v>18.393699999999999</v>
      </c>
      <c r="BR58">
        <v>1.4524699999999999</v>
      </c>
      <c r="BS58">
        <v>173.88399999999999</v>
      </c>
      <c r="BT58">
        <v>0</v>
      </c>
      <c r="BU58">
        <v>80.38</v>
      </c>
      <c r="BV58">
        <v>505.55700000000002</v>
      </c>
      <c r="BW58">
        <v>953.37599999999998</v>
      </c>
      <c r="BX58">
        <v>2025.88</v>
      </c>
      <c r="BY58">
        <v>119.621</v>
      </c>
      <c r="BZ58">
        <v>3878.55</v>
      </c>
      <c r="CA58">
        <v>27.142800000000001</v>
      </c>
      <c r="CB58">
        <v>0</v>
      </c>
      <c r="CC58">
        <v>0</v>
      </c>
      <c r="CD58">
        <v>0</v>
      </c>
      <c r="CE58">
        <v>99.543000000000006</v>
      </c>
      <c r="CF58">
        <v>0</v>
      </c>
      <c r="CG58">
        <v>43.669699999999999</v>
      </c>
      <c r="CH58">
        <v>0</v>
      </c>
      <c r="CI58">
        <v>0</v>
      </c>
      <c r="CJ58">
        <v>170.35599999999999</v>
      </c>
      <c r="CK58">
        <v>0</v>
      </c>
      <c r="CL58">
        <v>0</v>
      </c>
      <c r="CM58">
        <v>0</v>
      </c>
      <c r="CN58">
        <v>0</v>
      </c>
      <c r="CO58">
        <v>0</v>
      </c>
      <c r="CP58">
        <v>0</v>
      </c>
      <c r="CQ58">
        <v>0</v>
      </c>
      <c r="CR58">
        <v>0</v>
      </c>
      <c r="CS58">
        <v>0</v>
      </c>
      <c r="CT58">
        <v>0</v>
      </c>
      <c r="CU58">
        <v>3</v>
      </c>
      <c r="CV58">
        <v>0.22</v>
      </c>
      <c r="CW58">
        <v>2.2799999999999998</v>
      </c>
      <c r="CX58">
        <v>0</v>
      </c>
      <c r="CY58">
        <v>10.4</v>
      </c>
      <c r="CZ58">
        <v>7.45</v>
      </c>
      <c r="DA58">
        <v>17.25</v>
      </c>
      <c r="DB58">
        <v>27.54</v>
      </c>
      <c r="DC58">
        <v>1.66</v>
      </c>
      <c r="DD58">
        <v>69.8</v>
      </c>
      <c r="DE58">
        <v>15.9</v>
      </c>
      <c r="DF58">
        <v>0</v>
      </c>
      <c r="DG58">
        <v>5.6133299999999997E-3</v>
      </c>
      <c r="DH58">
        <v>1.9855500000000002E-2</v>
      </c>
      <c r="DI58">
        <v>0</v>
      </c>
      <c r="DJ58">
        <v>1.0894600000000001E-2</v>
      </c>
      <c r="DK58">
        <v>0.134212</v>
      </c>
      <c r="DL58">
        <v>0.169986</v>
      </c>
      <c r="DM58">
        <v>0.30364400000000002</v>
      </c>
      <c r="DN58">
        <v>2.03874E-2</v>
      </c>
      <c r="DO58">
        <v>0.66459299999999999</v>
      </c>
      <c r="DP58">
        <v>3.6363399999999997E-2</v>
      </c>
      <c r="DQ58" t="s">
        <v>691</v>
      </c>
      <c r="DR58" t="s">
        <v>690</v>
      </c>
      <c r="DS58" t="s">
        <v>16</v>
      </c>
      <c r="DT58">
        <v>6.5101899999999999E-3</v>
      </c>
      <c r="DU58">
        <v>5.6133299999999997E-3</v>
      </c>
      <c r="DV58">
        <v>1.43266</v>
      </c>
      <c r="DW58">
        <v>5.91195</v>
      </c>
      <c r="EN58">
        <v>14.2394</v>
      </c>
      <c r="EO58">
        <v>0</v>
      </c>
      <c r="EP58">
        <v>173.88399999999999</v>
      </c>
      <c r="EQ58">
        <v>0</v>
      </c>
      <c r="ER58">
        <v>80.38</v>
      </c>
      <c r="ES58">
        <v>0</v>
      </c>
      <c r="ET58">
        <v>0</v>
      </c>
      <c r="EU58">
        <v>505.55700000000002</v>
      </c>
      <c r="EV58">
        <v>949.55600000000004</v>
      </c>
      <c r="EW58">
        <v>2025.88</v>
      </c>
      <c r="EX58">
        <v>119.621</v>
      </c>
      <c r="EY58">
        <v>3869.12</v>
      </c>
      <c r="EZ58">
        <v>21.012499999999999</v>
      </c>
      <c r="FA58">
        <v>0</v>
      </c>
      <c r="FB58">
        <v>0</v>
      </c>
      <c r="FC58">
        <v>0</v>
      </c>
      <c r="FD58">
        <v>99.543000000000006</v>
      </c>
      <c r="FE58">
        <v>0</v>
      </c>
      <c r="FF58">
        <v>43.669699999999999</v>
      </c>
      <c r="FG58">
        <v>0</v>
      </c>
      <c r="FH58">
        <v>0</v>
      </c>
      <c r="FI58">
        <v>164.22499999999999</v>
      </c>
      <c r="FJ58">
        <v>0</v>
      </c>
      <c r="FK58">
        <v>0</v>
      </c>
      <c r="FL58">
        <v>0</v>
      </c>
      <c r="FM58">
        <v>0</v>
      </c>
      <c r="FN58">
        <v>0</v>
      </c>
      <c r="FO58">
        <v>0</v>
      </c>
      <c r="FP58">
        <v>0</v>
      </c>
      <c r="FQ58">
        <v>0</v>
      </c>
      <c r="FR58">
        <v>0</v>
      </c>
      <c r="FS58">
        <v>0</v>
      </c>
      <c r="FT58">
        <v>2.2799999999999998</v>
      </c>
      <c r="FU58">
        <v>0</v>
      </c>
      <c r="FV58">
        <v>2.2799999999999998</v>
      </c>
      <c r="FW58">
        <v>0</v>
      </c>
      <c r="FX58">
        <v>10.4</v>
      </c>
      <c r="FY58">
        <v>0</v>
      </c>
      <c r="FZ58">
        <v>0</v>
      </c>
      <c r="GA58">
        <v>7.45</v>
      </c>
      <c r="GB58">
        <v>17.190000000000001</v>
      </c>
      <c r="GC58">
        <v>27.54</v>
      </c>
      <c r="GD58">
        <v>1.66</v>
      </c>
      <c r="GE58">
        <v>68.8</v>
      </c>
      <c r="GF58">
        <v>0</v>
      </c>
      <c r="GG58">
        <v>0</v>
      </c>
      <c r="GH58">
        <v>1.9855500000000002E-2</v>
      </c>
      <c r="GI58">
        <v>0</v>
      </c>
      <c r="GJ58">
        <v>1.0894600000000001E-2</v>
      </c>
      <c r="GK58">
        <v>0</v>
      </c>
      <c r="GL58">
        <v>0</v>
      </c>
      <c r="GM58">
        <v>0.134212</v>
      </c>
      <c r="GN58">
        <v>0.16908899999999999</v>
      </c>
      <c r="GO58">
        <v>0.30364400000000002</v>
      </c>
      <c r="GP58">
        <v>2.03874E-2</v>
      </c>
      <c r="GQ58">
        <v>0.65808299999999997</v>
      </c>
      <c r="GR58">
        <v>74.026799999999994</v>
      </c>
      <c r="GS58">
        <v>28.126999999999999</v>
      </c>
      <c r="GT58">
        <v>173.88399999999999</v>
      </c>
      <c r="GU58">
        <v>0</v>
      </c>
      <c r="GV58">
        <v>0</v>
      </c>
      <c r="GW58">
        <v>2135</v>
      </c>
      <c r="GX58">
        <v>930.00099999999998</v>
      </c>
      <c r="GY58">
        <v>2637.81</v>
      </c>
      <c r="GZ58">
        <v>297.5</v>
      </c>
      <c r="HA58">
        <v>6276.35</v>
      </c>
      <c r="HB58">
        <v>61.604900000000001</v>
      </c>
      <c r="HC58">
        <v>0</v>
      </c>
      <c r="HD58">
        <v>0</v>
      </c>
      <c r="HE58">
        <v>0</v>
      </c>
      <c r="HF58">
        <v>158.42400000000001</v>
      </c>
      <c r="HG58">
        <v>0</v>
      </c>
      <c r="HH58">
        <v>65.400000000000006</v>
      </c>
      <c r="HI58">
        <v>0</v>
      </c>
      <c r="HJ58">
        <v>0</v>
      </c>
      <c r="HK58">
        <v>285.42899999999997</v>
      </c>
      <c r="HL58">
        <v>0</v>
      </c>
      <c r="HM58">
        <v>0</v>
      </c>
      <c r="HN58">
        <v>0</v>
      </c>
      <c r="HO58">
        <v>0</v>
      </c>
      <c r="HP58">
        <v>0</v>
      </c>
      <c r="HQ58">
        <v>0</v>
      </c>
      <c r="HR58">
        <v>0</v>
      </c>
      <c r="HS58">
        <v>0</v>
      </c>
      <c r="HT58">
        <v>0</v>
      </c>
      <c r="HU58">
        <v>0</v>
      </c>
      <c r="HV58">
        <v>7.18</v>
      </c>
      <c r="HW58">
        <v>2.71</v>
      </c>
      <c r="HX58">
        <v>2.2799999999999998</v>
      </c>
      <c r="HY58">
        <v>0</v>
      </c>
      <c r="HZ58">
        <v>14.86</v>
      </c>
      <c r="IA58">
        <v>31.8</v>
      </c>
      <c r="IB58">
        <v>18.43</v>
      </c>
      <c r="IC58">
        <v>36.19</v>
      </c>
      <c r="ID58">
        <v>4.42</v>
      </c>
      <c r="IE58">
        <v>117.87</v>
      </c>
      <c r="IF58">
        <v>0</v>
      </c>
      <c r="IG58">
        <v>0.15639400000000001</v>
      </c>
      <c r="IH58">
        <v>1.9855500000000002E-2</v>
      </c>
      <c r="II58">
        <v>0</v>
      </c>
      <c r="IJ58">
        <v>0</v>
      </c>
      <c r="IK58">
        <v>0.62342900000000001</v>
      </c>
      <c r="IL58">
        <v>0.118043</v>
      </c>
      <c r="IM58">
        <v>0.43196400000000001</v>
      </c>
      <c r="IN58">
        <v>6.2929700000000005E-2</v>
      </c>
      <c r="IO58">
        <v>1.4126099999999999</v>
      </c>
      <c r="IP58">
        <v>48.8</v>
      </c>
      <c r="IQ58">
        <v>0</v>
      </c>
      <c r="IR58">
        <v>20.2</v>
      </c>
      <c r="IS58">
        <v>49.5</v>
      </c>
      <c r="IT58">
        <v>29.3</v>
      </c>
      <c r="IU58">
        <v>3.52</v>
      </c>
      <c r="IV58">
        <v>11.44</v>
      </c>
      <c r="IW58">
        <v>3.79</v>
      </c>
      <c r="IX58">
        <v>12.11</v>
      </c>
      <c r="IY58">
        <v>3.52</v>
      </c>
      <c r="IZ58">
        <v>11.44</v>
      </c>
      <c r="JA58">
        <v>5.87</v>
      </c>
      <c r="JB58">
        <v>21.16</v>
      </c>
    </row>
    <row r="59" spans="1:262" x14ac:dyDescent="0.25">
      <c r="A59" s="10">
        <v>42977.406018518515</v>
      </c>
      <c r="B59" t="s">
        <v>438</v>
      </c>
      <c r="C59" t="s">
        <v>574</v>
      </c>
      <c r="D59">
        <v>8</v>
      </c>
      <c r="E59">
        <v>1</v>
      </c>
      <c r="F59">
        <v>2100</v>
      </c>
      <c r="G59" t="s">
        <v>96</v>
      </c>
      <c r="H59" t="s">
        <v>125</v>
      </c>
      <c r="I59">
        <v>2.83</v>
      </c>
      <c r="J59">
        <v>44.3</v>
      </c>
      <c r="K59">
        <v>21.176500000000001</v>
      </c>
      <c r="L59">
        <v>139.94900000000001</v>
      </c>
      <c r="M59">
        <v>176.86199999999999</v>
      </c>
      <c r="N59">
        <v>0</v>
      </c>
      <c r="O59">
        <v>80.38</v>
      </c>
      <c r="P59">
        <v>0</v>
      </c>
      <c r="Q59">
        <v>0</v>
      </c>
      <c r="R59">
        <v>505.55700000000002</v>
      </c>
      <c r="S59">
        <v>962.75800000000004</v>
      </c>
      <c r="T59">
        <v>2025.88</v>
      </c>
      <c r="U59">
        <v>119.621</v>
      </c>
      <c r="V59">
        <v>4032.19</v>
      </c>
      <c r="W59">
        <v>31.250399999999999</v>
      </c>
      <c r="X59">
        <v>0</v>
      </c>
      <c r="Y59">
        <v>0</v>
      </c>
      <c r="Z59">
        <v>0</v>
      </c>
      <c r="AA59">
        <v>97.195300000000003</v>
      </c>
      <c r="AB59">
        <v>0</v>
      </c>
      <c r="AC59">
        <v>43.669699999999999</v>
      </c>
      <c r="AD59">
        <v>0</v>
      </c>
      <c r="AE59">
        <v>0</v>
      </c>
      <c r="AF59">
        <v>172.11500000000001</v>
      </c>
      <c r="AG59">
        <v>0</v>
      </c>
      <c r="AH59">
        <v>0</v>
      </c>
      <c r="AI59">
        <v>0</v>
      </c>
      <c r="AJ59">
        <v>0</v>
      </c>
      <c r="AK59">
        <v>0</v>
      </c>
      <c r="AL59">
        <v>0</v>
      </c>
      <c r="AM59">
        <v>0</v>
      </c>
      <c r="AN59">
        <v>0</v>
      </c>
      <c r="AO59">
        <v>0</v>
      </c>
      <c r="AP59">
        <v>0</v>
      </c>
      <c r="AQ59">
        <v>3.53</v>
      </c>
      <c r="AR59">
        <v>5.69</v>
      </c>
      <c r="AS59">
        <v>2.25</v>
      </c>
      <c r="AT59">
        <v>0</v>
      </c>
      <c r="AU59">
        <v>10.32</v>
      </c>
      <c r="AV59">
        <v>0</v>
      </c>
      <c r="AW59">
        <v>0</v>
      </c>
      <c r="AX59">
        <v>7.04</v>
      </c>
      <c r="AY59">
        <v>17.510000000000002</v>
      </c>
      <c r="AZ59">
        <v>26.6</v>
      </c>
      <c r="BA59">
        <v>1.57</v>
      </c>
      <c r="BB59">
        <v>74.510000000000005</v>
      </c>
      <c r="BC59">
        <v>21.79</v>
      </c>
      <c r="BD59">
        <v>0</v>
      </c>
      <c r="BE59">
        <v>0.22927800000000001</v>
      </c>
      <c r="BF59">
        <v>2.01957E-2</v>
      </c>
      <c r="BG59">
        <v>0</v>
      </c>
      <c r="BH59">
        <v>1.0894600000000001E-2</v>
      </c>
      <c r="BI59">
        <v>0</v>
      </c>
      <c r="BJ59">
        <v>0</v>
      </c>
      <c r="BK59">
        <v>0.134212</v>
      </c>
      <c r="BL59">
        <v>0.17383399999999999</v>
      </c>
      <c r="BM59">
        <v>0.30364400000000002</v>
      </c>
      <c r="BN59">
        <v>2.03874E-2</v>
      </c>
      <c r="BO59">
        <v>0.89244500000000004</v>
      </c>
      <c r="BP59">
        <v>0.26036799999999999</v>
      </c>
      <c r="BQ59">
        <v>26.060500000000001</v>
      </c>
      <c r="BR59">
        <v>166.05199999999999</v>
      </c>
      <c r="BS59">
        <v>176.86199999999999</v>
      </c>
      <c r="BT59">
        <v>0</v>
      </c>
      <c r="BU59">
        <v>80.38</v>
      </c>
      <c r="BV59">
        <v>505.55700000000002</v>
      </c>
      <c r="BW59">
        <v>967.09199999999998</v>
      </c>
      <c r="BX59">
        <v>2025.88</v>
      </c>
      <c r="BY59">
        <v>119.621</v>
      </c>
      <c r="BZ59">
        <v>4067.51</v>
      </c>
      <c r="CA59">
        <v>38.457799999999999</v>
      </c>
      <c r="CB59">
        <v>0</v>
      </c>
      <c r="CC59">
        <v>0</v>
      </c>
      <c r="CD59">
        <v>0</v>
      </c>
      <c r="CE59">
        <v>97.195300000000003</v>
      </c>
      <c r="CF59">
        <v>0</v>
      </c>
      <c r="CG59">
        <v>43.669699999999999</v>
      </c>
      <c r="CH59">
        <v>0</v>
      </c>
      <c r="CI59">
        <v>0</v>
      </c>
      <c r="CJ59">
        <v>179.32300000000001</v>
      </c>
      <c r="CK59">
        <v>0</v>
      </c>
      <c r="CL59">
        <v>0</v>
      </c>
      <c r="CM59">
        <v>0</v>
      </c>
      <c r="CN59">
        <v>0</v>
      </c>
      <c r="CO59">
        <v>0</v>
      </c>
      <c r="CP59">
        <v>0</v>
      </c>
      <c r="CQ59">
        <v>0</v>
      </c>
      <c r="CR59">
        <v>0</v>
      </c>
      <c r="CS59">
        <v>0</v>
      </c>
      <c r="CT59">
        <v>0</v>
      </c>
      <c r="CU59">
        <v>4.38</v>
      </c>
      <c r="CV59">
        <v>7.67</v>
      </c>
      <c r="CW59">
        <v>2.25</v>
      </c>
      <c r="CX59">
        <v>0</v>
      </c>
      <c r="CY59">
        <v>10.32</v>
      </c>
      <c r="CZ59">
        <v>7.04</v>
      </c>
      <c r="DA59">
        <v>17.57</v>
      </c>
      <c r="DB59">
        <v>26.6</v>
      </c>
      <c r="DC59">
        <v>1.57</v>
      </c>
      <c r="DD59">
        <v>77.400000000000006</v>
      </c>
      <c r="DE59">
        <v>24.62</v>
      </c>
      <c r="DF59">
        <v>0</v>
      </c>
      <c r="DG59">
        <v>0.33222400000000002</v>
      </c>
      <c r="DH59">
        <v>2.01957E-2</v>
      </c>
      <c r="DI59">
        <v>0</v>
      </c>
      <c r="DJ59">
        <v>1.0894600000000001E-2</v>
      </c>
      <c r="DK59">
        <v>0.134212</v>
      </c>
      <c r="DL59">
        <v>0.17455599999999999</v>
      </c>
      <c r="DM59">
        <v>0.30364400000000002</v>
      </c>
      <c r="DN59">
        <v>2.03874E-2</v>
      </c>
      <c r="DO59">
        <v>0.99611300000000003</v>
      </c>
      <c r="DP59">
        <v>0.36331400000000003</v>
      </c>
      <c r="DQ59" t="s">
        <v>691</v>
      </c>
      <c r="DR59" t="s">
        <v>690</v>
      </c>
      <c r="DS59" t="s">
        <v>16</v>
      </c>
      <c r="DT59">
        <v>0.103668</v>
      </c>
      <c r="DU59">
        <v>0.102947</v>
      </c>
      <c r="DV59">
        <v>3.7338499999999999</v>
      </c>
      <c r="DW59">
        <v>11.4947</v>
      </c>
      <c r="EN59">
        <v>21.176500000000001</v>
      </c>
      <c r="EO59">
        <v>139.94900000000001</v>
      </c>
      <c r="EP59">
        <v>176.86199999999999</v>
      </c>
      <c r="EQ59">
        <v>0</v>
      </c>
      <c r="ER59">
        <v>80.38</v>
      </c>
      <c r="ES59">
        <v>0</v>
      </c>
      <c r="ET59">
        <v>0</v>
      </c>
      <c r="EU59">
        <v>505.55700000000002</v>
      </c>
      <c r="EV59">
        <v>962.75800000000004</v>
      </c>
      <c r="EW59">
        <v>2025.88</v>
      </c>
      <c r="EX59">
        <v>119.621</v>
      </c>
      <c r="EY59">
        <v>4032.19</v>
      </c>
      <c r="EZ59">
        <v>31.250399999999999</v>
      </c>
      <c r="FA59">
        <v>0</v>
      </c>
      <c r="FB59">
        <v>0</v>
      </c>
      <c r="FC59">
        <v>0</v>
      </c>
      <c r="FD59">
        <v>97.195300000000003</v>
      </c>
      <c r="FE59">
        <v>0</v>
      </c>
      <c r="FF59">
        <v>43.669699999999999</v>
      </c>
      <c r="FG59">
        <v>0</v>
      </c>
      <c r="FH59">
        <v>0</v>
      </c>
      <c r="FI59">
        <v>172.11500000000001</v>
      </c>
      <c r="FJ59">
        <v>0</v>
      </c>
      <c r="FK59">
        <v>0</v>
      </c>
      <c r="FL59">
        <v>0</v>
      </c>
      <c r="FM59">
        <v>0</v>
      </c>
      <c r="FN59">
        <v>0</v>
      </c>
      <c r="FO59">
        <v>0</v>
      </c>
      <c r="FP59">
        <v>0</v>
      </c>
      <c r="FQ59">
        <v>0</v>
      </c>
      <c r="FR59">
        <v>0</v>
      </c>
      <c r="FS59">
        <v>0</v>
      </c>
      <c r="FT59">
        <v>3.53</v>
      </c>
      <c r="FU59">
        <v>5.69</v>
      </c>
      <c r="FV59">
        <v>2.25</v>
      </c>
      <c r="FW59">
        <v>0</v>
      </c>
      <c r="FX59">
        <v>10.32</v>
      </c>
      <c r="FY59">
        <v>0</v>
      </c>
      <c r="FZ59">
        <v>0</v>
      </c>
      <c r="GA59">
        <v>7.04</v>
      </c>
      <c r="GB59">
        <v>17.510000000000002</v>
      </c>
      <c r="GC59">
        <v>26.6</v>
      </c>
      <c r="GD59">
        <v>1.57</v>
      </c>
      <c r="GE59">
        <v>74.510000000000005</v>
      </c>
      <c r="GF59">
        <v>0</v>
      </c>
      <c r="GG59">
        <v>0.22927800000000001</v>
      </c>
      <c r="GH59">
        <v>2.01957E-2</v>
      </c>
      <c r="GI59">
        <v>0</v>
      </c>
      <c r="GJ59">
        <v>1.0894600000000001E-2</v>
      </c>
      <c r="GK59">
        <v>0</v>
      </c>
      <c r="GL59">
        <v>0</v>
      </c>
      <c r="GM59">
        <v>0.134212</v>
      </c>
      <c r="GN59">
        <v>0.17383399999999999</v>
      </c>
      <c r="GO59">
        <v>0.30364400000000002</v>
      </c>
      <c r="GP59">
        <v>2.03874E-2</v>
      </c>
      <c r="GQ59">
        <v>0.89244500000000004</v>
      </c>
      <c r="GR59">
        <v>125.29900000000001</v>
      </c>
      <c r="GS59">
        <v>677.85799999999995</v>
      </c>
      <c r="GT59">
        <v>176.86199999999999</v>
      </c>
      <c r="GU59">
        <v>0</v>
      </c>
      <c r="GV59">
        <v>0</v>
      </c>
      <c r="GW59">
        <v>2135</v>
      </c>
      <c r="GX59">
        <v>930.00099999999998</v>
      </c>
      <c r="GY59">
        <v>2637.81</v>
      </c>
      <c r="GZ59">
        <v>297.5</v>
      </c>
      <c r="HA59">
        <v>6980.33</v>
      </c>
      <c r="HB59">
        <v>104.277</v>
      </c>
      <c r="HC59">
        <v>0</v>
      </c>
      <c r="HD59">
        <v>0</v>
      </c>
      <c r="HE59">
        <v>0</v>
      </c>
      <c r="HF59">
        <v>155.691</v>
      </c>
      <c r="HG59">
        <v>0</v>
      </c>
      <c r="HH59">
        <v>65.400000000000006</v>
      </c>
      <c r="HI59">
        <v>0</v>
      </c>
      <c r="HJ59">
        <v>0</v>
      </c>
      <c r="HK59">
        <v>325.36799999999999</v>
      </c>
      <c r="HL59">
        <v>0</v>
      </c>
      <c r="HM59">
        <v>0</v>
      </c>
      <c r="HN59">
        <v>0</v>
      </c>
      <c r="HO59">
        <v>0</v>
      </c>
      <c r="HP59">
        <v>0</v>
      </c>
      <c r="HQ59">
        <v>0</v>
      </c>
      <c r="HR59">
        <v>0</v>
      </c>
      <c r="HS59">
        <v>0</v>
      </c>
      <c r="HT59">
        <v>0</v>
      </c>
      <c r="HU59">
        <v>0</v>
      </c>
      <c r="HV59">
        <v>12.52</v>
      </c>
      <c r="HW59">
        <v>30.21</v>
      </c>
      <c r="HX59">
        <v>2.25</v>
      </c>
      <c r="HY59">
        <v>0</v>
      </c>
      <c r="HZ59">
        <v>14.87</v>
      </c>
      <c r="IA59">
        <v>30.04</v>
      </c>
      <c r="IB59">
        <v>18.14</v>
      </c>
      <c r="IC59">
        <v>34.93</v>
      </c>
      <c r="ID59">
        <v>4</v>
      </c>
      <c r="IE59">
        <v>146.96</v>
      </c>
      <c r="IF59">
        <v>0</v>
      </c>
      <c r="IG59">
        <v>1.2204699999999999</v>
      </c>
      <c r="IH59">
        <v>2.01957E-2</v>
      </c>
      <c r="II59">
        <v>0</v>
      </c>
      <c r="IJ59">
        <v>0</v>
      </c>
      <c r="IK59">
        <v>0.62342900000000001</v>
      </c>
      <c r="IL59">
        <v>0.118043</v>
      </c>
      <c r="IM59">
        <v>0.43196400000000001</v>
      </c>
      <c r="IN59">
        <v>6.2929700000000005E-2</v>
      </c>
      <c r="IO59">
        <v>2.4770300000000001</v>
      </c>
      <c r="IP59">
        <v>44.3</v>
      </c>
      <c r="IQ59">
        <v>0</v>
      </c>
      <c r="IR59">
        <v>20.100000000000001</v>
      </c>
      <c r="IS59">
        <v>46</v>
      </c>
      <c r="IT59">
        <v>25.9</v>
      </c>
      <c r="IU59">
        <v>9.23</v>
      </c>
      <c r="IV59">
        <v>12.56</v>
      </c>
      <c r="IW59">
        <v>11.27</v>
      </c>
      <c r="IX59">
        <v>13.35</v>
      </c>
      <c r="IY59">
        <v>9.23</v>
      </c>
      <c r="IZ59">
        <v>12.56</v>
      </c>
      <c r="JA59">
        <v>33.909999999999997</v>
      </c>
      <c r="JB59">
        <v>25.94</v>
      </c>
    </row>
    <row r="60" spans="1:262" x14ac:dyDescent="0.25">
      <c r="A60" s="10">
        <v>42977.405636574076</v>
      </c>
      <c r="B60" t="s">
        <v>439</v>
      </c>
      <c r="C60" t="s">
        <v>575</v>
      </c>
      <c r="D60">
        <v>9</v>
      </c>
      <c r="E60">
        <v>1</v>
      </c>
      <c r="F60">
        <v>2100</v>
      </c>
      <c r="G60" t="s">
        <v>96</v>
      </c>
      <c r="H60" t="s">
        <v>125</v>
      </c>
      <c r="I60">
        <v>3.75</v>
      </c>
      <c r="J60">
        <v>45.6</v>
      </c>
      <c r="K60">
        <v>33.760100000000001</v>
      </c>
      <c r="L60">
        <v>287.62400000000002</v>
      </c>
      <c r="M60">
        <v>174.62799999999999</v>
      </c>
      <c r="N60">
        <v>0</v>
      </c>
      <c r="O60">
        <v>80.38</v>
      </c>
      <c r="P60">
        <v>0</v>
      </c>
      <c r="Q60">
        <v>0</v>
      </c>
      <c r="R60">
        <v>505.55700000000002</v>
      </c>
      <c r="S60">
        <v>962.81600000000003</v>
      </c>
      <c r="T60">
        <v>2025.88</v>
      </c>
      <c r="U60">
        <v>119.621</v>
      </c>
      <c r="V60">
        <v>4190.2700000000004</v>
      </c>
      <c r="W60">
        <v>49.835000000000001</v>
      </c>
      <c r="X60">
        <v>0</v>
      </c>
      <c r="Y60">
        <v>0</v>
      </c>
      <c r="Z60">
        <v>0</v>
      </c>
      <c r="AA60">
        <v>97.052000000000007</v>
      </c>
      <c r="AB60">
        <v>0</v>
      </c>
      <c r="AC60">
        <v>43.669699999999999</v>
      </c>
      <c r="AD60">
        <v>0</v>
      </c>
      <c r="AE60">
        <v>0</v>
      </c>
      <c r="AF60">
        <v>190.55699999999999</v>
      </c>
      <c r="AG60">
        <v>0</v>
      </c>
      <c r="AH60">
        <v>0</v>
      </c>
      <c r="AI60">
        <v>0</v>
      </c>
      <c r="AJ60">
        <v>0</v>
      </c>
      <c r="AK60">
        <v>0</v>
      </c>
      <c r="AL60">
        <v>0</v>
      </c>
      <c r="AM60">
        <v>0</v>
      </c>
      <c r="AN60">
        <v>0</v>
      </c>
      <c r="AO60">
        <v>0</v>
      </c>
      <c r="AP60">
        <v>0</v>
      </c>
      <c r="AQ60">
        <v>5.6</v>
      </c>
      <c r="AR60">
        <v>16.96</v>
      </c>
      <c r="AS60">
        <v>2.21</v>
      </c>
      <c r="AT60">
        <v>0</v>
      </c>
      <c r="AU60">
        <v>10.33</v>
      </c>
      <c r="AV60">
        <v>0</v>
      </c>
      <c r="AW60">
        <v>0</v>
      </c>
      <c r="AX60">
        <v>7.06</v>
      </c>
      <c r="AY60">
        <v>17.239999999999998</v>
      </c>
      <c r="AZ60">
        <v>26.52</v>
      </c>
      <c r="BA60">
        <v>1.57</v>
      </c>
      <c r="BB60">
        <v>87.49</v>
      </c>
      <c r="BC60">
        <v>35.1</v>
      </c>
      <c r="BD60">
        <v>0</v>
      </c>
      <c r="BE60">
        <v>0.901729</v>
      </c>
      <c r="BF60">
        <v>1.9940599999999999E-2</v>
      </c>
      <c r="BG60">
        <v>0</v>
      </c>
      <c r="BH60">
        <v>1.0894600000000001E-2</v>
      </c>
      <c r="BI60">
        <v>0</v>
      </c>
      <c r="BJ60">
        <v>0</v>
      </c>
      <c r="BK60">
        <v>0.134212</v>
      </c>
      <c r="BL60">
        <v>0.176373</v>
      </c>
      <c r="BM60">
        <v>0.30364400000000002</v>
      </c>
      <c r="BN60">
        <v>2.03874E-2</v>
      </c>
      <c r="BO60">
        <v>1.56718</v>
      </c>
      <c r="BP60">
        <v>0.93256399999999995</v>
      </c>
      <c r="BQ60">
        <v>39.347000000000001</v>
      </c>
      <c r="BR60">
        <v>348.64100000000002</v>
      </c>
      <c r="BS60">
        <v>174.62799999999999</v>
      </c>
      <c r="BT60">
        <v>0</v>
      </c>
      <c r="BU60">
        <v>80.38</v>
      </c>
      <c r="BV60">
        <v>505.55700000000002</v>
      </c>
      <c r="BW60">
        <v>967.28</v>
      </c>
      <c r="BX60">
        <v>2025.88</v>
      </c>
      <c r="BY60">
        <v>119.621</v>
      </c>
      <c r="BZ60">
        <v>4261.34</v>
      </c>
      <c r="CA60">
        <v>58.0822</v>
      </c>
      <c r="CB60">
        <v>0</v>
      </c>
      <c r="CC60">
        <v>0</v>
      </c>
      <c r="CD60">
        <v>0</v>
      </c>
      <c r="CE60">
        <v>97.052000000000007</v>
      </c>
      <c r="CF60">
        <v>0</v>
      </c>
      <c r="CG60">
        <v>43.669699999999999</v>
      </c>
      <c r="CH60">
        <v>0</v>
      </c>
      <c r="CI60">
        <v>0</v>
      </c>
      <c r="CJ60">
        <v>198.804</v>
      </c>
      <c r="CK60">
        <v>0</v>
      </c>
      <c r="CL60">
        <v>0</v>
      </c>
      <c r="CM60">
        <v>0</v>
      </c>
      <c r="CN60">
        <v>0</v>
      </c>
      <c r="CO60">
        <v>0</v>
      </c>
      <c r="CP60">
        <v>0</v>
      </c>
      <c r="CQ60">
        <v>0</v>
      </c>
      <c r="CR60">
        <v>0</v>
      </c>
      <c r="CS60">
        <v>0</v>
      </c>
      <c r="CT60">
        <v>0</v>
      </c>
      <c r="CU60">
        <v>6.58</v>
      </c>
      <c r="CV60">
        <v>19.73</v>
      </c>
      <c r="CW60">
        <v>2.21</v>
      </c>
      <c r="CX60">
        <v>0</v>
      </c>
      <c r="CY60">
        <v>10.33</v>
      </c>
      <c r="CZ60">
        <v>7.06</v>
      </c>
      <c r="DA60">
        <v>17.3</v>
      </c>
      <c r="DB60">
        <v>26.52</v>
      </c>
      <c r="DC60">
        <v>1.57</v>
      </c>
      <c r="DD60">
        <v>91.3</v>
      </c>
      <c r="DE60">
        <v>38.85</v>
      </c>
      <c r="DF60">
        <v>0</v>
      </c>
      <c r="DG60">
        <v>1.0404599999999999</v>
      </c>
      <c r="DH60">
        <v>1.9940599999999999E-2</v>
      </c>
      <c r="DI60">
        <v>0</v>
      </c>
      <c r="DJ60">
        <v>1.0894600000000001E-2</v>
      </c>
      <c r="DK60">
        <v>0.134212</v>
      </c>
      <c r="DL60">
        <v>0.176956</v>
      </c>
      <c r="DM60">
        <v>0.30364400000000002</v>
      </c>
      <c r="DN60">
        <v>2.03874E-2</v>
      </c>
      <c r="DO60">
        <v>1.7064999999999999</v>
      </c>
      <c r="DP60">
        <v>1.0712999999999999</v>
      </c>
      <c r="DQ60" t="s">
        <v>691</v>
      </c>
      <c r="DR60" t="s">
        <v>690</v>
      </c>
      <c r="DS60" t="s">
        <v>16</v>
      </c>
      <c r="DT60">
        <v>0.13931499999999999</v>
      </c>
      <c r="DU60">
        <v>0.138733</v>
      </c>
      <c r="DV60">
        <v>4.1730600000000004</v>
      </c>
      <c r="DW60">
        <v>9.6525099999999995</v>
      </c>
      <c r="EN60">
        <v>33.760100000000001</v>
      </c>
      <c r="EO60">
        <v>287.62400000000002</v>
      </c>
      <c r="EP60">
        <v>174.62799999999999</v>
      </c>
      <c r="EQ60">
        <v>0</v>
      </c>
      <c r="ER60">
        <v>80.38</v>
      </c>
      <c r="ES60">
        <v>0</v>
      </c>
      <c r="ET60">
        <v>0</v>
      </c>
      <c r="EU60">
        <v>505.55700000000002</v>
      </c>
      <c r="EV60">
        <v>962.81600000000003</v>
      </c>
      <c r="EW60">
        <v>2025.88</v>
      </c>
      <c r="EX60">
        <v>119.621</v>
      </c>
      <c r="EY60">
        <v>4190.2700000000004</v>
      </c>
      <c r="EZ60">
        <v>49.835000000000001</v>
      </c>
      <c r="FA60">
        <v>0</v>
      </c>
      <c r="FB60">
        <v>0</v>
      </c>
      <c r="FC60">
        <v>0</v>
      </c>
      <c r="FD60">
        <v>97.052000000000007</v>
      </c>
      <c r="FE60">
        <v>0</v>
      </c>
      <c r="FF60">
        <v>43.669699999999999</v>
      </c>
      <c r="FG60">
        <v>0</v>
      </c>
      <c r="FH60">
        <v>0</v>
      </c>
      <c r="FI60">
        <v>190.55699999999999</v>
      </c>
      <c r="FJ60">
        <v>0</v>
      </c>
      <c r="FK60">
        <v>0</v>
      </c>
      <c r="FL60">
        <v>0</v>
      </c>
      <c r="FM60">
        <v>0</v>
      </c>
      <c r="FN60">
        <v>0</v>
      </c>
      <c r="FO60">
        <v>0</v>
      </c>
      <c r="FP60">
        <v>0</v>
      </c>
      <c r="FQ60">
        <v>0</v>
      </c>
      <c r="FR60">
        <v>0</v>
      </c>
      <c r="FS60">
        <v>0</v>
      </c>
      <c r="FT60">
        <v>5.6</v>
      </c>
      <c r="FU60">
        <v>16.96</v>
      </c>
      <c r="FV60">
        <v>2.21</v>
      </c>
      <c r="FW60">
        <v>0</v>
      </c>
      <c r="FX60">
        <v>10.33</v>
      </c>
      <c r="FY60">
        <v>0</v>
      </c>
      <c r="FZ60">
        <v>0</v>
      </c>
      <c r="GA60">
        <v>7.06</v>
      </c>
      <c r="GB60">
        <v>17.239999999999998</v>
      </c>
      <c r="GC60">
        <v>26.52</v>
      </c>
      <c r="GD60">
        <v>1.57</v>
      </c>
      <c r="GE60">
        <v>87.49</v>
      </c>
      <c r="GF60">
        <v>0</v>
      </c>
      <c r="GG60">
        <v>0.901729</v>
      </c>
      <c r="GH60">
        <v>1.9940599999999999E-2</v>
      </c>
      <c r="GI60">
        <v>0</v>
      </c>
      <c r="GJ60">
        <v>1.0894600000000001E-2</v>
      </c>
      <c r="GK60">
        <v>0</v>
      </c>
      <c r="GL60">
        <v>0</v>
      </c>
      <c r="GM60">
        <v>0.134212</v>
      </c>
      <c r="GN60">
        <v>0.176373</v>
      </c>
      <c r="GO60">
        <v>0.30364400000000002</v>
      </c>
      <c r="GP60">
        <v>2.03874E-2</v>
      </c>
      <c r="GQ60">
        <v>1.56718</v>
      </c>
      <c r="GR60">
        <v>171.33199999999999</v>
      </c>
      <c r="GS60">
        <v>1255.1199999999999</v>
      </c>
      <c r="GT60">
        <v>174.62799999999999</v>
      </c>
      <c r="GU60">
        <v>0</v>
      </c>
      <c r="GV60">
        <v>0</v>
      </c>
      <c r="GW60">
        <v>2135</v>
      </c>
      <c r="GX60">
        <v>930.00099999999998</v>
      </c>
      <c r="GY60">
        <v>2637.81</v>
      </c>
      <c r="GZ60">
        <v>297.5</v>
      </c>
      <c r="HA60">
        <v>7601.4</v>
      </c>
      <c r="HB60">
        <v>142.631</v>
      </c>
      <c r="HC60">
        <v>0</v>
      </c>
      <c r="HD60">
        <v>0</v>
      </c>
      <c r="HE60">
        <v>0</v>
      </c>
      <c r="HF60">
        <v>155.49</v>
      </c>
      <c r="HG60">
        <v>0</v>
      </c>
      <c r="HH60">
        <v>65.400000000000006</v>
      </c>
      <c r="HI60">
        <v>0</v>
      </c>
      <c r="HJ60">
        <v>0</v>
      </c>
      <c r="HK60">
        <v>363.52100000000002</v>
      </c>
      <c r="HL60">
        <v>0</v>
      </c>
      <c r="HM60">
        <v>0</v>
      </c>
      <c r="HN60">
        <v>0</v>
      </c>
      <c r="HO60">
        <v>0</v>
      </c>
      <c r="HP60">
        <v>0</v>
      </c>
      <c r="HQ60">
        <v>0</v>
      </c>
      <c r="HR60">
        <v>0</v>
      </c>
      <c r="HS60">
        <v>0</v>
      </c>
      <c r="HT60">
        <v>0</v>
      </c>
      <c r="HU60">
        <v>0</v>
      </c>
      <c r="HV60">
        <v>17.010000000000002</v>
      </c>
      <c r="HW60">
        <v>49.18</v>
      </c>
      <c r="HX60">
        <v>2.21</v>
      </c>
      <c r="HY60">
        <v>0</v>
      </c>
      <c r="HZ60">
        <v>14.88</v>
      </c>
      <c r="IA60">
        <v>30.1</v>
      </c>
      <c r="IB60">
        <v>18.100000000000001</v>
      </c>
      <c r="IC60">
        <v>34.86</v>
      </c>
      <c r="ID60">
        <v>3.98</v>
      </c>
      <c r="IE60">
        <v>170.32</v>
      </c>
      <c r="IF60">
        <v>0</v>
      </c>
      <c r="IG60">
        <v>2.1058599999999998</v>
      </c>
      <c r="IH60">
        <v>1.9940599999999999E-2</v>
      </c>
      <c r="II60">
        <v>0</v>
      </c>
      <c r="IJ60">
        <v>0</v>
      </c>
      <c r="IK60">
        <v>0.62342900000000001</v>
      </c>
      <c r="IL60">
        <v>0.118043</v>
      </c>
      <c r="IM60">
        <v>0.43196400000000001</v>
      </c>
      <c r="IN60">
        <v>6.2929700000000005E-2</v>
      </c>
      <c r="IO60">
        <v>3.3621599999999998</v>
      </c>
      <c r="IP60">
        <v>45.6</v>
      </c>
      <c r="IQ60">
        <v>0</v>
      </c>
      <c r="IR60">
        <v>24.4</v>
      </c>
      <c r="IS60">
        <v>47.6</v>
      </c>
      <c r="IT60">
        <v>23.2</v>
      </c>
      <c r="IU60">
        <v>20.61</v>
      </c>
      <c r="IV60">
        <v>14.49</v>
      </c>
      <c r="IW60">
        <v>23.44</v>
      </c>
      <c r="IX60">
        <v>15.41</v>
      </c>
      <c r="IY60">
        <v>20.61</v>
      </c>
      <c r="IZ60">
        <v>14.49</v>
      </c>
      <c r="JA60">
        <v>53.35</v>
      </c>
      <c r="JB60">
        <v>29.93</v>
      </c>
    </row>
    <row r="61" spans="1:262" x14ac:dyDescent="0.25">
      <c r="A61" s="10">
        <v>42977.405636574076</v>
      </c>
      <c r="B61" t="s">
        <v>440</v>
      </c>
      <c r="C61" t="s">
        <v>576</v>
      </c>
      <c r="D61">
        <v>10</v>
      </c>
      <c r="E61">
        <v>1</v>
      </c>
      <c r="F61">
        <v>2100</v>
      </c>
      <c r="G61" t="s">
        <v>96</v>
      </c>
      <c r="H61" t="s">
        <v>125</v>
      </c>
      <c r="I61">
        <v>4</v>
      </c>
      <c r="J61">
        <v>44.5</v>
      </c>
      <c r="K61">
        <v>39.208100000000002</v>
      </c>
      <c r="L61">
        <v>363.68099999999998</v>
      </c>
      <c r="M61">
        <v>172.39400000000001</v>
      </c>
      <c r="N61">
        <v>0</v>
      </c>
      <c r="O61">
        <v>80.38</v>
      </c>
      <c r="P61">
        <v>0</v>
      </c>
      <c r="Q61">
        <v>0</v>
      </c>
      <c r="R61">
        <v>505.55700000000002</v>
      </c>
      <c r="S61">
        <v>965.17</v>
      </c>
      <c r="T61">
        <v>2025.88</v>
      </c>
      <c r="U61">
        <v>119.621</v>
      </c>
      <c r="V61">
        <v>4271.8900000000003</v>
      </c>
      <c r="W61">
        <v>57.879800000000003</v>
      </c>
      <c r="X61">
        <v>0</v>
      </c>
      <c r="Y61">
        <v>0</v>
      </c>
      <c r="Z61">
        <v>0</v>
      </c>
      <c r="AA61">
        <v>96.388999999999996</v>
      </c>
      <c r="AB61">
        <v>0</v>
      </c>
      <c r="AC61">
        <v>43.669699999999999</v>
      </c>
      <c r="AD61">
        <v>0</v>
      </c>
      <c r="AE61">
        <v>0</v>
      </c>
      <c r="AF61">
        <v>197.93899999999999</v>
      </c>
      <c r="AG61">
        <v>0</v>
      </c>
      <c r="AH61">
        <v>0</v>
      </c>
      <c r="AI61">
        <v>0</v>
      </c>
      <c r="AJ61">
        <v>0</v>
      </c>
      <c r="AK61">
        <v>0</v>
      </c>
      <c r="AL61">
        <v>0</v>
      </c>
      <c r="AM61">
        <v>0</v>
      </c>
      <c r="AN61">
        <v>0</v>
      </c>
      <c r="AO61">
        <v>0</v>
      </c>
      <c r="AP61">
        <v>0</v>
      </c>
      <c r="AQ61">
        <v>6.48</v>
      </c>
      <c r="AR61">
        <v>17.579999999999998</v>
      </c>
      <c r="AS61">
        <v>2.19</v>
      </c>
      <c r="AT61">
        <v>0</v>
      </c>
      <c r="AU61">
        <v>10.27</v>
      </c>
      <c r="AV61">
        <v>0</v>
      </c>
      <c r="AW61">
        <v>0</v>
      </c>
      <c r="AX61">
        <v>7.16</v>
      </c>
      <c r="AY61">
        <v>17.100000000000001</v>
      </c>
      <c r="AZ61">
        <v>26.62</v>
      </c>
      <c r="BA61">
        <v>1.59</v>
      </c>
      <c r="BB61">
        <v>88.99</v>
      </c>
      <c r="BC61">
        <v>36.520000000000003</v>
      </c>
      <c r="BD61">
        <v>0</v>
      </c>
      <c r="BE61">
        <v>0.97858999999999996</v>
      </c>
      <c r="BF61">
        <v>1.9685500000000002E-2</v>
      </c>
      <c r="BG61">
        <v>0</v>
      </c>
      <c r="BH61">
        <v>1.0894600000000001E-2</v>
      </c>
      <c r="BI61">
        <v>0</v>
      </c>
      <c r="BJ61">
        <v>0</v>
      </c>
      <c r="BK61">
        <v>0.134212</v>
      </c>
      <c r="BL61">
        <v>0.17698800000000001</v>
      </c>
      <c r="BM61">
        <v>0.30364400000000002</v>
      </c>
      <c r="BN61">
        <v>2.03874E-2</v>
      </c>
      <c r="BO61">
        <v>1.6444000000000001</v>
      </c>
      <c r="BP61">
        <v>1.0091699999999999</v>
      </c>
      <c r="BQ61">
        <v>45.775599999999997</v>
      </c>
      <c r="BR61">
        <v>438.27600000000001</v>
      </c>
      <c r="BS61">
        <v>172.39400000000001</v>
      </c>
      <c r="BT61">
        <v>0</v>
      </c>
      <c r="BU61">
        <v>80.38</v>
      </c>
      <c r="BV61">
        <v>505.55700000000002</v>
      </c>
      <c r="BW61">
        <v>969.47900000000004</v>
      </c>
      <c r="BX61">
        <v>2025.88</v>
      </c>
      <c r="BY61">
        <v>119.621</v>
      </c>
      <c r="BZ61">
        <v>4357.37</v>
      </c>
      <c r="CA61">
        <v>67.574799999999996</v>
      </c>
      <c r="CB61">
        <v>0</v>
      </c>
      <c r="CC61">
        <v>0</v>
      </c>
      <c r="CD61">
        <v>0</v>
      </c>
      <c r="CE61">
        <v>96.388999999999996</v>
      </c>
      <c r="CF61">
        <v>0</v>
      </c>
      <c r="CG61">
        <v>43.669699999999999</v>
      </c>
      <c r="CH61">
        <v>0</v>
      </c>
      <c r="CI61">
        <v>0</v>
      </c>
      <c r="CJ61">
        <v>207.63399999999999</v>
      </c>
      <c r="CK61">
        <v>0</v>
      </c>
      <c r="CL61">
        <v>0</v>
      </c>
      <c r="CM61">
        <v>0</v>
      </c>
      <c r="CN61">
        <v>0</v>
      </c>
      <c r="CO61">
        <v>0</v>
      </c>
      <c r="CP61">
        <v>0</v>
      </c>
      <c r="CQ61">
        <v>0</v>
      </c>
      <c r="CR61">
        <v>0</v>
      </c>
      <c r="CS61">
        <v>0</v>
      </c>
      <c r="CT61">
        <v>0</v>
      </c>
      <c r="CU61">
        <v>7.64</v>
      </c>
      <c r="CV61">
        <v>20.420000000000002</v>
      </c>
      <c r="CW61">
        <v>2.19</v>
      </c>
      <c r="CX61">
        <v>0</v>
      </c>
      <c r="CY61">
        <v>10.27</v>
      </c>
      <c r="CZ61">
        <v>7.16</v>
      </c>
      <c r="DA61">
        <v>17.16</v>
      </c>
      <c r="DB61">
        <v>26.62</v>
      </c>
      <c r="DC61">
        <v>1.59</v>
      </c>
      <c r="DD61">
        <v>93.05</v>
      </c>
      <c r="DE61">
        <v>40.520000000000003</v>
      </c>
      <c r="DF61">
        <v>0</v>
      </c>
      <c r="DG61">
        <v>1.1241000000000001</v>
      </c>
      <c r="DH61">
        <v>1.9685500000000002E-2</v>
      </c>
      <c r="DI61">
        <v>0</v>
      </c>
      <c r="DJ61">
        <v>1.0894600000000001E-2</v>
      </c>
      <c r="DK61">
        <v>0.134212</v>
      </c>
      <c r="DL61">
        <v>0.17749100000000001</v>
      </c>
      <c r="DM61">
        <v>0.30364400000000002</v>
      </c>
      <c r="DN61">
        <v>2.03874E-2</v>
      </c>
      <c r="DO61">
        <v>1.7904100000000001</v>
      </c>
      <c r="DP61">
        <v>1.1546799999999999</v>
      </c>
      <c r="DQ61" t="s">
        <v>691</v>
      </c>
      <c r="DR61" t="s">
        <v>690</v>
      </c>
      <c r="DS61" t="s">
        <v>16</v>
      </c>
      <c r="DT61">
        <v>0.146012</v>
      </c>
      <c r="DU61">
        <v>0.145509</v>
      </c>
      <c r="DV61">
        <v>4.3632499999999999</v>
      </c>
      <c r="DW61">
        <v>9.8716699999999999</v>
      </c>
      <c r="EN61">
        <v>39.208100000000002</v>
      </c>
      <c r="EO61">
        <v>363.68099999999998</v>
      </c>
      <c r="EP61">
        <v>172.39400000000001</v>
      </c>
      <c r="EQ61">
        <v>0</v>
      </c>
      <c r="ER61">
        <v>80.38</v>
      </c>
      <c r="ES61">
        <v>0</v>
      </c>
      <c r="ET61">
        <v>0</v>
      </c>
      <c r="EU61">
        <v>505.55700000000002</v>
      </c>
      <c r="EV61">
        <v>965.17</v>
      </c>
      <c r="EW61">
        <v>2025.88</v>
      </c>
      <c r="EX61">
        <v>119.621</v>
      </c>
      <c r="EY61">
        <v>4271.8900000000003</v>
      </c>
      <c r="EZ61">
        <v>57.879800000000003</v>
      </c>
      <c r="FA61">
        <v>0</v>
      </c>
      <c r="FB61">
        <v>0</v>
      </c>
      <c r="FC61">
        <v>0</v>
      </c>
      <c r="FD61">
        <v>96.388999999999996</v>
      </c>
      <c r="FE61">
        <v>0</v>
      </c>
      <c r="FF61">
        <v>43.669699999999999</v>
      </c>
      <c r="FG61">
        <v>0</v>
      </c>
      <c r="FH61">
        <v>0</v>
      </c>
      <c r="FI61">
        <v>197.93899999999999</v>
      </c>
      <c r="FJ61">
        <v>0</v>
      </c>
      <c r="FK61">
        <v>0</v>
      </c>
      <c r="FL61">
        <v>0</v>
      </c>
      <c r="FM61">
        <v>0</v>
      </c>
      <c r="FN61">
        <v>0</v>
      </c>
      <c r="FO61">
        <v>0</v>
      </c>
      <c r="FP61">
        <v>0</v>
      </c>
      <c r="FQ61">
        <v>0</v>
      </c>
      <c r="FR61">
        <v>0</v>
      </c>
      <c r="FS61">
        <v>0</v>
      </c>
      <c r="FT61">
        <v>6.48</v>
      </c>
      <c r="FU61">
        <v>17.579999999999998</v>
      </c>
      <c r="FV61">
        <v>2.19</v>
      </c>
      <c r="FW61">
        <v>0</v>
      </c>
      <c r="FX61">
        <v>10.27</v>
      </c>
      <c r="FY61">
        <v>0</v>
      </c>
      <c r="FZ61">
        <v>0</v>
      </c>
      <c r="GA61">
        <v>7.16</v>
      </c>
      <c r="GB61">
        <v>17.100000000000001</v>
      </c>
      <c r="GC61">
        <v>26.62</v>
      </c>
      <c r="GD61">
        <v>1.59</v>
      </c>
      <c r="GE61">
        <v>88.99</v>
      </c>
      <c r="GF61">
        <v>0</v>
      </c>
      <c r="GG61">
        <v>0.97858999999999996</v>
      </c>
      <c r="GH61">
        <v>1.9685500000000002E-2</v>
      </c>
      <c r="GI61">
        <v>0</v>
      </c>
      <c r="GJ61">
        <v>1.0894600000000001E-2</v>
      </c>
      <c r="GK61">
        <v>0</v>
      </c>
      <c r="GL61">
        <v>0</v>
      </c>
      <c r="GM61">
        <v>0.134212</v>
      </c>
      <c r="GN61">
        <v>0.17698800000000001</v>
      </c>
      <c r="GO61">
        <v>0.30364400000000002</v>
      </c>
      <c r="GP61">
        <v>2.03874E-2</v>
      </c>
      <c r="GQ61">
        <v>1.6444000000000001</v>
      </c>
      <c r="GR61">
        <v>189.80699999999999</v>
      </c>
      <c r="GS61">
        <v>1745.16</v>
      </c>
      <c r="GT61">
        <v>172.39400000000001</v>
      </c>
      <c r="GU61">
        <v>0</v>
      </c>
      <c r="GV61">
        <v>0</v>
      </c>
      <c r="GW61">
        <v>2135</v>
      </c>
      <c r="GX61">
        <v>930.00099999999998</v>
      </c>
      <c r="GY61">
        <v>2637.81</v>
      </c>
      <c r="GZ61">
        <v>297.5</v>
      </c>
      <c r="HA61">
        <v>8107.68</v>
      </c>
      <c r="HB61">
        <v>158.018</v>
      </c>
      <c r="HC61">
        <v>0</v>
      </c>
      <c r="HD61">
        <v>0</v>
      </c>
      <c r="HE61">
        <v>0</v>
      </c>
      <c r="HF61">
        <v>154.66999999999999</v>
      </c>
      <c r="HG61">
        <v>0</v>
      </c>
      <c r="HH61">
        <v>65.400000000000006</v>
      </c>
      <c r="HI61">
        <v>0</v>
      </c>
      <c r="HJ61">
        <v>0</v>
      </c>
      <c r="HK61">
        <v>378.089</v>
      </c>
      <c r="HL61">
        <v>0</v>
      </c>
      <c r="HM61">
        <v>0</v>
      </c>
      <c r="HN61">
        <v>0</v>
      </c>
      <c r="HO61">
        <v>0</v>
      </c>
      <c r="HP61">
        <v>0</v>
      </c>
      <c r="HQ61">
        <v>0</v>
      </c>
      <c r="HR61">
        <v>0</v>
      </c>
      <c r="HS61">
        <v>0</v>
      </c>
      <c r="HT61">
        <v>0</v>
      </c>
      <c r="HU61">
        <v>0</v>
      </c>
      <c r="HV61">
        <v>18.829999999999998</v>
      </c>
      <c r="HW61">
        <v>54.78</v>
      </c>
      <c r="HX61">
        <v>2.19</v>
      </c>
      <c r="HY61">
        <v>0</v>
      </c>
      <c r="HZ61">
        <v>14.82</v>
      </c>
      <c r="IA61">
        <v>30.55</v>
      </c>
      <c r="IB61">
        <v>18.12</v>
      </c>
      <c r="IC61">
        <v>35.020000000000003</v>
      </c>
      <c r="ID61">
        <v>4.0199999999999996</v>
      </c>
      <c r="IE61">
        <v>178.33</v>
      </c>
      <c r="IF61">
        <v>0</v>
      </c>
      <c r="IG61">
        <v>2.3292199999999998</v>
      </c>
      <c r="IH61">
        <v>1.9685500000000002E-2</v>
      </c>
      <c r="II61">
        <v>0</v>
      </c>
      <c r="IJ61">
        <v>0</v>
      </c>
      <c r="IK61">
        <v>0.62342900000000001</v>
      </c>
      <c r="IL61">
        <v>0.118043</v>
      </c>
      <c r="IM61">
        <v>0.43196400000000001</v>
      </c>
      <c r="IN61">
        <v>6.2929700000000005E-2</v>
      </c>
      <c r="IO61">
        <v>3.58527</v>
      </c>
      <c r="IP61">
        <v>44.5</v>
      </c>
      <c r="IQ61">
        <v>0</v>
      </c>
      <c r="IR61">
        <v>24.6</v>
      </c>
      <c r="IS61">
        <v>46.6</v>
      </c>
      <c r="IT61">
        <v>22</v>
      </c>
      <c r="IU61">
        <v>21.26</v>
      </c>
      <c r="IV61">
        <v>15.26</v>
      </c>
      <c r="IW61">
        <v>24.18</v>
      </c>
      <c r="IX61">
        <v>16.34</v>
      </c>
      <c r="IY61">
        <v>21.26</v>
      </c>
      <c r="IZ61">
        <v>15.26</v>
      </c>
      <c r="JA61">
        <v>59.15</v>
      </c>
      <c r="JB61">
        <v>31.47</v>
      </c>
    </row>
    <row r="62" spans="1:262" x14ac:dyDescent="0.25">
      <c r="A62" s="10">
        <v>42977.406087962961</v>
      </c>
      <c r="B62" t="s">
        <v>441</v>
      </c>
      <c r="C62" t="s">
        <v>577</v>
      </c>
      <c r="D62">
        <v>11</v>
      </c>
      <c r="E62">
        <v>1</v>
      </c>
      <c r="F62">
        <v>2100</v>
      </c>
      <c r="G62" t="s">
        <v>96</v>
      </c>
      <c r="H62" t="s">
        <v>125</v>
      </c>
      <c r="I62">
        <v>5.49</v>
      </c>
      <c r="J62">
        <v>43.1</v>
      </c>
      <c r="K62">
        <v>114.143</v>
      </c>
      <c r="L62">
        <v>887.60599999999999</v>
      </c>
      <c r="M62">
        <v>166.43700000000001</v>
      </c>
      <c r="N62">
        <v>0</v>
      </c>
      <c r="O62">
        <v>80.384699999999995</v>
      </c>
      <c r="P62">
        <v>0</v>
      </c>
      <c r="Q62">
        <v>0</v>
      </c>
      <c r="R62">
        <v>505.55700000000002</v>
      </c>
      <c r="S62">
        <v>961.62800000000004</v>
      </c>
      <c r="T62">
        <v>2025.88</v>
      </c>
      <c r="U62">
        <v>119.621</v>
      </c>
      <c r="V62">
        <v>4861.26</v>
      </c>
      <c r="W62">
        <v>168.46199999999999</v>
      </c>
      <c r="X62">
        <v>0</v>
      </c>
      <c r="Y62">
        <v>0</v>
      </c>
      <c r="Z62">
        <v>0</v>
      </c>
      <c r="AA62">
        <v>98.203100000000006</v>
      </c>
      <c r="AB62">
        <v>0</v>
      </c>
      <c r="AC62">
        <v>43.669699999999999</v>
      </c>
      <c r="AD62">
        <v>0</v>
      </c>
      <c r="AE62">
        <v>0</v>
      </c>
      <c r="AF62">
        <v>310.33499999999998</v>
      </c>
      <c r="AG62">
        <v>0</v>
      </c>
      <c r="AH62">
        <v>0</v>
      </c>
      <c r="AI62">
        <v>0</v>
      </c>
      <c r="AJ62">
        <v>0</v>
      </c>
      <c r="AK62">
        <v>0</v>
      </c>
      <c r="AL62">
        <v>0</v>
      </c>
      <c r="AM62">
        <v>0</v>
      </c>
      <c r="AN62">
        <v>0</v>
      </c>
      <c r="AO62">
        <v>0</v>
      </c>
      <c r="AP62">
        <v>0</v>
      </c>
      <c r="AQ62">
        <v>18.940000000000001</v>
      </c>
      <c r="AR62">
        <v>30.06</v>
      </c>
      <c r="AS62">
        <v>2.19</v>
      </c>
      <c r="AT62">
        <v>0</v>
      </c>
      <c r="AU62">
        <v>10.51</v>
      </c>
      <c r="AV62">
        <v>0</v>
      </c>
      <c r="AW62">
        <v>0</v>
      </c>
      <c r="AX62">
        <v>7.35</v>
      </c>
      <c r="AY62">
        <v>18.02</v>
      </c>
      <c r="AZ62">
        <v>27.48</v>
      </c>
      <c r="BA62">
        <v>1.63</v>
      </c>
      <c r="BB62">
        <v>116.18</v>
      </c>
      <c r="BC62">
        <v>61.7</v>
      </c>
      <c r="BD62">
        <v>0</v>
      </c>
      <c r="BE62">
        <v>1.4335599999999999</v>
      </c>
      <c r="BF62">
        <v>1.90052E-2</v>
      </c>
      <c r="BG62">
        <v>0</v>
      </c>
      <c r="BH62">
        <v>1.0894600000000001E-2</v>
      </c>
      <c r="BI62">
        <v>0</v>
      </c>
      <c r="BJ62">
        <v>0</v>
      </c>
      <c r="BK62">
        <v>0.134212</v>
      </c>
      <c r="BL62">
        <v>0.178007</v>
      </c>
      <c r="BM62">
        <v>0.30364400000000002</v>
      </c>
      <c r="BN62">
        <v>2.03874E-2</v>
      </c>
      <c r="BO62">
        <v>2.09971</v>
      </c>
      <c r="BP62">
        <v>1.46346</v>
      </c>
      <c r="BQ62">
        <v>123.741</v>
      </c>
      <c r="BR62">
        <v>1024.46</v>
      </c>
      <c r="BS62">
        <v>166.43700000000001</v>
      </c>
      <c r="BT62">
        <v>0</v>
      </c>
      <c r="BU62">
        <v>80.384699999999995</v>
      </c>
      <c r="BV62">
        <v>505.55700000000002</v>
      </c>
      <c r="BW62">
        <v>965.41600000000005</v>
      </c>
      <c r="BX62">
        <v>2025.88</v>
      </c>
      <c r="BY62">
        <v>119.621</v>
      </c>
      <c r="BZ62">
        <v>5011.5</v>
      </c>
      <c r="CA62">
        <v>182.62799999999999</v>
      </c>
      <c r="CB62">
        <v>0</v>
      </c>
      <c r="CC62">
        <v>0</v>
      </c>
      <c r="CD62">
        <v>0</v>
      </c>
      <c r="CE62">
        <v>98.203100000000006</v>
      </c>
      <c r="CF62">
        <v>0</v>
      </c>
      <c r="CG62">
        <v>43.669699999999999</v>
      </c>
      <c r="CH62">
        <v>0</v>
      </c>
      <c r="CI62">
        <v>0</v>
      </c>
      <c r="CJ62">
        <v>324.5</v>
      </c>
      <c r="CK62">
        <v>0</v>
      </c>
      <c r="CL62">
        <v>0</v>
      </c>
      <c r="CM62">
        <v>0</v>
      </c>
      <c r="CN62">
        <v>0</v>
      </c>
      <c r="CO62">
        <v>0</v>
      </c>
      <c r="CP62">
        <v>0</v>
      </c>
      <c r="CQ62">
        <v>0</v>
      </c>
      <c r="CR62">
        <v>0</v>
      </c>
      <c r="CS62">
        <v>0</v>
      </c>
      <c r="CT62">
        <v>0</v>
      </c>
      <c r="CU62">
        <v>20.61</v>
      </c>
      <c r="CV62">
        <v>33.880000000000003</v>
      </c>
      <c r="CW62">
        <v>2.19</v>
      </c>
      <c r="CX62">
        <v>0</v>
      </c>
      <c r="CY62">
        <v>10.51</v>
      </c>
      <c r="CZ62">
        <v>7.35</v>
      </c>
      <c r="DA62">
        <v>18.07</v>
      </c>
      <c r="DB62">
        <v>27.48</v>
      </c>
      <c r="DC62">
        <v>1.63</v>
      </c>
      <c r="DD62">
        <v>121.72</v>
      </c>
      <c r="DE62">
        <v>67.19</v>
      </c>
      <c r="DF62">
        <v>0</v>
      </c>
      <c r="DG62">
        <v>1.55152</v>
      </c>
      <c r="DH62">
        <v>1.90052E-2</v>
      </c>
      <c r="DI62">
        <v>0</v>
      </c>
      <c r="DJ62">
        <v>1.0894600000000001E-2</v>
      </c>
      <c r="DK62">
        <v>0.134212</v>
      </c>
      <c r="DL62">
        <v>0.17868999999999999</v>
      </c>
      <c r="DM62">
        <v>0.30364400000000002</v>
      </c>
      <c r="DN62">
        <v>2.03874E-2</v>
      </c>
      <c r="DO62">
        <v>2.21835</v>
      </c>
      <c r="DP62">
        <v>1.58142</v>
      </c>
      <c r="DQ62" t="s">
        <v>691</v>
      </c>
      <c r="DR62" t="s">
        <v>690</v>
      </c>
      <c r="DS62" t="s">
        <v>16</v>
      </c>
      <c r="DT62">
        <v>0.11863799999999999</v>
      </c>
      <c r="DU62">
        <v>0.117955</v>
      </c>
      <c r="DV62">
        <v>4.5514299999999999</v>
      </c>
      <c r="DW62">
        <v>8.1708599999999993</v>
      </c>
      <c r="EN62">
        <v>114.143</v>
      </c>
      <c r="EO62">
        <v>887.60599999999999</v>
      </c>
      <c r="EP62">
        <v>166.43700000000001</v>
      </c>
      <c r="EQ62">
        <v>0</v>
      </c>
      <c r="ER62">
        <v>80.384699999999995</v>
      </c>
      <c r="ES62">
        <v>0</v>
      </c>
      <c r="ET62">
        <v>0</v>
      </c>
      <c r="EU62">
        <v>505.55700000000002</v>
      </c>
      <c r="EV62">
        <v>961.62800000000004</v>
      </c>
      <c r="EW62">
        <v>2025.88</v>
      </c>
      <c r="EX62">
        <v>119.621</v>
      </c>
      <c r="EY62">
        <v>4861.26</v>
      </c>
      <c r="EZ62">
        <v>168.46199999999999</v>
      </c>
      <c r="FA62">
        <v>0</v>
      </c>
      <c r="FB62">
        <v>0</v>
      </c>
      <c r="FC62">
        <v>0</v>
      </c>
      <c r="FD62">
        <v>98.203100000000006</v>
      </c>
      <c r="FE62">
        <v>0</v>
      </c>
      <c r="FF62">
        <v>43.669699999999999</v>
      </c>
      <c r="FG62">
        <v>0</v>
      </c>
      <c r="FH62">
        <v>0</v>
      </c>
      <c r="FI62">
        <v>310.33499999999998</v>
      </c>
      <c r="FJ62">
        <v>0</v>
      </c>
      <c r="FK62">
        <v>0</v>
      </c>
      <c r="FL62">
        <v>0</v>
      </c>
      <c r="FM62">
        <v>0</v>
      </c>
      <c r="FN62">
        <v>0</v>
      </c>
      <c r="FO62">
        <v>0</v>
      </c>
      <c r="FP62">
        <v>0</v>
      </c>
      <c r="FQ62">
        <v>0</v>
      </c>
      <c r="FR62">
        <v>0</v>
      </c>
      <c r="FS62">
        <v>0</v>
      </c>
      <c r="FT62">
        <v>18.940000000000001</v>
      </c>
      <c r="FU62">
        <v>30.06</v>
      </c>
      <c r="FV62">
        <v>2.19</v>
      </c>
      <c r="FW62">
        <v>0</v>
      </c>
      <c r="FX62">
        <v>10.51</v>
      </c>
      <c r="FY62">
        <v>0</v>
      </c>
      <c r="FZ62">
        <v>0</v>
      </c>
      <c r="GA62">
        <v>7.35</v>
      </c>
      <c r="GB62">
        <v>18.02</v>
      </c>
      <c r="GC62">
        <v>27.48</v>
      </c>
      <c r="GD62">
        <v>1.63</v>
      </c>
      <c r="GE62">
        <v>116.18</v>
      </c>
      <c r="GF62">
        <v>0</v>
      </c>
      <c r="GG62">
        <v>1.4335599999999999</v>
      </c>
      <c r="GH62">
        <v>1.90052E-2</v>
      </c>
      <c r="GI62">
        <v>0</v>
      </c>
      <c r="GJ62">
        <v>1.0894600000000001E-2</v>
      </c>
      <c r="GK62">
        <v>0</v>
      </c>
      <c r="GL62">
        <v>0</v>
      </c>
      <c r="GM62">
        <v>0.134212</v>
      </c>
      <c r="GN62">
        <v>0.178007</v>
      </c>
      <c r="GO62">
        <v>0.30364400000000002</v>
      </c>
      <c r="GP62">
        <v>2.03874E-2</v>
      </c>
      <c r="GQ62">
        <v>2.09971</v>
      </c>
      <c r="GR62">
        <v>440.32600000000002</v>
      </c>
      <c r="GS62">
        <v>3204.32</v>
      </c>
      <c r="GT62">
        <v>166.43700000000001</v>
      </c>
      <c r="GU62">
        <v>0</v>
      </c>
      <c r="GV62">
        <v>0</v>
      </c>
      <c r="GW62">
        <v>2135</v>
      </c>
      <c r="GX62">
        <v>930.00099999999998</v>
      </c>
      <c r="GY62">
        <v>2637.81</v>
      </c>
      <c r="GZ62">
        <v>297.5</v>
      </c>
      <c r="HA62">
        <v>9811.4</v>
      </c>
      <c r="HB62">
        <v>366.49599999999998</v>
      </c>
      <c r="HC62">
        <v>0</v>
      </c>
      <c r="HD62">
        <v>0</v>
      </c>
      <c r="HE62">
        <v>0</v>
      </c>
      <c r="HF62">
        <v>156.47999999999999</v>
      </c>
      <c r="HG62">
        <v>0</v>
      </c>
      <c r="HH62">
        <v>65.400000000000006</v>
      </c>
      <c r="HI62">
        <v>0</v>
      </c>
      <c r="HJ62">
        <v>0</v>
      </c>
      <c r="HK62">
        <v>588.375</v>
      </c>
      <c r="HL62">
        <v>0</v>
      </c>
      <c r="HM62">
        <v>0</v>
      </c>
      <c r="HN62">
        <v>0</v>
      </c>
      <c r="HO62">
        <v>0</v>
      </c>
      <c r="HP62">
        <v>0</v>
      </c>
      <c r="HQ62">
        <v>0</v>
      </c>
      <c r="HR62">
        <v>0</v>
      </c>
      <c r="HS62">
        <v>0</v>
      </c>
      <c r="HT62">
        <v>0</v>
      </c>
      <c r="HU62">
        <v>0</v>
      </c>
      <c r="HV62">
        <v>43.64</v>
      </c>
      <c r="HW62">
        <v>89.23</v>
      </c>
      <c r="HX62">
        <v>2.19</v>
      </c>
      <c r="HY62">
        <v>0</v>
      </c>
      <c r="HZ62">
        <v>15.01</v>
      </c>
      <c r="IA62">
        <v>31.81</v>
      </c>
      <c r="IB62">
        <v>18.559999999999999</v>
      </c>
      <c r="IC62">
        <v>36.35</v>
      </c>
      <c r="ID62">
        <v>4.03</v>
      </c>
      <c r="IE62">
        <v>240.82</v>
      </c>
      <c r="IF62">
        <v>0</v>
      </c>
      <c r="IG62">
        <v>3.1754500000000001</v>
      </c>
      <c r="IH62">
        <v>1.90052E-2</v>
      </c>
      <c r="II62">
        <v>0</v>
      </c>
      <c r="IJ62">
        <v>0</v>
      </c>
      <c r="IK62">
        <v>0.62342900000000001</v>
      </c>
      <c r="IL62">
        <v>0.118043</v>
      </c>
      <c r="IM62">
        <v>0.43196400000000001</v>
      </c>
      <c r="IN62">
        <v>6.2929700000000005E-2</v>
      </c>
      <c r="IO62">
        <v>4.4308199999999998</v>
      </c>
      <c r="IP62">
        <v>43.1</v>
      </c>
      <c r="IQ62">
        <v>0</v>
      </c>
      <c r="IR62">
        <v>25.1</v>
      </c>
      <c r="IS62">
        <v>45.2</v>
      </c>
      <c r="IT62">
        <v>20.100000000000001</v>
      </c>
      <c r="IU62">
        <v>34.729999999999997</v>
      </c>
      <c r="IV62">
        <v>26.97</v>
      </c>
      <c r="IW62">
        <v>38.67</v>
      </c>
      <c r="IX62">
        <v>28.52</v>
      </c>
      <c r="IY62">
        <v>34.729999999999997</v>
      </c>
      <c r="IZ62">
        <v>26.97</v>
      </c>
      <c r="JA62">
        <v>96.7</v>
      </c>
      <c r="JB62">
        <v>53.37</v>
      </c>
    </row>
    <row r="63" spans="1:262" x14ac:dyDescent="0.25">
      <c r="A63" s="10">
        <v>42977.405636574076</v>
      </c>
      <c r="B63" t="s">
        <v>442</v>
      </c>
      <c r="C63" t="s">
        <v>578</v>
      </c>
      <c r="D63">
        <v>12</v>
      </c>
      <c r="E63">
        <v>1</v>
      </c>
      <c r="F63">
        <v>2100</v>
      </c>
      <c r="G63" t="s">
        <v>96</v>
      </c>
      <c r="H63" t="s">
        <v>125</v>
      </c>
      <c r="I63">
        <v>4.87</v>
      </c>
      <c r="J63">
        <v>42.9</v>
      </c>
      <c r="K63">
        <v>123.997</v>
      </c>
      <c r="L63">
        <v>139.755</v>
      </c>
      <c r="M63">
        <v>165.69200000000001</v>
      </c>
      <c r="N63">
        <v>0</v>
      </c>
      <c r="O63">
        <v>80.384699999999995</v>
      </c>
      <c r="P63">
        <v>0</v>
      </c>
      <c r="Q63">
        <v>0</v>
      </c>
      <c r="R63">
        <v>505.55700000000002</v>
      </c>
      <c r="S63">
        <v>941.36599999999999</v>
      </c>
      <c r="T63">
        <v>2025.88</v>
      </c>
      <c r="U63">
        <v>119.621</v>
      </c>
      <c r="V63">
        <v>4102.25</v>
      </c>
      <c r="W63">
        <v>182.977</v>
      </c>
      <c r="X63">
        <v>0</v>
      </c>
      <c r="Y63">
        <v>0</v>
      </c>
      <c r="Z63">
        <v>0</v>
      </c>
      <c r="AA63">
        <v>102.79300000000001</v>
      </c>
      <c r="AB63">
        <v>0</v>
      </c>
      <c r="AC63">
        <v>43.669699999999999</v>
      </c>
      <c r="AD63">
        <v>0</v>
      </c>
      <c r="AE63">
        <v>0</v>
      </c>
      <c r="AF63">
        <v>329.43900000000002</v>
      </c>
      <c r="AG63">
        <v>0</v>
      </c>
      <c r="AH63">
        <v>0</v>
      </c>
      <c r="AI63">
        <v>0</v>
      </c>
      <c r="AJ63">
        <v>0</v>
      </c>
      <c r="AK63">
        <v>0</v>
      </c>
      <c r="AL63">
        <v>0</v>
      </c>
      <c r="AM63">
        <v>0</v>
      </c>
      <c r="AN63">
        <v>0</v>
      </c>
      <c r="AO63">
        <v>0</v>
      </c>
      <c r="AP63">
        <v>0</v>
      </c>
      <c r="AQ63">
        <v>20.63</v>
      </c>
      <c r="AR63">
        <v>11.91</v>
      </c>
      <c r="AS63">
        <v>2.19</v>
      </c>
      <c r="AT63">
        <v>0</v>
      </c>
      <c r="AU63">
        <v>10.92</v>
      </c>
      <c r="AV63">
        <v>0</v>
      </c>
      <c r="AW63">
        <v>0</v>
      </c>
      <c r="AX63">
        <v>7.37</v>
      </c>
      <c r="AY63">
        <v>18.100000000000001</v>
      </c>
      <c r="AZ63">
        <v>27.51</v>
      </c>
      <c r="BA63">
        <v>1.64</v>
      </c>
      <c r="BB63">
        <v>100.27</v>
      </c>
      <c r="BC63">
        <v>45.65</v>
      </c>
      <c r="BD63">
        <v>0</v>
      </c>
      <c r="BE63">
        <v>0.34526899999999999</v>
      </c>
      <c r="BF63">
        <v>1.8920200000000002E-2</v>
      </c>
      <c r="BG63">
        <v>0</v>
      </c>
      <c r="BH63">
        <v>1.0894600000000001E-2</v>
      </c>
      <c r="BI63">
        <v>0</v>
      </c>
      <c r="BJ63">
        <v>0</v>
      </c>
      <c r="BK63">
        <v>0.134212</v>
      </c>
      <c r="BL63">
        <v>0.17562900000000001</v>
      </c>
      <c r="BM63">
        <v>0.30364400000000002</v>
      </c>
      <c r="BN63">
        <v>2.03874E-2</v>
      </c>
      <c r="BO63">
        <v>1.0089600000000001</v>
      </c>
      <c r="BP63">
        <v>0.37508399999999997</v>
      </c>
      <c r="BQ63">
        <v>130.875</v>
      </c>
      <c r="BR63">
        <v>180.99700000000001</v>
      </c>
      <c r="BS63">
        <v>165.69200000000001</v>
      </c>
      <c r="BT63">
        <v>0</v>
      </c>
      <c r="BU63">
        <v>80.384699999999995</v>
      </c>
      <c r="BV63">
        <v>505.55700000000002</v>
      </c>
      <c r="BW63">
        <v>946.44799999999998</v>
      </c>
      <c r="BX63">
        <v>2025.88</v>
      </c>
      <c r="BY63">
        <v>119.621</v>
      </c>
      <c r="BZ63">
        <v>4155.46</v>
      </c>
      <c r="CA63">
        <v>193.12700000000001</v>
      </c>
      <c r="CB63">
        <v>0</v>
      </c>
      <c r="CC63">
        <v>0</v>
      </c>
      <c r="CD63">
        <v>0</v>
      </c>
      <c r="CE63">
        <v>102.79300000000001</v>
      </c>
      <c r="CF63">
        <v>0</v>
      </c>
      <c r="CG63">
        <v>43.669699999999999</v>
      </c>
      <c r="CH63">
        <v>0</v>
      </c>
      <c r="CI63">
        <v>0</v>
      </c>
      <c r="CJ63">
        <v>339.589</v>
      </c>
      <c r="CK63">
        <v>0</v>
      </c>
      <c r="CL63">
        <v>0</v>
      </c>
      <c r="CM63">
        <v>0</v>
      </c>
      <c r="CN63">
        <v>0</v>
      </c>
      <c r="CO63">
        <v>0</v>
      </c>
      <c r="CP63">
        <v>0</v>
      </c>
      <c r="CQ63">
        <v>0</v>
      </c>
      <c r="CR63">
        <v>0</v>
      </c>
      <c r="CS63">
        <v>0</v>
      </c>
      <c r="CT63">
        <v>0</v>
      </c>
      <c r="CU63">
        <v>21.84</v>
      </c>
      <c r="CV63">
        <v>15.57</v>
      </c>
      <c r="CW63">
        <v>2.19</v>
      </c>
      <c r="CX63">
        <v>0</v>
      </c>
      <c r="CY63">
        <v>10.92</v>
      </c>
      <c r="CZ63">
        <v>7.37</v>
      </c>
      <c r="DA63">
        <v>18.18</v>
      </c>
      <c r="DB63">
        <v>27.51</v>
      </c>
      <c r="DC63">
        <v>1.64</v>
      </c>
      <c r="DD63">
        <v>105.22</v>
      </c>
      <c r="DE63">
        <v>50.52</v>
      </c>
      <c r="DF63">
        <v>0</v>
      </c>
      <c r="DG63">
        <v>0.55552299999999999</v>
      </c>
      <c r="DH63">
        <v>1.8920200000000002E-2</v>
      </c>
      <c r="DI63">
        <v>0</v>
      </c>
      <c r="DJ63">
        <v>1.0894600000000001E-2</v>
      </c>
      <c r="DK63">
        <v>0.134212</v>
      </c>
      <c r="DL63">
        <v>0.17653199999999999</v>
      </c>
      <c r="DM63">
        <v>0.30364400000000002</v>
      </c>
      <c r="DN63">
        <v>2.03874E-2</v>
      </c>
      <c r="DO63">
        <v>1.22011</v>
      </c>
      <c r="DP63">
        <v>0.58533800000000002</v>
      </c>
      <c r="DQ63" t="s">
        <v>691</v>
      </c>
      <c r="DR63" t="s">
        <v>690</v>
      </c>
      <c r="DS63" t="s">
        <v>16</v>
      </c>
      <c r="DT63">
        <v>0.21115700000000001</v>
      </c>
      <c r="DU63">
        <v>0.210254</v>
      </c>
      <c r="DV63">
        <v>4.7044300000000003</v>
      </c>
      <c r="DW63">
        <v>9.6397499999999994</v>
      </c>
      <c r="EN63">
        <v>123.997</v>
      </c>
      <c r="EO63">
        <v>139.755</v>
      </c>
      <c r="EP63">
        <v>165.69200000000001</v>
      </c>
      <c r="EQ63">
        <v>0</v>
      </c>
      <c r="ER63">
        <v>80.384699999999995</v>
      </c>
      <c r="ES63">
        <v>0</v>
      </c>
      <c r="ET63">
        <v>0</v>
      </c>
      <c r="EU63">
        <v>505.55700000000002</v>
      </c>
      <c r="EV63">
        <v>941.36599999999999</v>
      </c>
      <c r="EW63">
        <v>2025.88</v>
      </c>
      <c r="EX63">
        <v>119.621</v>
      </c>
      <c r="EY63">
        <v>4102.25</v>
      </c>
      <c r="EZ63">
        <v>182.977</v>
      </c>
      <c r="FA63">
        <v>0</v>
      </c>
      <c r="FB63">
        <v>0</v>
      </c>
      <c r="FC63">
        <v>0</v>
      </c>
      <c r="FD63">
        <v>102.79300000000001</v>
      </c>
      <c r="FE63">
        <v>0</v>
      </c>
      <c r="FF63">
        <v>43.669699999999999</v>
      </c>
      <c r="FG63">
        <v>0</v>
      </c>
      <c r="FH63">
        <v>0</v>
      </c>
      <c r="FI63">
        <v>329.43900000000002</v>
      </c>
      <c r="FJ63">
        <v>0</v>
      </c>
      <c r="FK63">
        <v>0</v>
      </c>
      <c r="FL63">
        <v>0</v>
      </c>
      <c r="FM63">
        <v>0</v>
      </c>
      <c r="FN63">
        <v>0</v>
      </c>
      <c r="FO63">
        <v>0</v>
      </c>
      <c r="FP63">
        <v>0</v>
      </c>
      <c r="FQ63">
        <v>0</v>
      </c>
      <c r="FR63">
        <v>0</v>
      </c>
      <c r="FS63">
        <v>0</v>
      </c>
      <c r="FT63">
        <v>20.63</v>
      </c>
      <c r="FU63">
        <v>11.91</v>
      </c>
      <c r="FV63">
        <v>2.19</v>
      </c>
      <c r="FW63">
        <v>0</v>
      </c>
      <c r="FX63">
        <v>10.92</v>
      </c>
      <c r="FY63">
        <v>0</v>
      </c>
      <c r="FZ63">
        <v>0</v>
      </c>
      <c r="GA63">
        <v>7.37</v>
      </c>
      <c r="GB63">
        <v>18.100000000000001</v>
      </c>
      <c r="GC63">
        <v>27.51</v>
      </c>
      <c r="GD63">
        <v>1.64</v>
      </c>
      <c r="GE63">
        <v>100.27</v>
      </c>
      <c r="GF63">
        <v>0</v>
      </c>
      <c r="GG63">
        <v>0.34526899999999999</v>
      </c>
      <c r="GH63">
        <v>1.8920200000000002E-2</v>
      </c>
      <c r="GI63">
        <v>0</v>
      </c>
      <c r="GJ63">
        <v>1.0894600000000001E-2</v>
      </c>
      <c r="GK63">
        <v>0</v>
      </c>
      <c r="GL63">
        <v>0</v>
      </c>
      <c r="GM63">
        <v>0.134212</v>
      </c>
      <c r="GN63">
        <v>0.17562900000000001</v>
      </c>
      <c r="GO63">
        <v>0.30364400000000002</v>
      </c>
      <c r="GP63">
        <v>2.03874E-2</v>
      </c>
      <c r="GQ63">
        <v>1.0089600000000001</v>
      </c>
      <c r="GR63">
        <v>446.95</v>
      </c>
      <c r="GS63">
        <v>1139.18</v>
      </c>
      <c r="GT63">
        <v>165.69200000000001</v>
      </c>
      <c r="GU63">
        <v>0</v>
      </c>
      <c r="GV63">
        <v>0</v>
      </c>
      <c r="GW63">
        <v>2135</v>
      </c>
      <c r="GX63">
        <v>930.00099999999998</v>
      </c>
      <c r="GY63">
        <v>2637.81</v>
      </c>
      <c r="GZ63">
        <v>297.5</v>
      </c>
      <c r="HA63">
        <v>7752.14</v>
      </c>
      <c r="HB63">
        <v>371.952</v>
      </c>
      <c r="HC63">
        <v>0</v>
      </c>
      <c r="HD63">
        <v>0</v>
      </c>
      <c r="HE63">
        <v>0</v>
      </c>
      <c r="HF63">
        <v>161.63900000000001</v>
      </c>
      <c r="HG63">
        <v>0</v>
      </c>
      <c r="HH63">
        <v>65.400000000000006</v>
      </c>
      <c r="HI63">
        <v>0</v>
      </c>
      <c r="HJ63">
        <v>0</v>
      </c>
      <c r="HK63">
        <v>598.99</v>
      </c>
      <c r="HL63">
        <v>0</v>
      </c>
      <c r="HM63">
        <v>0</v>
      </c>
      <c r="HN63">
        <v>0</v>
      </c>
      <c r="HO63">
        <v>0</v>
      </c>
      <c r="HP63">
        <v>0</v>
      </c>
      <c r="HQ63">
        <v>0</v>
      </c>
      <c r="HR63">
        <v>0</v>
      </c>
      <c r="HS63">
        <v>0</v>
      </c>
      <c r="HT63">
        <v>0</v>
      </c>
      <c r="HU63">
        <v>0</v>
      </c>
      <c r="HV63">
        <v>44.39</v>
      </c>
      <c r="HW63">
        <v>53.25</v>
      </c>
      <c r="HX63">
        <v>2.19</v>
      </c>
      <c r="HY63">
        <v>0</v>
      </c>
      <c r="HZ63">
        <v>15.43</v>
      </c>
      <c r="IA63">
        <v>31.93</v>
      </c>
      <c r="IB63">
        <v>18.57</v>
      </c>
      <c r="IC63">
        <v>36.39</v>
      </c>
      <c r="ID63">
        <v>4.13</v>
      </c>
      <c r="IE63">
        <v>206.28</v>
      </c>
      <c r="IF63">
        <v>0</v>
      </c>
      <c r="IG63">
        <v>2.4140199999999998</v>
      </c>
      <c r="IH63">
        <v>1.8920200000000002E-2</v>
      </c>
      <c r="II63">
        <v>0</v>
      </c>
      <c r="IJ63">
        <v>0</v>
      </c>
      <c r="IK63">
        <v>0.62342900000000001</v>
      </c>
      <c r="IL63">
        <v>0.118043</v>
      </c>
      <c r="IM63">
        <v>0.43196400000000001</v>
      </c>
      <c r="IN63">
        <v>6.2929700000000005E-2</v>
      </c>
      <c r="IO63">
        <v>3.6693099999999998</v>
      </c>
      <c r="IP63">
        <v>42.9</v>
      </c>
      <c r="IQ63">
        <v>0</v>
      </c>
      <c r="IR63">
        <v>25.4</v>
      </c>
      <c r="IS63">
        <v>45</v>
      </c>
      <c r="IT63">
        <v>19.600000000000001</v>
      </c>
      <c r="IU63">
        <v>16.71</v>
      </c>
      <c r="IV63">
        <v>28.94</v>
      </c>
      <c r="IW63">
        <v>20.46</v>
      </c>
      <c r="IX63">
        <v>30.06</v>
      </c>
      <c r="IY63">
        <v>16.71</v>
      </c>
      <c r="IZ63">
        <v>28.94</v>
      </c>
      <c r="JA63">
        <v>60.81</v>
      </c>
      <c r="JB63">
        <v>54.45</v>
      </c>
    </row>
    <row r="64" spans="1:262" x14ac:dyDescent="0.25">
      <c r="A64" s="10">
        <v>42977.405636574076</v>
      </c>
      <c r="B64" t="s">
        <v>443</v>
      </c>
      <c r="C64" t="s">
        <v>579</v>
      </c>
      <c r="D64">
        <v>13</v>
      </c>
      <c r="E64">
        <v>1</v>
      </c>
      <c r="F64">
        <v>2100</v>
      </c>
      <c r="G64" t="s">
        <v>96</v>
      </c>
      <c r="H64" t="s">
        <v>125</v>
      </c>
      <c r="I64">
        <v>5.47</v>
      </c>
      <c r="J64">
        <v>44.5</v>
      </c>
      <c r="K64">
        <v>102.801</v>
      </c>
      <c r="L64">
        <v>1012.06</v>
      </c>
      <c r="M64">
        <v>170.16</v>
      </c>
      <c r="N64">
        <v>0</v>
      </c>
      <c r="O64">
        <v>80.384699999999995</v>
      </c>
      <c r="P64">
        <v>0</v>
      </c>
      <c r="Q64">
        <v>0</v>
      </c>
      <c r="R64">
        <v>505.55700000000002</v>
      </c>
      <c r="S64">
        <v>970.52</v>
      </c>
      <c r="T64">
        <v>2025.88</v>
      </c>
      <c r="U64">
        <v>119.621</v>
      </c>
      <c r="V64">
        <v>4986.99</v>
      </c>
      <c r="W64">
        <v>151.72200000000001</v>
      </c>
      <c r="X64">
        <v>0</v>
      </c>
      <c r="Y64">
        <v>0</v>
      </c>
      <c r="Z64">
        <v>0</v>
      </c>
      <c r="AA64">
        <v>96.510599999999997</v>
      </c>
      <c r="AB64">
        <v>0</v>
      </c>
      <c r="AC64">
        <v>43.669699999999999</v>
      </c>
      <c r="AD64">
        <v>0</v>
      </c>
      <c r="AE64">
        <v>0</v>
      </c>
      <c r="AF64">
        <v>291.90199999999999</v>
      </c>
      <c r="AG64">
        <v>0</v>
      </c>
      <c r="AH64">
        <v>0</v>
      </c>
      <c r="AI64">
        <v>0</v>
      </c>
      <c r="AJ64">
        <v>0</v>
      </c>
      <c r="AK64">
        <v>0</v>
      </c>
      <c r="AL64">
        <v>0</v>
      </c>
      <c r="AM64">
        <v>0</v>
      </c>
      <c r="AN64">
        <v>0</v>
      </c>
      <c r="AO64">
        <v>0</v>
      </c>
      <c r="AP64">
        <v>0</v>
      </c>
      <c r="AQ64">
        <v>17.2</v>
      </c>
      <c r="AR64">
        <v>33.79</v>
      </c>
      <c r="AS64">
        <v>2.2599999999999998</v>
      </c>
      <c r="AT64">
        <v>0</v>
      </c>
      <c r="AU64">
        <v>10.33</v>
      </c>
      <c r="AV64">
        <v>0</v>
      </c>
      <c r="AW64">
        <v>0</v>
      </c>
      <c r="AX64">
        <v>7.52</v>
      </c>
      <c r="AY64">
        <v>18.2</v>
      </c>
      <c r="AZ64">
        <v>27.67</v>
      </c>
      <c r="BA64">
        <v>1.65</v>
      </c>
      <c r="BB64">
        <v>118.62</v>
      </c>
      <c r="BC64">
        <v>63.58</v>
      </c>
      <c r="BD64">
        <v>0</v>
      </c>
      <c r="BE64">
        <v>1.68655</v>
      </c>
      <c r="BF64">
        <v>1.94304E-2</v>
      </c>
      <c r="BG64">
        <v>0</v>
      </c>
      <c r="BH64">
        <v>1.0894600000000001E-2</v>
      </c>
      <c r="BI64">
        <v>0</v>
      </c>
      <c r="BJ64">
        <v>0</v>
      </c>
      <c r="BK64">
        <v>0.134212</v>
      </c>
      <c r="BL64">
        <v>0.17879300000000001</v>
      </c>
      <c r="BM64">
        <v>0.30364400000000002</v>
      </c>
      <c r="BN64">
        <v>2.03874E-2</v>
      </c>
      <c r="BO64">
        <v>2.3539099999999999</v>
      </c>
      <c r="BP64">
        <v>1.7168699999999999</v>
      </c>
      <c r="BQ64">
        <v>108.52200000000001</v>
      </c>
      <c r="BR64">
        <v>1165.33</v>
      </c>
      <c r="BS64">
        <v>170.16</v>
      </c>
      <c r="BT64">
        <v>0</v>
      </c>
      <c r="BU64">
        <v>80.384699999999995</v>
      </c>
      <c r="BV64">
        <v>505.55700000000002</v>
      </c>
      <c r="BW64">
        <v>974.476</v>
      </c>
      <c r="BX64">
        <v>2025.88</v>
      </c>
      <c r="BY64">
        <v>119.621</v>
      </c>
      <c r="BZ64">
        <v>5149.93</v>
      </c>
      <c r="CA64">
        <v>160.16499999999999</v>
      </c>
      <c r="CB64">
        <v>0</v>
      </c>
      <c r="CC64">
        <v>0</v>
      </c>
      <c r="CD64">
        <v>0</v>
      </c>
      <c r="CE64">
        <v>96.510599999999997</v>
      </c>
      <c r="CF64">
        <v>0</v>
      </c>
      <c r="CG64">
        <v>43.669699999999999</v>
      </c>
      <c r="CH64">
        <v>0</v>
      </c>
      <c r="CI64">
        <v>0</v>
      </c>
      <c r="CJ64">
        <v>300.34500000000003</v>
      </c>
      <c r="CK64">
        <v>0</v>
      </c>
      <c r="CL64">
        <v>0</v>
      </c>
      <c r="CM64">
        <v>0</v>
      </c>
      <c r="CN64">
        <v>0</v>
      </c>
      <c r="CO64">
        <v>0</v>
      </c>
      <c r="CP64">
        <v>0</v>
      </c>
      <c r="CQ64">
        <v>0</v>
      </c>
      <c r="CR64">
        <v>0</v>
      </c>
      <c r="CS64">
        <v>0</v>
      </c>
      <c r="CT64">
        <v>0</v>
      </c>
      <c r="CU64">
        <v>18.2</v>
      </c>
      <c r="CV64">
        <v>38.26</v>
      </c>
      <c r="CW64">
        <v>2.2599999999999998</v>
      </c>
      <c r="CX64">
        <v>0</v>
      </c>
      <c r="CY64">
        <v>10.33</v>
      </c>
      <c r="CZ64">
        <v>7.52</v>
      </c>
      <c r="DA64">
        <v>18.25</v>
      </c>
      <c r="DB64">
        <v>27.67</v>
      </c>
      <c r="DC64">
        <v>1.65</v>
      </c>
      <c r="DD64">
        <v>124.14</v>
      </c>
      <c r="DE64">
        <v>69.05</v>
      </c>
      <c r="DF64">
        <v>0</v>
      </c>
      <c r="DG64">
        <v>1.84266</v>
      </c>
      <c r="DH64">
        <v>1.94304E-2</v>
      </c>
      <c r="DI64">
        <v>0</v>
      </c>
      <c r="DJ64">
        <v>1.0894600000000001E-2</v>
      </c>
      <c r="DK64">
        <v>0.134212</v>
      </c>
      <c r="DL64">
        <v>0.17929899999999999</v>
      </c>
      <c r="DM64">
        <v>0.30364400000000002</v>
      </c>
      <c r="DN64">
        <v>2.03874E-2</v>
      </c>
      <c r="DO64">
        <v>2.5105200000000001</v>
      </c>
      <c r="DP64">
        <v>1.8729800000000001</v>
      </c>
      <c r="DQ64" t="s">
        <v>691</v>
      </c>
      <c r="DR64" t="s">
        <v>690</v>
      </c>
      <c r="DS64" t="s">
        <v>16</v>
      </c>
      <c r="DT64">
        <v>0.156615</v>
      </c>
      <c r="DU64">
        <v>0.156109</v>
      </c>
      <c r="DV64">
        <v>4.4465899999999996</v>
      </c>
      <c r="DW64">
        <v>7.9218000000000002</v>
      </c>
      <c r="EN64">
        <v>102.801</v>
      </c>
      <c r="EO64">
        <v>1012.06</v>
      </c>
      <c r="EP64">
        <v>170.16</v>
      </c>
      <c r="EQ64">
        <v>0</v>
      </c>
      <c r="ER64">
        <v>80.384699999999995</v>
      </c>
      <c r="ES64">
        <v>0</v>
      </c>
      <c r="ET64">
        <v>0</v>
      </c>
      <c r="EU64">
        <v>505.55700000000002</v>
      </c>
      <c r="EV64">
        <v>970.52</v>
      </c>
      <c r="EW64">
        <v>2025.88</v>
      </c>
      <c r="EX64">
        <v>119.621</v>
      </c>
      <c r="EY64">
        <v>4986.99</v>
      </c>
      <c r="EZ64">
        <v>151.72200000000001</v>
      </c>
      <c r="FA64">
        <v>0</v>
      </c>
      <c r="FB64">
        <v>0</v>
      </c>
      <c r="FC64">
        <v>0</v>
      </c>
      <c r="FD64">
        <v>96.510599999999997</v>
      </c>
      <c r="FE64">
        <v>0</v>
      </c>
      <c r="FF64">
        <v>43.669699999999999</v>
      </c>
      <c r="FG64">
        <v>0</v>
      </c>
      <c r="FH64">
        <v>0</v>
      </c>
      <c r="FI64">
        <v>291.90199999999999</v>
      </c>
      <c r="FJ64">
        <v>0</v>
      </c>
      <c r="FK64">
        <v>0</v>
      </c>
      <c r="FL64">
        <v>0</v>
      </c>
      <c r="FM64">
        <v>0</v>
      </c>
      <c r="FN64">
        <v>0</v>
      </c>
      <c r="FO64">
        <v>0</v>
      </c>
      <c r="FP64">
        <v>0</v>
      </c>
      <c r="FQ64">
        <v>0</v>
      </c>
      <c r="FR64">
        <v>0</v>
      </c>
      <c r="FS64">
        <v>0</v>
      </c>
      <c r="FT64">
        <v>17.2</v>
      </c>
      <c r="FU64">
        <v>33.79</v>
      </c>
      <c r="FV64">
        <v>2.2599999999999998</v>
      </c>
      <c r="FW64">
        <v>0</v>
      </c>
      <c r="FX64">
        <v>10.33</v>
      </c>
      <c r="FY64">
        <v>0</v>
      </c>
      <c r="FZ64">
        <v>0</v>
      </c>
      <c r="GA64">
        <v>7.52</v>
      </c>
      <c r="GB64">
        <v>18.2</v>
      </c>
      <c r="GC64">
        <v>27.67</v>
      </c>
      <c r="GD64">
        <v>1.65</v>
      </c>
      <c r="GE64">
        <v>118.62</v>
      </c>
      <c r="GF64">
        <v>0</v>
      </c>
      <c r="GG64">
        <v>1.68655</v>
      </c>
      <c r="GH64">
        <v>1.94304E-2</v>
      </c>
      <c r="GI64">
        <v>0</v>
      </c>
      <c r="GJ64">
        <v>1.0894600000000001E-2</v>
      </c>
      <c r="GK64">
        <v>0</v>
      </c>
      <c r="GL64">
        <v>0</v>
      </c>
      <c r="GM64">
        <v>0.134212</v>
      </c>
      <c r="GN64">
        <v>0.17879300000000001</v>
      </c>
      <c r="GO64">
        <v>0.30364400000000002</v>
      </c>
      <c r="GP64">
        <v>2.03874E-2</v>
      </c>
      <c r="GQ64">
        <v>2.3539099999999999</v>
      </c>
      <c r="GR64">
        <v>391.22699999999998</v>
      </c>
      <c r="GS64">
        <v>3541.59</v>
      </c>
      <c r="GT64">
        <v>170.16</v>
      </c>
      <c r="GU64">
        <v>0</v>
      </c>
      <c r="GV64">
        <v>0</v>
      </c>
      <c r="GW64">
        <v>2135</v>
      </c>
      <c r="GX64">
        <v>930.00099999999998</v>
      </c>
      <c r="GY64">
        <v>2637.81</v>
      </c>
      <c r="GZ64">
        <v>297.5</v>
      </c>
      <c r="HA64">
        <v>10103.299999999999</v>
      </c>
      <c r="HB64">
        <v>325.62700000000001</v>
      </c>
      <c r="HC64">
        <v>0</v>
      </c>
      <c r="HD64">
        <v>0</v>
      </c>
      <c r="HE64">
        <v>0</v>
      </c>
      <c r="HF64">
        <v>154.51900000000001</v>
      </c>
      <c r="HG64">
        <v>0</v>
      </c>
      <c r="HH64">
        <v>65.400000000000006</v>
      </c>
      <c r="HI64">
        <v>0</v>
      </c>
      <c r="HJ64">
        <v>0</v>
      </c>
      <c r="HK64">
        <v>545.54600000000005</v>
      </c>
      <c r="HL64">
        <v>0</v>
      </c>
      <c r="HM64">
        <v>0</v>
      </c>
      <c r="HN64">
        <v>0</v>
      </c>
      <c r="HO64">
        <v>0</v>
      </c>
      <c r="HP64">
        <v>0</v>
      </c>
      <c r="HQ64">
        <v>0</v>
      </c>
      <c r="HR64">
        <v>0</v>
      </c>
      <c r="HS64">
        <v>0</v>
      </c>
      <c r="HT64">
        <v>0</v>
      </c>
      <c r="HU64">
        <v>0</v>
      </c>
      <c r="HV64">
        <v>39.04</v>
      </c>
      <c r="HW64">
        <v>90.38</v>
      </c>
      <c r="HX64">
        <v>2.2599999999999998</v>
      </c>
      <c r="HY64">
        <v>0</v>
      </c>
      <c r="HZ64">
        <v>14.83</v>
      </c>
      <c r="IA64">
        <v>32.729999999999997</v>
      </c>
      <c r="IB64">
        <v>18.64</v>
      </c>
      <c r="IC64">
        <v>36.64</v>
      </c>
      <c r="ID64">
        <v>4.22</v>
      </c>
      <c r="IE64">
        <v>238.74</v>
      </c>
      <c r="IF64">
        <v>0</v>
      </c>
      <c r="IG64">
        <v>3.2690299999999999</v>
      </c>
      <c r="IH64">
        <v>1.94304E-2</v>
      </c>
      <c r="II64">
        <v>0</v>
      </c>
      <c r="IJ64">
        <v>0</v>
      </c>
      <c r="IK64">
        <v>0.62342900000000001</v>
      </c>
      <c r="IL64">
        <v>0.118043</v>
      </c>
      <c r="IM64">
        <v>0.43196400000000001</v>
      </c>
      <c r="IN64">
        <v>6.2929700000000005E-2</v>
      </c>
      <c r="IO64">
        <v>4.5248200000000001</v>
      </c>
      <c r="IP64">
        <v>44.5</v>
      </c>
      <c r="IQ64">
        <v>0</v>
      </c>
      <c r="IR64">
        <v>26.3</v>
      </c>
      <c r="IS64">
        <v>46.6</v>
      </c>
      <c r="IT64">
        <v>20.3</v>
      </c>
      <c r="IU64">
        <v>38.39</v>
      </c>
      <c r="IV64">
        <v>25.19</v>
      </c>
      <c r="IW64">
        <v>42.93</v>
      </c>
      <c r="IX64">
        <v>26.12</v>
      </c>
      <c r="IY64">
        <v>38.39</v>
      </c>
      <c r="IZ64">
        <v>25.19</v>
      </c>
      <c r="JA64">
        <v>97.37</v>
      </c>
      <c r="JB64">
        <v>49.14</v>
      </c>
    </row>
    <row r="65" spans="1:262" x14ac:dyDescent="0.25">
      <c r="A65" s="10">
        <v>42977.405497685184</v>
      </c>
      <c r="B65" t="s">
        <v>444</v>
      </c>
      <c r="C65" t="s">
        <v>580</v>
      </c>
      <c r="D65">
        <v>14</v>
      </c>
      <c r="E65">
        <v>1</v>
      </c>
      <c r="F65">
        <v>2100</v>
      </c>
      <c r="G65" t="s">
        <v>96</v>
      </c>
      <c r="H65" t="s">
        <v>125</v>
      </c>
      <c r="I65">
        <v>6.56</v>
      </c>
      <c r="J65">
        <v>43.9</v>
      </c>
      <c r="K65">
        <v>106.626</v>
      </c>
      <c r="L65">
        <v>846.51</v>
      </c>
      <c r="M65">
        <v>160.47900000000001</v>
      </c>
      <c r="N65">
        <v>0</v>
      </c>
      <c r="O65">
        <v>80.384699999999995</v>
      </c>
      <c r="P65">
        <v>0</v>
      </c>
      <c r="Q65">
        <v>0</v>
      </c>
      <c r="R65">
        <v>505.55700000000002</v>
      </c>
      <c r="S65">
        <v>958.40099999999995</v>
      </c>
      <c r="T65">
        <v>2025.88</v>
      </c>
      <c r="U65">
        <v>119.621</v>
      </c>
      <c r="V65">
        <v>4803.46</v>
      </c>
      <c r="W65">
        <v>157.53299999999999</v>
      </c>
      <c r="X65">
        <v>0</v>
      </c>
      <c r="Y65">
        <v>0</v>
      </c>
      <c r="Z65">
        <v>0</v>
      </c>
      <c r="AA65">
        <v>99.303899999999999</v>
      </c>
      <c r="AB65">
        <v>0</v>
      </c>
      <c r="AC65">
        <v>43.669699999999999</v>
      </c>
      <c r="AD65">
        <v>0</v>
      </c>
      <c r="AE65">
        <v>0</v>
      </c>
      <c r="AF65">
        <v>300.50599999999997</v>
      </c>
      <c r="AG65">
        <v>0</v>
      </c>
      <c r="AH65">
        <v>0</v>
      </c>
      <c r="AI65">
        <v>0</v>
      </c>
      <c r="AJ65">
        <v>0</v>
      </c>
      <c r="AK65">
        <v>0</v>
      </c>
      <c r="AL65">
        <v>0</v>
      </c>
      <c r="AM65">
        <v>0</v>
      </c>
      <c r="AN65">
        <v>0</v>
      </c>
      <c r="AO65">
        <v>0</v>
      </c>
      <c r="AP65">
        <v>0</v>
      </c>
      <c r="AQ65">
        <v>17.75</v>
      </c>
      <c r="AR65">
        <v>27.41</v>
      </c>
      <c r="AS65">
        <v>2.0499999999999998</v>
      </c>
      <c r="AT65">
        <v>0</v>
      </c>
      <c r="AU65">
        <v>10.61</v>
      </c>
      <c r="AV65">
        <v>0</v>
      </c>
      <c r="AW65">
        <v>0</v>
      </c>
      <c r="AX65">
        <v>7.03</v>
      </c>
      <c r="AY65">
        <v>16.97</v>
      </c>
      <c r="AZ65">
        <v>26.55</v>
      </c>
      <c r="BA65">
        <v>1.57</v>
      </c>
      <c r="BB65">
        <v>109.94</v>
      </c>
      <c r="BC65">
        <v>57.82</v>
      </c>
      <c r="BD65">
        <v>0</v>
      </c>
      <c r="BE65">
        <v>1.37967</v>
      </c>
      <c r="BF65">
        <v>1.8324900000000002E-2</v>
      </c>
      <c r="BG65">
        <v>0</v>
      </c>
      <c r="BH65">
        <v>1.0894600000000001E-2</v>
      </c>
      <c r="BI65">
        <v>0</v>
      </c>
      <c r="BJ65">
        <v>0</v>
      </c>
      <c r="BK65">
        <v>0.134212</v>
      </c>
      <c r="BL65">
        <v>0.17799000000000001</v>
      </c>
      <c r="BM65">
        <v>0.30364400000000002</v>
      </c>
      <c r="BN65">
        <v>2.03874E-2</v>
      </c>
      <c r="BO65">
        <v>2.0451199999999998</v>
      </c>
      <c r="BP65">
        <v>1.40889</v>
      </c>
      <c r="BQ65">
        <v>118.289</v>
      </c>
      <c r="BR65">
        <v>1003.17</v>
      </c>
      <c r="BS65">
        <v>160.47900000000001</v>
      </c>
      <c r="BT65">
        <v>0</v>
      </c>
      <c r="BU65">
        <v>80.384699999999995</v>
      </c>
      <c r="BV65">
        <v>505.55700000000002</v>
      </c>
      <c r="BW65">
        <v>963.41</v>
      </c>
      <c r="BX65">
        <v>2025.88</v>
      </c>
      <c r="BY65">
        <v>119.621</v>
      </c>
      <c r="BZ65">
        <v>4976.79</v>
      </c>
      <c r="CA65">
        <v>174.76400000000001</v>
      </c>
      <c r="CB65">
        <v>0</v>
      </c>
      <c r="CC65">
        <v>0</v>
      </c>
      <c r="CD65">
        <v>0</v>
      </c>
      <c r="CE65">
        <v>99.303899999999999</v>
      </c>
      <c r="CF65">
        <v>0</v>
      </c>
      <c r="CG65">
        <v>43.669699999999999</v>
      </c>
      <c r="CH65">
        <v>0</v>
      </c>
      <c r="CI65">
        <v>0</v>
      </c>
      <c r="CJ65">
        <v>317.738</v>
      </c>
      <c r="CK65">
        <v>0</v>
      </c>
      <c r="CL65">
        <v>0</v>
      </c>
      <c r="CM65">
        <v>0</v>
      </c>
      <c r="CN65">
        <v>0</v>
      </c>
      <c r="CO65">
        <v>0</v>
      </c>
      <c r="CP65">
        <v>0</v>
      </c>
      <c r="CQ65">
        <v>0</v>
      </c>
      <c r="CR65">
        <v>0</v>
      </c>
      <c r="CS65">
        <v>0</v>
      </c>
      <c r="CT65">
        <v>0</v>
      </c>
      <c r="CU65">
        <v>19.82</v>
      </c>
      <c r="CV65">
        <v>31.9</v>
      </c>
      <c r="CW65">
        <v>2.0499999999999998</v>
      </c>
      <c r="CX65">
        <v>0</v>
      </c>
      <c r="CY65">
        <v>10.61</v>
      </c>
      <c r="CZ65">
        <v>7.03</v>
      </c>
      <c r="DA65">
        <v>17.03</v>
      </c>
      <c r="DB65">
        <v>26.55</v>
      </c>
      <c r="DC65">
        <v>1.57</v>
      </c>
      <c r="DD65">
        <v>116.56</v>
      </c>
      <c r="DE65">
        <v>64.38</v>
      </c>
      <c r="DF65">
        <v>0</v>
      </c>
      <c r="DG65">
        <v>1.55047</v>
      </c>
      <c r="DH65">
        <v>1.8324900000000002E-2</v>
      </c>
      <c r="DI65">
        <v>0</v>
      </c>
      <c r="DJ65">
        <v>1.0894600000000001E-2</v>
      </c>
      <c r="DK65">
        <v>0.134212</v>
      </c>
      <c r="DL65">
        <v>0.17846899999999999</v>
      </c>
      <c r="DM65">
        <v>0.30364400000000002</v>
      </c>
      <c r="DN65">
        <v>2.03874E-2</v>
      </c>
      <c r="DO65">
        <v>2.2164000000000001</v>
      </c>
      <c r="DP65">
        <v>1.57969</v>
      </c>
      <c r="DQ65" t="s">
        <v>691</v>
      </c>
      <c r="DR65" t="s">
        <v>690</v>
      </c>
      <c r="DS65" t="s">
        <v>16</v>
      </c>
      <c r="DT65">
        <v>0.17127899999999999</v>
      </c>
      <c r="DU65">
        <v>0.17080100000000001</v>
      </c>
      <c r="DV65">
        <v>5.6794799999999999</v>
      </c>
      <c r="DW65">
        <v>10.189500000000001</v>
      </c>
      <c r="EN65">
        <v>106.626</v>
      </c>
      <c r="EO65">
        <v>846.51</v>
      </c>
      <c r="EP65">
        <v>160.47900000000001</v>
      </c>
      <c r="EQ65">
        <v>0</v>
      </c>
      <c r="ER65">
        <v>80.384699999999995</v>
      </c>
      <c r="ES65">
        <v>0</v>
      </c>
      <c r="ET65">
        <v>0</v>
      </c>
      <c r="EU65">
        <v>505.55700000000002</v>
      </c>
      <c r="EV65">
        <v>958.40099999999995</v>
      </c>
      <c r="EW65">
        <v>2025.88</v>
      </c>
      <c r="EX65">
        <v>119.621</v>
      </c>
      <c r="EY65">
        <v>4803.46</v>
      </c>
      <c r="EZ65">
        <v>157.53299999999999</v>
      </c>
      <c r="FA65">
        <v>0</v>
      </c>
      <c r="FB65">
        <v>0</v>
      </c>
      <c r="FC65">
        <v>0</v>
      </c>
      <c r="FD65">
        <v>99.303899999999999</v>
      </c>
      <c r="FE65">
        <v>0</v>
      </c>
      <c r="FF65">
        <v>43.669699999999999</v>
      </c>
      <c r="FG65">
        <v>0</v>
      </c>
      <c r="FH65">
        <v>0</v>
      </c>
      <c r="FI65">
        <v>300.50599999999997</v>
      </c>
      <c r="FJ65">
        <v>0</v>
      </c>
      <c r="FK65">
        <v>0</v>
      </c>
      <c r="FL65">
        <v>0</v>
      </c>
      <c r="FM65">
        <v>0</v>
      </c>
      <c r="FN65">
        <v>0</v>
      </c>
      <c r="FO65">
        <v>0</v>
      </c>
      <c r="FP65">
        <v>0</v>
      </c>
      <c r="FQ65">
        <v>0</v>
      </c>
      <c r="FR65">
        <v>0</v>
      </c>
      <c r="FS65">
        <v>0</v>
      </c>
      <c r="FT65">
        <v>17.75</v>
      </c>
      <c r="FU65">
        <v>27.41</v>
      </c>
      <c r="FV65">
        <v>2.0499999999999998</v>
      </c>
      <c r="FW65">
        <v>0</v>
      </c>
      <c r="FX65">
        <v>10.61</v>
      </c>
      <c r="FY65">
        <v>0</v>
      </c>
      <c r="FZ65">
        <v>0</v>
      </c>
      <c r="GA65">
        <v>7.03</v>
      </c>
      <c r="GB65">
        <v>16.97</v>
      </c>
      <c r="GC65">
        <v>26.55</v>
      </c>
      <c r="GD65">
        <v>1.57</v>
      </c>
      <c r="GE65">
        <v>109.94</v>
      </c>
      <c r="GF65">
        <v>0</v>
      </c>
      <c r="GG65">
        <v>1.37967</v>
      </c>
      <c r="GH65">
        <v>1.8324900000000002E-2</v>
      </c>
      <c r="GI65">
        <v>0</v>
      </c>
      <c r="GJ65">
        <v>1.0894600000000001E-2</v>
      </c>
      <c r="GK65">
        <v>0</v>
      </c>
      <c r="GL65">
        <v>0</v>
      </c>
      <c r="GM65">
        <v>0.134212</v>
      </c>
      <c r="GN65">
        <v>0.17799000000000001</v>
      </c>
      <c r="GO65">
        <v>0.30364400000000002</v>
      </c>
      <c r="GP65">
        <v>2.03874E-2</v>
      </c>
      <c r="GQ65">
        <v>2.0451199999999998</v>
      </c>
      <c r="GR65">
        <v>433.18599999999998</v>
      </c>
      <c r="GS65">
        <v>3033.58</v>
      </c>
      <c r="GT65">
        <v>160.47900000000001</v>
      </c>
      <c r="GU65">
        <v>0</v>
      </c>
      <c r="GV65">
        <v>0</v>
      </c>
      <c r="GW65">
        <v>2135</v>
      </c>
      <c r="GX65">
        <v>930.00099999999998</v>
      </c>
      <c r="GY65">
        <v>2637.81</v>
      </c>
      <c r="GZ65">
        <v>297.5</v>
      </c>
      <c r="HA65">
        <v>9627.56</v>
      </c>
      <c r="HB65">
        <v>360.94</v>
      </c>
      <c r="HC65">
        <v>0</v>
      </c>
      <c r="HD65">
        <v>0</v>
      </c>
      <c r="HE65">
        <v>0</v>
      </c>
      <c r="HF65">
        <v>157.583</v>
      </c>
      <c r="HG65">
        <v>0</v>
      </c>
      <c r="HH65">
        <v>65.400000000000006</v>
      </c>
      <c r="HI65">
        <v>0</v>
      </c>
      <c r="HJ65">
        <v>0</v>
      </c>
      <c r="HK65">
        <v>583.923</v>
      </c>
      <c r="HL65">
        <v>0</v>
      </c>
      <c r="HM65">
        <v>0</v>
      </c>
      <c r="HN65">
        <v>0</v>
      </c>
      <c r="HO65">
        <v>0</v>
      </c>
      <c r="HP65">
        <v>0</v>
      </c>
      <c r="HQ65">
        <v>0</v>
      </c>
      <c r="HR65">
        <v>0</v>
      </c>
      <c r="HS65">
        <v>0</v>
      </c>
      <c r="HT65">
        <v>0</v>
      </c>
      <c r="HU65">
        <v>0</v>
      </c>
      <c r="HV65">
        <v>43.15</v>
      </c>
      <c r="HW65">
        <v>75.78</v>
      </c>
      <c r="HX65">
        <v>2.0499999999999998</v>
      </c>
      <c r="HY65">
        <v>0</v>
      </c>
      <c r="HZ65">
        <v>15.22</v>
      </c>
      <c r="IA65">
        <v>30.24</v>
      </c>
      <c r="IB65">
        <v>18.170000000000002</v>
      </c>
      <c r="IC65">
        <v>35.049999999999997</v>
      </c>
      <c r="ID65">
        <v>3.96</v>
      </c>
      <c r="IE65">
        <v>223.62</v>
      </c>
      <c r="IF65">
        <v>0</v>
      </c>
      <c r="IG65">
        <v>2.6663700000000001</v>
      </c>
      <c r="IH65">
        <v>1.8324900000000002E-2</v>
      </c>
      <c r="II65">
        <v>0</v>
      </c>
      <c r="IJ65">
        <v>0</v>
      </c>
      <c r="IK65">
        <v>0.62342900000000001</v>
      </c>
      <c r="IL65">
        <v>0.118043</v>
      </c>
      <c r="IM65">
        <v>0.43196400000000001</v>
      </c>
      <c r="IN65">
        <v>6.2929700000000005E-2</v>
      </c>
      <c r="IO65">
        <v>3.9210600000000002</v>
      </c>
      <c r="IP65">
        <v>43.9</v>
      </c>
      <c r="IQ65">
        <v>0</v>
      </c>
      <c r="IR65">
        <v>26</v>
      </c>
      <c r="IS65">
        <v>46.6</v>
      </c>
      <c r="IT65">
        <v>20.6</v>
      </c>
      <c r="IU65">
        <v>31.74</v>
      </c>
      <c r="IV65">
        <v>26.08</v>
      </c>
      <c r="IW65">
        <v>36.369999999999997</v>
      </c>
      <c r="IX65">
        <v>28.01</v>
      </c>
      <c r="IY65">
        <v>31.74</v>
      </c>
      <c r="IZ65">
        <v>26.08</v>
      </c>
      <c r="JA65">
        <v>82.85</v>
      </c>
      <c r="JB65">
        <v>53.35</v>
      </c>
    </row>
    <row r="66" spans="1:262" x14ac:dyDescent="0.25">
      <c r="A66" s="10">
        <v>42977.405995370369</v>
      </c>
      <c r="B66" t="s">
        <v>445</v>
      </c>
      <c r="C66" t="s">
        <v>581</v>
      </c>
      <c r="D66">
        <v>15</v>
      </c>
      <c r="E66">
        <v>1</v>
      </c>
      <c r="F66">
        <v>2100</v>
      </c>
      <c r="G66" t="s">
        <v>96</v>
      </c>
      <c r="H66" t="s">
        <v>125</v>
      </c>
      <c r="I66">
        <v>5.63</v>
      </c>
      <c r="J66">
        <v>48.1</v>
      </c>
      <c r="K66">
        <v>1.6068199999999999</v>
      </c>
      <c r="L66">
        <v>3916.41</v>
      </c>
      <c r="M66">
        <v>170.16</v>
      </c>
      <c r="N66">
        <v>0</v>
      </c>
      <c r="O66">
        <v>80.38</v>
      </c>
      <c r="P66">
        <v>0</v>
      </c>
      <c r="Q66">
        <v>0</v>
      </c>
      <c r="R66">
        <v>505.55700000000002</v>
      </c>
      <c r="S66">
        <v>1041.6099999999999</v>
      </c>
      <c r="T66">
        <v>2025.88</v>
      </c>
      <c r="U66">
        <v>119.621</v>
      </c>
      <c r="V66">
        <v>7861.23</v>
      </c>
      <c r="W66">
        <v>2.37161</v>
      </c>
      <c r="X66">
        <v>0</v>
      </c>
      <c r="Y66">
        <v>0</v>
      </c>
      <c r="Z66">
        <v>0</v>
      </c>
      <c r="AA66">
        <v>74.339799999999997</v>
      </c>
      <c r="AB66">
        <v>0</v>
      </c>
      <c r="AC66">
        <v>43.669699999999999</v>
      </c>
      <c r="AD66">
        <v>0</v>
      </c>
      <c r="AE66">
        <v>0</v>
      </c>
      <c r="AF66">
        <v>120.381</v>
      </c>
      <c r="AG66">
        <v>0</v>
      </c>
      <c r="AH66">
        <v>0</v>
      </c>
      <c r="AI66">
        <v>0</v>
      </c>
      <c r="AJ66">
        <v>0</v>
      </c>
      <c r="AK66">
        <v>0</v>
      </c>
      <c r="AL66">
        <v>0</v>
      </c>
      <c r="AM66">
        <v>0</v>
      </c>
      <c r="AN66">
        <v>0</v>
      </c>
      <c r="AO66">
        <v>0</v>
      </c>
      <c r="AP66">
        <v>0</v>
      </c>
      <c r="AQ66">
        <v>0.27</v>
      </c>
      <c r="AR66">
        <v>81.260000000000005</v>
      </c>
      <c r="AS66">
        <v>2.1800000000000002</v>
      </c>
      <c r="AT66">
        <v>0</v>
      </c>
      <c r="AU66">
        <v>8.25</v>
      </c>
      <c r="AV66">
        <v>0</v>
      </c>
      <c r="AW66">
        <v>0</v>
      </c>
      <c r="AX66">
        <v>7.12</v>
      </c>
      <c r="AY66">
        <v>18.11</v>
      </c>
      <c r="AZ66">
        <v>26.69</v>
      </c>
      <c r="BA66">
        <v>1.59</v>
      </c>
      <c r="BB66">
        <v>145.47</v>
      </c>
      <c r="BC66">
        <v>91.96</v>
      </c>
      <c r="BD66">
        <v>0</v>
      </c>
      <c r="BE66">
        <v>2.94292</v>
      </c>
      <c r="BF66">
        <v>1.94304E-2</v>
      </c>
      <c r="BG66">
        <v>0</v>
      </c>
      <c r="BH66">
        <v>1.0894600000000001E-2</v>
      </c>
      <c r="BI66">
        <v>0</v>
      </c>
      <c r="BJ66">
        <v>0</v>
      </c>
      <c r="BK66">
        <v>0.134212</v>
      </c>
      <c r="BL66">
        <v>0.18266399999999999</v>
      </c>
      <c r="BM66">
        <v>0.30364400000000002</v>
      </c>
      <c r="BN66">
        <v>2.03874E-2</v>
      </c>
      <c r="BO66">
        <v>3.61416</v>
      </c>
      <c r="BP66">
        <v>2.9732500000000002</v>
      </c>
      <c r="BQ66">
        <v>2.6559699999999999</v>
      </c>
      <c r="BR66">
        <v>4142.71</v>
      </c>
      <c r="BS66">
        <v>170.16</v>
      </c>
      <c r="BT66">
        <v>0</v>
      </c>
      <c r="BU66">
        <v>80.38</v>
      </c>
      <c r="BV66">
        <v>505.55700000000002</v>
      </c>
      <c r="BW66">
        <v>1044.1500000000001</v>
      </c>
      <c r="BX66">
        <v>2025.88</v>
      </c>
      <c r="BY66">
        <v>119.621</v>
      </c>
      <c r="BZ66">
        <v>8091.11</v>
      </c>
      <c r="CA66">
        <v>3.92014</v>
      </c>
      <c r="CB66">
        <v>0</v>
      </c>
      <c r="CC66">
        <v>0</v>
      </c>
      <c r="CD66">
        <v>0</v>
      </c>
      <c r="CE66">
        <v>74.339799999999997</v>
      </c>
      <c r="CF66">
        <v>0</v>
      </c>
      <c r="CG66">
        <v>43.669699999999999</v>
      </c>
      <c r="CH66">
        <v>0</v>
      </c>
      <c r="CI66">
        <v>0</v>
      </c>
      <c r="CJ66">
        <v>121.93</v>
      </c>
      <c r="CK66">
        <v>0</v>
      </c>
      <c r="CL66">
        <v>0</v>
      </c>
      <c r="CM66">
        <v>0</v>
      </c>
      <c r="CN66">
        <v>0</v>
      </c>
      <c r="CO66">
        <v>0</v>
      </c>
      <c r="CP66">
        <v>0</v>
      </c>
      <c r="CQ66">
        <v>0</v>
      </c>
      <c r="CR66">
        <v>0</v>
      </c>
      <c r="CS66">
        <v>0</v>
      </c>
      <c r="CT66">
        <v>0</v>
      </c>
      <c r="CU66">
        <v>0.45</v>
      </c>
      <c r="CV66">
        <v>86.71</v>
      </c>
      <c r="CW66">
        <v>2.1800000000000002</v>
      </c>
      <c r="CX66">
        <v>0</v>
      </c>
      <c r="CY66">
        <v>8.25</v>
      </c>
      <c r="CZ66">
        <v>7.12</v>
      </c>
      <c r="DA66">
        <v>18.14</v>
      </c>
      <c r="DB66">
        <v>26.69</v>
      </c>
      <c r="DC66">
        <v>1.59</v>
      </c>
      <c r="DD66">
        <v>151.13</v>
      </c>
      <c r="DE66">
        <v>97.59</v>
      </c>
      <c r="DF66">
        <v>0</v>
      </c>
      <c r="DG66">
        <v>3.16669</v>
      </c>
      <c r="DH66">
        <v>1.94304E-2</v>
      </c>
      <c r="DI66">
        <v>0</v>
      </c>
      <c r="DJ66">
        <v>1.0894600000000001E-2</v>
      </c>
      <c r="DK66">
        <v>0.134212</v>
      </c>
      <c r="DL66">
        <v>0.18300900000000001</v>
      </c>
      <c r="DM66">
        <v>0.30364400000000002</v>
      </c>
      <c r="DN66">
        <v>2.03874E-2</v>
      </c>
      <c r="DO66">
        <v>3.8382700000000001</v>
      </c>
      <c r="DP66">
        <v>3.1970200000000002</v>
      </c>
      <c r="DQ66" t="s">
        <v>691</v>
      </c>
      <c r="DR66" t="s">
        <v>690</v>
      </c>
      <c r="DS66" t="s">
        <v>16</v>
      </c>
      <c r="DT66">
        <v>0.22411500000000001</v>
      </c>
      <c r="DU66">
        <v>0.22377</v>
      </c>
      <c r="DV66">
        <v>3.74512</v>
      </c>
      <c r="DW66">
        <v>5.7690299999999999</v>
      </c>
      <c r="EN66">
        <v>1.6068199999999999</v>
      </c>
      <c r="EO66">
        <v>3916.41</v>
      </c>
      <c r="EP66">
        <v>170.16</v>
      </c>
      <c r="EQ66">
        <v>0</v>
      </c>
      <c r="ER66">
        <v>80.38</v>
      </c>
      <c r="ES66">
        <v>0</v>
      </c>
      <c r="ET66">
        <v>0</v>
      </c>
      <c r="EU66">
        <v>505.55700000000002</v>
      </c>
      <c r="EV66">
        <v>1041.6099999999999</v>
      </c>
      <c r="EW66">
        <v>2025.88</v>
      </c>
      <c r="EX66">
        <v>119.621</v>
      </c>
      <c r="EY66">
        <v>7861.23</v>
      </c>
      <c r="EZ66">
        <v>2.37161</v>
      </c>
      <c r="FA66">
        <v>0</v>
      </c>
      <c r="FB66">
        <v>0</v>
      </c>
      <c r="FC66">
        <v>0</v>
      </c>
      <c r="FD66">
        <v>74.339799999999997</v>
      </c>
      <c r="FE66">
        <v>0</v>
      </c>
      <c r="FF66">
        <v>43.669699999999999</v>
      </c>
      <c r="FG66">
        <v>0</v>
      </c>
      <c r="FH66">
        <v>0</v>
      </c>
      <c r="FI66">
        <v>120.381</v>
      </c>
      <c r="FJ66">
        <v>0</v>
      </c>
      <c r="FK66">
        <v>0</v>
      </c>
      <c r="FL66">
        <v>0</v>
      </c>
      <c r="FM66">
        <v>0</v>
      </c>
      <c r="FN66">
        <v>0</v>
      </c>
      <c r="FO66">
        <v>0</v>
      </c>
      <c r="FP66">
        <v>0</v>
      </c>
      <c r="FQ66">
        <v>0</v>
      </c>
      <c r="FR66">
        <v>0</v>
      </c>
      <c r="FS66">
        <v>0</v>
      </c>
      <c r="FT66">
        <v>0.27</v>
      </c>
      <c r="FU66">
        <v>81.260000000000005</v>
      </c>
      <c r="FV66">
        <v>2.1800000000000002</v>
      </c>
      <c r="FW66">
        <v>0</v>
      </c>
      <c r="FX66">
        <v>8.25</v>
      </c>
      <c r="FY66">
        <v>0</v>
      </c>
      <c r="FZ66">
        <v>0</v>
      </c>
      <c r="GA66">
        <v>7.12</v>
      </c>
      <c r="GB66">
        <v>18.11</v>
      </c>
      <c r="GC66">
        <v>26.69</v>
      </c>
      <c r="GD66">
        <v>1.59</v>
      </c>
      <c r="GE66">
        <v>145.47</v>
      </c>
      <c r="GF66">
        <v>0</v>
      </c>
      <c r="GG66">
        <v>2.94292</v>
      </c>
      <c r="GH66">
        <v>1.94304E-2</v>
      </c>
      <c r="GI66">
        <v>0</v>
      </c>
      <c r="GJ66">
        <v>1.0894600000000001E-2</v>
      </c>
      <c r="GK66">
        <v>0</v>
      </c>
      <c r="GL66">
        <v>0</v>
      </c>
      <c r="GM66">
        <v>0.134212</v>
      </c>
      <c r="GN66">
        <v>0.18266399999999999</v>
      </c>
      <c r="GO66">
        <v>0.30364400000000002</v>
      </c>
      <c r="GP66">
        <v>2.03874E-2</v>
      </c>
      <c r="GQ66">
        <v>3.61416</v>
      </c>
      <c r="GR66">
        <v>41.035499999999999</v>
      </c>
      <c r="GS66">
        <v>9826.19</v>
      </c>
      <c r="GT66">
        <v>170.16</v>
      </c>
      <c r="GU66">
        <v>0</v>
      </c>
      <c r="GV66">
        <v>0</v>
      </c>
      <c r="GW66">
        <v>2135</v>
      </c>
      <c r="GX66">
        <v>930.00099999999998</v>
      </c>
      <c r="GY66">
        <v>2637.81</v>
      </c>
      <c r="GZ66">
        <v>297.5</v>
      </c>
      <c r="HA66">
        <v>16037.7</v>
      </c>
      <c r="HB66">
        <v>34.156999999999996</v>
      </c>
      <c r="HC66">
        <v>0</v>
      </c>
      <c r="HD66">
        <v>0</v>
      </c>
      <c r="HE66">
        <v>0</v>
      </c>
      <c r="HF66">
        <v>129.27600000000001</v>
      </c>
      <c r="HG66">
        <v>0</v>
      </c>
      <c r="HH66">
        <v>65.400000000000006</v>
      </c>
      <c r="HI66">
        <v>0</v>
      </c>
      <c r="HJ66">
        <v>0</v>
      </c>
      <c r="HK66">
        <v>228.833</v>
      </c>
      <c r="HL66">
        <v>0</v>
      </c>
      <c r="HM66">
        <v>0</v>
      </c>
      <c r="HN66">
        <v>0</v>
      </c>
      <c r="HO66">
        <v>0</v>
      </c>
      <c r="HP66">
        <v>0</v>
      </c>
      <c r="HQ66">
        <v>0</v>
      </c>
      <c r="HR66">
        <v>0</v>
      </c>
      <c r="HS66">
        <v>0</v>
      </c>
      <c r="HT66">
        <v>0</v>
      </c>
      <c r="HU66">
        <v>0</v>
      </c>
      <c r="HV66">
        <v>4.1399999999999997</v>
      </c>
      <c r="HW66">
        <v>179.91</v>
      </c>
      <c r="HX66">
        <v>2.1800000000000002</v>
      </c>
      <c r="HY66">
        <v>0</v>
      </c>
      <c r="HZ66">
        <v>12.56</v>
      </c>
      <c r="IA66">
        <v>30.71</v>
      </c>
      <c r="IB66">
        <v>18.22</v>
      </c>
      <c r="IC66">
        <v>35.299999999999997</v>
      </c>
      <c r="ID66">
        <v>4</v>
      </c>
      <c r="IE66">
        <v>287.02</v>
      </c>
      <c r="IF66">
        <v>0</v>
      </c>
      <c r="IG66">
        <v>4.8561500000000004</v>
      </c>
      <c r="IH66">
        <v>1.94304E-2</v>
      </c>
      <c r="II66">
        <v>0</v>
      </c>
      <c r="IJ66">
        <v>0</v>
      </c>
      <c r="IK66">
        <v>0.62342900000000001</v>
      </c>
      <c r="IL66">
        <v>0.118043</v>
      </c>
      <c r="IM66">
        <v>0.43196400000000001</v>
      </c>
      <c r="IN66">
        <v>6.2929700000000005E-2</v>
      </c>
      <c r="IO66">
        <v>6.1119399999999997</v>
      </c>
      <c r="IP66">
        <v>48.1</v>
      </c>
      <c r="IQ66">
        <v>0</v>
      </c>
      <c r="IR66">
        <v>23.1</v>
      </c>
      <c r="IS66">
        <v>49.9</v>
      </c>
      <c r="IT66">
        <v>26.8</v>
      </c>
      <c r="IU66">
        <v>84.51</v>
      </c>
      <c r="IV66">
        <v>7.45</v>
      </c>
      <c r="IW66">
        <v>89.97</v>
      </c>
      <c r="IX66">
        <v>7.62</v>
      </c>
      <c r="IY66">
        <v>84.51</v>
      </c>
      <c r="IZ66">
        <v>7.45</v>
      </c>
      <c r="JA66">
        <v>182.57</v>
      </c>
      <c r="JB66">
        <v>16.22</v>
      </c>
    </row>
    <row r="67" spans="1:262" x14ac:dyDescent="0.25">
      <c r="A67" s="10">
        <v>42977.405636574076</v>
      </c>
      <c r="B67" t="s">
        <v>446</v>
      </c>
      <c r="C67" t="s">
        <v>582</v>
      </c>
      <c r="D67">
        <v>16</v>
      </c>
      <c r="E67">
        <v>1</v>
      </c>
      <c r="F67">
        <v>2100</v>
      </c>
      <c r="G67" t="s">
        <v>96</v>
      </c>
      <c r="H67" t="s">
        <v>125</v>
      </c>
      <c r="I67">
        <v>4.54</v>
      </c>
      <c r="J67">
        <v>47.3</v>
      </c>
      <c r="K67">
        <v>234.56800000000001</v>
      </c>
      <c r="L67">
        <v>17.5229</v>
      </c>
      <c r="M67">
        <v>170.905</v>
      </c>
      <c r="N67">
        <v>0</v>
      </c>
      <c r="O67">
        <v>80.387100000000004</v>
      </c>
      <c r="P67">
        <v>0</v>
      </c>
      <c r="Q67">
        <v>0</v>
      </c>
      <c r="R67">
        <v>505.55700000000002</v>
      </c>
      <c r="S67">
        <v>903.154</v>
      </c>
      <c r="T67">
        <v>2025.88</v>
      </c>
      <c r="U67">
        <v>119.621</v>
      </c>
      <c r="V67">
        <v>4057.6</v>
      </c>
      <c r="W67">
        <v>347.07299999999998</v>
      </c>
      <c r="X67">
        <v>0</v>
      </c>
      <c r="Y67">
        <v>0</v>
      </c>
      <c r="Z67">
        <v>0</v>
      </c>
      <c r="AA67">
        <v>120.498</v>
      </c>
      <c r="AB67">
        <v>0</v>
      </c>
      <c r="AC67">
        <v>43.669699999999999</v>
      </c>
      <c r="AD67">
        <v>0</v>
      </c>
      <c r="AE67">
        <v>0</v>
      </c>
      <c r="AF67">
        <v>511.24099999999999</v>
      </c>
      <c r="AG67">
        <v>0</v>
      </c>
      <c r="AH67">
        <v>0</v>
      </c>
      <c r="AI67">
        <v>0</v>
      </c>
      <c r="AJ67">
        <v>0</v>
      </c>
      <c r="AK67">
        <v>0</v>
      </c>
      <c r="AL67">
        <v>0</v>
      </c>
      <c r="AM67">
        <v>0</v>
      </c>
      <c r="AN67">
        <v>0</v>
      </c>
      <c r="AO67">
        <v>0</v>
      </c>
      <c r="AP67">
        <v>0</v>
      </c>
      <c r="AQ67">
        <v>38.880000000000003</v>
      </c>
      <c r="AR67">
        <v>0.55000000000000004</v>
      </c>
      <c r="AS67">
        <v>2.27</v>
      </c>
      <c r="AT67">
        <v>0</v>
      </c>
      <c r="AU67">
        <v>12.64</v>
      </c>
      <c r="AV67">
        <v>0</v>
      </c>
      <c r="AW67">
        <v>0</v>
      </c>
      <c r="AX67">
        <v>7.82</v>
      </c>
      <c r="AY67">
        <v>16.600000000000001</v>
      </c>
      <c r="AZ67">
        <v>28.02</v>
      </c>
      <c r="BA67">
        <v>1.73</v>
      </c>
      <c r="BB67">
        <v>108.51</v>
      </c>
      <c r="BC67">
        <v>54.34</v>
      </c>
      <c r="BD67">
        <v>0</v>
      </c>
      <c r="BE67">
        <v>7.0677799999999999E-2</v>
      </c>
      <c r="BF67">
        <v>1.9515399999999999E-2</v>
      </c>
      <c r="BG67">
        <v>0</v>
      </c>
      <c r="BH67">
        <v>1.0894600000000001E-2</v>
      </c>
      <c r="BI67">
        <v>0</v>
      </c>
      <c r="BJ67">
        <v>0</v>
      </c>
      <c r="BK67">
        <v>0.134212</v>
      </c>
      <c r="BL67">
        <v>0.171682</v>
      </c>
      <c r="BM67">
        <v>0.30364400000000002</v>
      </c>
      <c r="BN67">
        <v>2.03874E-2</v>
      </c>
      <c r="BO67">
        <v>0.73101300000000002</v>
      </c>
      <c r="BP67">
        <v>0.101088</v>
      </c>
      <c r="BQ67">
        <v>251.57900000000001</v>
      </c>
      <c r="BR67">
        <v>76.127499999999998</v>
      </c>
      <c r="BS67">
        <v>170.905</v>
      </c>
      <c r="BT67">
        <v>0</v>
      </c>
      <c r="BU67">
        <v>80.387100000000004</v>
      </c>
      <c r="BV67">
        <v>505.55700000000002</v>
      </c>
      <c r="BW67">
        <v>909.96600000000001</v>
      </c>
      <c r="BX67">
        <v>2025.88</v>
      </c>
      <c r="BY67">
        <v>119.621</v>
      </c>
      <c r="BZ67">
        <v>4140.0200000000004</v>
      </c>
      <c r="CA67">
        <v>372.24200000000002</v>
      </c>
      <c r="CB67">
        <v>0</v>
      </c>
      <c r="CC67">
        <v>0</v>
      </c>
      <c r="CD67">
        <v>0</v>
      </c>
      <c r="CE67">
        <v>120.498</v>
      </c>
      <c r="CF67">
        <v>0</v>
      </c>
      <c r="CG67">
        <v>43.669699999999999</v>
      </c>
      <c r="CH67">
        <v>0</v>
      </c>
      <c r="CI67">
        <v>0</v>
      </c>
      <c r="CJ67">
        <v>536.41</v>
      </c>
      <c r="CK67">
        <v>0</v>
      </c>
      <c r="CL67">
        <v>0</v>
      </c>
      <c r="CM67">
        <v>0</v>
      </c>
      <c r="CN67">
        <v>0</v>
      </c>
      <c r="CO67">
        <v>0</v>
      </c>
      <c r="CP67">
        <v>0</v>
      </c>
      <c r="CQ67">
        <v>0</v>
      </c>
      <c r="CR67">
        <v>0</v>
      </c>
      <c r="CS67">
        <v>0</v>
      </c>
      <c r="CT67">
        <v>0</v>
      </c>
      <c r="CU67">
        <v>41.93</v>
      </c>
      <c r="CV67">
        <v>2.04</v>
      </c>
      <c r="CW67">
        <v>2.27</v>
      </c>
      <c r="CX67">
        <v>0</v>
      </c>
      <c r="CY67">
        <v>12.64</v>
      </c>
      <c r="CZ67">
        <v>7.82</v>
      </c>
      <c r="DA67">
        <v>16.690000000000001</v>
      </c>
      <c r="DB67">
        <v>28.02</v>
      </c>
      <c r="DC67">
        <v>1.73</v>
      </c>
      <c r="DD67">
        <v>113.14</v>
      </c>
      <c r="DE67">
        <v>58.88</v>
      </c>
      <c r="DF67">
        <v>0</v>
      </c>
      <c r="DG67">
        <v>0.23002800000000001</v>
      </c>
      <c r="DH67">
        <v>1.9515399999999999E-2</v>
      </c>
      <c r="DI67">
        <v>0</v>
      </c>
      <c r="DJ67">
        <v>1.0894600000000001E-2</v>
      </c>
      <c r="DK67">
        <v>0.134212</v>
      </c>
      <c r="DL67">
        <v>0.17289199999999999</v>
      </c>
      <c r="DM67">
        <v>0.30364400000000002</v>
      </c>
      <c r="DN67">
        <v>2.03874E-2</v>
      </c>
      <c r="DO67">
        <v>0.89157299999999995</v>
      </c>
      <c r="DP67">
        <v>0.260438</v>
      </c>
      <c r="DQ67" t="s">
        <v>691</v>
      </c>
      <c r="DR67" t="s">
        <v>690</v>
      </c>
      <c r="DS67" t="s">
        <v>16</v>
      </c>
      <c r="DT67">
        <v>0.16056000000000001</v>
      </c>
      <c r="DU67">
        <v>0.15935099999999999</v>
      </c>
      <c r="DV67">
        <v>4.0922799999999997</v>
      </c>
      <c r="DW67">
        <v>7.7106000000000003</v>
      </c>
      <c r="EN67">
        <v>234.56800000000001</v>
      </c>
      <c r="EO67">
        <v>17.5229</v>
      </c>
      <c r="EP67">
        <v>170.905</v>
      </c>
      <c r="EQ67">
        <v>0</v>
      </c>
      <c r="ER67">
        <v>80.387100000000004</v>
      </c>
      <c r="ES67">
        <v>0</v>
      </c>
      <c r="ET67">
        <v>0</v>
      </c>
      <c r="EU67">
        <v>505.55700000000002</v>
      </c>
      <c r="EV67">
        <v>903.154</v>
      </c>
      <c r="EW67">
        <v>2025.88</v>
      </c>
      <c r="EX67">
        <v>119.621</v>
      </c>
      <c r="EY67">
        <v>4057.6</v>
      </c>
      <c r="EZ67">
        <v>347.07299999999998</v>
      </c>
      <c r="FA67">
        <v>0</v>
      </c>
      <c r="FB67">
        <v>0</v>
      </c>
      <c r="FC67">
        <v>0</v>
      </c>
      <c r="FD67">
        <v>120.498</v>
      </c>
      <c r="FE67">
        <v>0</v>
      </c>
      <c r="FF67">
        <v>43.669699999999999</v>
      </c>
      <c r="FG67">
        <v>0</v>
      </c>
      <c r="FH67">
        <v>0</v>
      </c>
      <c r="FI67">
        <v>511.24099999999999</v>
      </c>
      <c r="FJ67">
        <v>0</v>
      </c>
      <c r="FK67">
        <v>0</v>
      </c>
      <c r="FL67">
        <v>0</v>
      </c>
      <c r="FM67">
        <v>0</v>
      </c>
      <c r="FN67">
        <v>0</v>
      </c>
      <c r="FO67">
        <v>0</v>
      </c>
      <c r="FP67">
        <v>0</v>
      </c>
      <c r="FQ67">
        <v>0</v>
      </c>
      <c r="FR67">
        <v>0</v>
      </c>
      <c r="FS67">
        <v>0</v>
      </c>
      <c r="FT67">
        <v>38.880000000000003</v>
      </c>
      <c r="FU67">
        <v>0.55000000000000004</v>
      </c>
      <c r="FV67">
        <v>2.27</v>
      </c>
      <c r="FW67">
        <v>0</v>
      </c>
      <c r="FX67">
        <v>12.64</v>
      </c>
      <c r="FY67">
        <v>0</v>
      </c>
      <c r="FZ67">
        <v>0</v>
      </c>
      <c r="GA67">
        <v>7.82</v>
      </c>
      <c r="GB67">
        <v>16.600000000000001</v>
      </c>
      <c r="GC67">
        <v>28.02</v>
      </c>
      <c r="GD67">
        <v>1.73</v>
      </c>
      <c r="GE67">
        <v>108.51</v>
      </c>
      <c r="GF67">
        <v>0</v>
      </c>
      <c r="GG67">
        <v>7.0677799999999999E-2</v>
      </c>
      <c r="GH67">
        <v>1.9515399999999999E-2</v>
      </c>
      <c r="GI67">
        <v>0</v>
      </c>
      <c r="GJ67">
        <v>1.0894600000000001E-2</v>
      </c>
      <c r="GK67">
        <v>0</v>
      </c>
      <c r="GL67">
        <v>0</v>
      </c>
      <c r="GM67">
        <v>0.134212</v>
      </c>
      <c r="GN67">
        <v>0.171682</v>
      </c>
      <c r="GO67">
        <v>0.30364400000000002</v>
      </c>
      <c r="GP67">
        <v>2.03874E-2</v>
      </c>
      <c r="GQ67">
        <v>0.73101300000000002</v>
      </c>
      <c r="GR67">
        <v>569.28700000000003</v>
      </c>
      <c r="GS67">
        <v>253.55799999999999</v>
      </c>
      <c r="GT67">
        <v>170.905</v>
      </c>
      <c r="GU67">
        <v>0</v>
      </c>
      <c r="GV67">
        <v>0</v>
      </c>
      <c r="GW67">
        <v>2135</v>
      </c>
      <c r="GX67">
        <v>930.00099999999998</v>
      </c>
      <c r="GY67">
        <v>2637.81</v>
      </c>
      <c r="GZ67">
        <v>297.5</v>
      </c>
      <c r="HA67">
        <v>6994.06</v>
      </c>
      <c r="HB67">
        <v>475.06200000000001</v>
      </c>
      <c r="HC67">
        <v>0</v>
      </c>
      <c r="HD67">
        <v>0</v>
      </c>
      <c r="HE67">
        <v>0</v>
      </c>
      <c r="HF67">
        <v>180.82400000000001</v>
      </c>
      <c r="HG67">
        <v>0</v>
      </c>
      <c r="HH67">
        <v>65.400000000000006</v>
      </c>
      <c r="HI67">
        <v>0</v>
      </c>
      <c r="HJ67">
        <v>0</v>
      </c>
      <c r="HK67">
        <v>721.28700000000003</v>
      </c>
      <c r="HL67">
        <v>0</v>
      </c>
      <c r="HM67">
        <v>0</v>
      </c>
      <c r="HN67">
        <v>0</v>
      </c>
      <c r="HO67">
        <v>0</v>
      </c>
      <c r="HP67">
        <v>0</v>
      </c>
      <c r="HQ67">
        <v>0</v>
      </c>
      <c r="HR67">
        <v>0</v>
      </c>
      <c r="HS67">
        <v>0</v>
      </c>
      <c r="HT67">
        <v>0</v>
      </c>
      <c r="HU67">
        <v>0</v>
      </c>
      <c r="HV67">
        <v>56.89</v>
      </c>
      <c r="HW67">
        <v>5.82</v>
      </c>
      <c r="HX67">
        <v>2.27</v>
      </c>
      <c r="HY67">
        <v>0</v>
      </c>
      <c r="HZ67">
        <v>17.350000000000001</v>
      </c>
      <c r="IA67">
        <v>33.06</v>
      </c>
      <c r="IB67">
        <v>18.68</v>
      </c>
      <c r="IC67">
        <v>36.78</v>
      </c>
      <c r="ID67">
        <v>4.72</v>
      </c>
      <c r="IE67">
        <v>175.57</v>
      </c>
      <c r="IF67">
        <v>0</v>
      </c>
      <c r="IG67">
        <v>0.56574999999999998</v>
      </c>
      <c r="IH67">
        <v>1.9515399999999999E-2</v>
      </c>
      <c r="II67">
        <v>0</v>
      </c>
      <c r="IJ67">
        <v>0</v>
      </c>
      <c r="IK67">
        <v>0.62342900000000001</v>
      </c>
      <c r="IL67">
        <v>0.118043</v>
      </c>
      <c r="IM67">
        <v>0.43196400000000001</v>
      </c>
      <c r="IN67">
        <v>6.2929700000000005E-2</v>
      </c>
      <c r="IO67">
        <v>1.8216300000000001</v>
      </c>
      <c r="IP67">
        <v>47.3</v>
      </c>
      <c r="IQ67">
        <v>0</v>
      </c>
      <c r="IR67">
        <v>30.9</v>
      </c>
      <c r="IS67">
        <v>49.3</v>
      </c>
      <c r="IT67">
        <v>18.399999999999999</v>
      </c>
      <c r="IU67">
        <v>7.32</v>
      </c>
      <c r="IV67">
        <v>47.02</v>
      </c>
      <c r="IW67">
        <v>9.0299999999999994</v>
      </c>
      <c r="IX67">
        <v>49.85</v>
      </c>
      <c r="IY67">
        <v>7.32</v>
      </c>
      <c r="IZ67">
        <v>47.02</v>
      </c>
      <c r="JA67">
        <v>16.05</v>
      </c>
      <c r="JB67">
        <v>66.28</v>
      </c>
    </row>
    <row r="68" spans="1:262" x14ac:dyDescent="0.25">
      <c r="A68" s="10">
        <v>42977.406111111108</v>
      </c>
      <c r="B68" t="s">
        <v>447</v>
      </c>
      <c r="C68" t="s">
        <v>583</v>
      </c>
      <c r="D68">
        <v>1</v>
      </c>
      <c r="E68">
        <v>1</v>
      </c>
      <c r="F68">
        <v>2700</v>
      </c>
      <c r="G68" t="s">
        <v>96</v>
      </c>
      <c r="H68" t="s">
        <v>125</v>
      </c>
      <c r="I68">
        <v>1.36</v>
      </c>
      <c r="J68">
        <v>50.2</v>
      </c>
      <c r="K68">
        <v>222.34700000000001</v>
      </c>
      <c r="L68">
        <v>0</v>
      </c>
      <c r="M68">
        <v>187.22200000000001</v>
      </c>
      <c r="N68">
        <v>0</v>
      </c>
      <c r="O68">
        <v>82.644599999999997</v>
      </c>
      <c r="P68">
        <v>0</v>
      </c>
      <c r="Q68">
        <v>0</v>
      </c>
      <c r="R68">
        <v>615.745</v>
      </c>
      <c r="S68">
        <v>962.81600000000003</v>
      </c>
      <c r="T68">
        <v>2371.31</v>
      </c>
      <c r="U68">
        <v>151.51499999999999</v>
      </c>
      <c r="V68">
        <v>4593.6000000000004</v>
      </c>
      <c r="W68">
        <v>328.13600000000002</v>
      </c>
      <c r="X68">
        <v>0</v>
      </c>
      <c r="Y68">
        <v>0</v>
      </c>
      <c r="Z68">
        <v>0</v>
      </c>
      <c r="AA68">
        <v>135.46299999999999</v>
      </c>
      <c r="AB68">
        <v>0</v>
      </c>
      <c r="AC68">
        <v>45.121000000000002</v>
      </c>
      <c r="AD68">
        <v>0</v>
      </c>
      <c r="AE68">
        <v>0</v>
      </c>
      <c r="AF68">
        <v>508.721</v>
      </c>
      <c r="AG68">
        <v>0</v>
      </c>
      <c r="AH68">
        <v>0</v>
      </c>
      <c r="AI68">
        <v>0</v>
      </c>
      <c r="AJ68">
        <v>0</v>
      </c>
      <c r="AK68">
        <v>0</v>
      </c>
      <c r="AL68">
        <v>0</v>
      </c>
      <c r="AM68">
        <v>0</v>
      </c>
      <c r="AN68">
        <v>0</v>
      </c>
      <c r="AO68">
        <v>0</v>
      </c>
      <c r="AP68">
        <v>0</v>
      </c>
      <c r="AQ68">
        <v>27.67</v>
      </c>
      <c r="AR68">
        <v>0</v>
      </c>
      <c r="AS68">
        <v>1.94</v>
      </c>
      <c r="AT68">
        <v>0</v>
      </c>
      <c r="AU68">
        <v>10.8</v>
      </c>
      <c r="AV68">
        <v>0</v>
      </c>
      <c r="AW68">
        <v>0</v>
      </c>
      <c r="AX68">
        <v>7.54</v>
      </c>
      <c r="AY68">
        <v>13.64</v>
      </c>
      <c r="AZ68">
        <v>25.72</v>
      </c>
      <c r="BA68">
        <v>1.71</v>
      </c>
      <c r="BB68">
        <v>89.02</v>
      </c>
      <c r="BC68">
        <v>40.409999999999997</v>
      </c>
      <c r="BD68" s="24">
        <v>1.8568500000000002E-15</v>
      </c>
      <c r="BE68">
        <v>0</v>
      </c>
      <c r="BF68">
        <v>2.1378600000000001E-2</v>
      </c>
      <c r="BG68">
        <v>0</v>
      </c>
      <c r="BH68">
        <v>1.18861E-2</v>
      </c>
      <c r="BI68">
        <v>0</v>
      </c>
      <c r="BJ68">
        <v>0</v>
      </c>
      <c r="BK68">
        <v>0.163464</v>
      </c>
      <c r="BL68">
        <v>0.15074399999999999</v>
      </c>
      <c r="BM68">
        <v>0.35411700000000002</v>
      </c>
      <c r="BN68">
        <v>2.5823200000000001E-2</v>
      </c>
      <c r="BO68">
        <v>0.72741299999999998</v>
      </c>
      <c r="BP68">
        <v>3.3264700000000001E-2</v>
      </c>
      <c r="BQ68">
        <v>230.33699999999999</v>
      </c>
      <c r="BR68">
        <v>0</v>
      </c>
      <c r="BS68">
        <v>187.22200000000001</v>
      </c>
      <c r="BT68">
        <v>0</v>
      </c>
      <c r="BU68">
        <v>82.644599999999997</v>
      </c>
      <c r="BV68">
        <v>615.745</v>
      </c>
      <c r="BW68">
        <v>968.39599999999996</v>
      </c>
      <c r="BX68">
        <v>2371.31</v>
      </c>
      <c r="BY68">
        <v>151.51499999999999</v>
      </c>
      <c r="BZ68">
        <v>4607.17</v>
      </c>
      <c r="CA68">
        <v>339.92899999999997</v>
      </c>
      <c r="CB68">
        <v>0</v>
      </c>
      <c r="CC68">
        <v>0</v>
      </c>
      <c r="CD68">
        <v>0</v>
      </c>
      <c r="CE68">
        <v>135.46299999999999</v>
      </c>
      <c r="CF68">
        <v>0</v>
      </c>
      <c r="CG68">
        <v>45.121000000000002</v>
      </c>
      <c r="CH68">
        <v>0</v>
      </c>
      <c r="CI68">
        <v>0</v>
      </c>
      <c r="CJ68">
        <v>520.51300000000003</v>
      </c>
      <c r="CK68">
        <v>0</v>
      </c>
      <c r="CL68">
        <v>0</v>
      </c>
      <c r="CM68">
        <v>0</v>
      </c>
      <c r="CN68">
        <v>0</v>
      </c>
      <c r="CO68">
        <v>0</v>
      </c>
      <c r="CP68">
        <v>0</v>
      </c>
      <c r="CQ68">
        <v>0</v>
      </c>
      <c r="CR68">
        <v>0</v>
      </c>
      <c r="CS68">
        <v>0</v>
      </c>
      <c r="CT68">
        <v>0</v>
      </c>
      <c r="CU68">
        <v>29.03</v>
      </c>
      <c r="CV68">
        <v>0</v>
      </c>
      <c r="CW68">
        <v>1.94</v>
      </c>
      <c r="CX68">
        <v>0</v>
      </c>
      <c r="CY68">
        <v>10.8</v>
      </c>
      <c r="CZ68">
        <v>7.54</v>
      </c>
      <c r="DA68">
        <v>13.7</v>
      </c>
      <c r="DB68">
        <v>25.72</v>
      </c>
      <c r="DC68">
        <v>1.71</v>
      </c>
      <c r="DD68">
        <v>90.44</v>
      </c>
      <c r="DE68">
        <v>41.77</v>
      </c>
      <c r="DF68" s="24">
        <v>1.0872500000000001E-15</v>
      </c>
      <c r="DG68">
        <v>0</v>
      </c>
      <c r="DH68">
        <v>2.1378600000000001E-2</v>
      </c>
      <c r="DI68">
        <v>0</v>
      </c>
      <c r="DJ68">
        <v>1.18861E-2</v>
      </c>
      <c r="DK68">
        <v>0.163464</v>
      </c>
      <c r="DL68">
        <v>0.15179599999999999</v>
      </c>
      <c r="DM68">
        <v>0.35411700000000002</v>
      </c>
      <c r="DN68">
        <v>2.5823200000000001E-2</v>
      </c>
      <c r="DO68">
        <v>0.72846500000000003</v>
      </c>
      <c r="DP68">
        <v>3.3264700000000001E-2</v>
      </c>
      <c r="DQ68" t="s">
        <v>691</v>
      </c>
      <c r="DR68" t="s">
        <v>690</v>
      </c>
      <c r="DS68" t="s">
        <v>16</v>
      </c>
      <c r="DT68">
        <v>1.0519500000000001E-3</v>
      </c>
      <c r="DU68" s="24">
        <v>-7.7021699999999997E-16</v>
      </c>
      <c r="DV68">
        <v>1.5701000000000001</v>
      </c>
      <c r="DW68">
        <v>3.2559300000000002</v>
      </c>
      <c r="EN68">
        <v>222.34700000000001</v>
      </c>
      <c r="EO68">
        <v>0</v>
      </c>
      <c r="EP68">
        <v>187.22200000000001</v>
      </c>
      <c r="EQ68">
        <v>0</v>
      </c>
      <c r="ER68">
        <v>82.644599999999997</v>
      </c>
      <c r="ES68">
        <v>0</v>
      </c>
      <c r="ET68">
        <v>0</v>
      </c>
      <c r="EU68">
        <v>615.745</v>
      </c>
      <c r="EV68">
        <v>962.81600000000003</v>
      </c>
      <c r="EW68">
        <v>2371.31</v>
      </c>
      <c r="EX68">
        <v>151.51499999999999</v>
      </c>
      <c r="EY68">
        <v>4593.6000000000004</v>
      </c>
      <c r="EZ68">
        <v>328.13600000000002</v>
      </c>
      <c r="FA68">
        <v>0</v>
      </c>
      <c r="FB68">
        <v>0</v>
      </c>
      <c r="FC68">
        <v>0</v>
      </c>
      <c r="FD68">
        <v>135.46299999999999</v>
      </c>
      <c r="FE68">
        <v>0</v>
      </c>
      <c r="FF68">
        <v>45.121000000000002</v>
      </c>
      <c r="FG68">
        <v>0</v>
      </c>
      <c r="FH68">
        <v>0</v>
      </c>
      <c r="FI68">
        <v>508.721</v>
      </c>
      <c r="FJ68">
        <v>0</v>
      </c>
      <c r="FK68">
        <v>0</v>
      </c>
      <c r="FL68">
        <v>0</v>
      </c>
      <c r="FM68">
        <v>0</v>
      </c>
      <c r="FN68">
        <v>0</v>
      </c>
      <c r="FO68">
        <v>0</v>
      </c>
      <c r="FP68">
        <v>0</v>
      </c>
      <c r="FQ68">
        <v>0</v>
      </c>
      <c r="FR68">
        <v>0</v>
      </c>
      <c r="FS68">
        <v>0</v>
      </c>
      <c r="FT68">
        <v>27.67</v>
      </c>
      <c r="FU68">
        <v>0</v>
      </c>
      <c r="FV68">
        <v>1.94</v>
      </c>
      <c r="FW68">
        <v>0</v>
      </c>
      <c r="FX68">
        <v>10.8</v>
      </c>
      <c r="FY68">
        <v>0</v>
      </c>
      <c r="FZ68">
        <v>0</v>
      </c>
      <c r="GA68">
        <v>7.54</v>
      </c>
      <c r="GB68">
        <v>13.64</v>
      </c>
      <c r="GC68">
        <v>25.72</v>
      </c>
      <c r="GD68">
        <v>1.71</v>
      </c>
      <c r="GE68">
        <v>89.02</v>
      </c>
      <c r="GF68" s="24">
        <v>1.8568500000000002E-15</v>
      </c>
      <c r="GG68">
        <v>0</v>
      </c>
      <c r="GH68">
        <v>2.1378600000000001E-2</v>
      </c>
      <c r="GI68">
        <v>0</v>
      </c>
      <c r="GJ68">
        <v>1.18861E-2</v>
      </c>
      <c r="GK68">
        <v>0</v>
      </c>
      <c r="GL68">
        <v>0</v>
      </c>
      <c r="GM68">
        <v>0.163464</v>
      </c>
      <c r="GN68">
        <v>0.15074399999999999</v>
      </c>
      <c r="GO68">
        <v>0.35411700000000002</v>
      </c>
      <c r="GP68">
        <v>2.5823200000000001E-2</v>
      </c>
      <c r="GQ68">
        <v>0.72741299999999998</v>
      </c>
      <c r="GR68">
        <v>529.52599999999995</v>
      </c>
      <c r="GS68">
        <v>0</v>
      </c>
      <c r="GT68">
        <v>187.22200000000001</v>
      </c>
      <c r="GU68">
        <v>0</v>
      </c>
      <c r="GV68">
        <v>0</v>
      </c>
      <c r="GW68">
        <v>2615</v>
      </c>
      <c r="GX68">
        <v>989.00099999999998</v>
      </c>
      <c r="GY68">
        <v>3267.2</v>
      </c>
      <c r="GZ68">
        <v>327.5</v>
      </c>
      <c r="HA68">
        <v>7915.45</v>
      </c>
      <c r="HB68">
        <v>440.709</v>
      </c>
      <c r="HC68">
        <v>0</v>
      </c>
      <c r="HD68">
        <v>0</v>
      </c>
      <c r="HE68">
        <v>0</v>
      </c>
      <c r="HF68">
        <v>197.499</v>
      </c>
      <c r="HG68">
        <v>0</v>
      </c>
      <c r="HH68">
        <v>73.400000000000006</v>
      </c>
      <c r="HI68">
        <v>0</v>
      </c>
      <c r="HJ68">
        <v>0</v>
      </c>
      <c r="HK68">
        <v>711.60799999999995</v>
      </c>
      <c r="HL68">
        <v>0</v>
      </c>
      <c r="HM68">
        <v>0</v>
      </c>
      <c r="HN68">
        <v>0</v>
      </c>
      <c r="HO68">
        <v>0</v>
      </c>
      <c r="HP68">
        <v>0</v>
      </c>
      <c r="HQ68">
        <v>0</v>
      </c>
      <c r="HR68">
        <v>0</v>
      </c>
      <c r="HS68">
        <v>0</v>
      </c>
      <c r="HT68">
        <v>0</v>
      </c>
      <c r="HU68">
        <v>0</v>
      </c>
      <c r="HV68">
        <v>39.880000000000003</v>
      </c>
      <c r="HW68">
        <v>0</v>
      </c>
      <c r="HX68">
        <v>1.94</v>
      </c>
      <c r="HY68">
        <v>0</v>
      </c>
      <c r="HZ68">
        <v>14.47</v>
      </c>
      <c r="IA68">
        <v>31.65</v>
      </c>
      <c r="IB68">
        <v>15.76</v>
      </c>
      <c r="IC68">
        <v>35.51</v>
      </c>
      <c r="ID68">
        <v>3.93</v>
      </c>
      <c r="IE68">
        <v>143.13999999999999</v>
      </c>
      <c r="IF68" s="24">
        <v>2.4136E-15</v>
      </c>
      <c r="IG68">
        <v>0</v>
      </c>
      <c r="IH68">
        <v>2.1378600000000001E-2</v>
      </c>
      <c r="II68">
        <v>0</v>
      </c>
      <c r="IJ68">
        <v>0</v>
      </c>
      <c r="IK68">
        <v>0.76358999999999999</v>
      </c>
      <c r="IL68">
        <v>0.12681200000000001</v>
      </c>
      <c r="IM68">
        <v>0.53503100000000003</v>
      </c>
      <c r="IN68">
        <v>6.9275500000000004E-2</v>
      </c>
      <c r="IO68">
        <v>1.5160899999999999</v>
      </c>
      <c r="IP68">
        <v>50.2</v>
      </c>
      <c r="IQ68">
        <v>0</v>
      </c>
      <c r="IR68">
        <v>29.2</v>
      </c>
      <c r="IS68">
        <v>51</v>
      </c>
      <c r="IT68">
        <v>21.8</v>
      </c>
      <c r="IU68">
        <v>5.07</v>
      </c>
      <c r="IV68">
        <v>35.340000000000003</v>
      </c>
      <c r="IW68">
        <v>5.22</v>
      </c>
      <c r="IX68">
        <v>36.549999999999997</v>
      </c>
      <c r="IY68">
        <v>5.07</v>
      </c>
      <c r="IZ68">
        <v>35.340000000000003</v>
      </c>
      <c r="JA68">
        <v>7.27</v>
      </c>
      <c r="JB68">
        <v>49.02</v>
      </c>
    </row>
    <row r="69" spans="1:262" x14ac:dyDescent="0.25">
      <c r="A69" s="10">
        <v>42977.405636574076</v>
      </c>
      <c r="B69" t="s">
        <v>448</v>
      </c>
      <c r="C69" t="s">
        <v>584</v>
      </c>
      <c r="D69">
        <v>2</v>
      </c>
      <c r="E69">
        <v>1</v>
      </c>
      <c r="F69">
        <v>2700</v>
      </c>
      <c r="G69" t="s">
        <v>96</v>
      </c>
      <c r="H69" t="s">
        <v>125</v>
      </c>
      <c r="I69">
        <v>3.55</v>
      </c>
      <c r="J69">
        <v>42.4</v>
      </c>
      <c r="K69">
        <v>154.345</v>
      </c>
      <c r="L69">
        <v>4.5814300000000001</v>
      </c>
      <c r="M69">
        <v>196.25899999999999</v>
      </c>
      <c r="N69">
        <v>0</v>
      </c>
      <c r="O69">
        <v>82.633899999999997</v>
      </c>
      <c r="P69">
        <v>0</v>
      </c>
      <c r="Q69">
        <v>0</v>
      </c>
      <c r="R69">
        <v>615.745</v>
      </c>
      <c r="S69">
        <v>1006.06</v>
      </c>
      <c r="T69">
        <v>2371.31</v>
      </c>
      <c r="U69">
        <v>151.51499999999999</v>
      </c>
      <c r="V69">
        <v>4582.4399999999996</v>
      </c>
      <c r="W69">
        <v>227.77099999999999</v>
      </c>
      <c r="X69">
        <v>0</v>
      </c>
      <c r="Y69">
        <v>0</v>
      </c>
      <c r="Z69">
        <v>0</v>
      </c>
      <c r="AA69">
        <v>122.39400000000001</v>
      </c>
      <c r="AB69">
        <v>0</v>
      </c>
      <c r="AC69">
        <v>45.121000000000002</v>
      </c>
      <c r="AD69">
        <v>0</v>
      </c>
      <c r="AE69">
        <v>0</v>
      </c>
      <c r="AF69">
        <v>395.286</v>
      </c>
      <c r="AG69">
        <v>0</v>
      </c>
      <c r="AH69">
        <v>0</v>
      </c>
      <c r="AI69">
        <v>0</v>
      </c>
      <c r="AJ69">
        <v>0</v>
      </c>
      <c r="AK69">
        <v>0</v>
      </c>
      <c r="AL69">
        <v>0</v>
      </c>
      <c r="AM69">
        <v>0</v>
      </c>
      <c r="AN69">
        <v>0</v>
      </c>
      <c r="AO69">
        <v>0</v>
      </c>
      <c r="AP69">
        <v>0</v>
      </c>
      <c r="AQ69">
        <v>19.829999999999998</v>
      </c>
      <c r="AR69">
        <v>0.69</v>
      </c>
      <c r="AS69">
        <v>2.02</v>
      </c>
      <c r="AT69">
        <v>0</v>
      </c>
      <c r="AU69">
        <v>9.8800000000000008</v>
      </c>
      <c r="AV69">
        <v>0</v>
      </c>
      <c r="AW69">
        <v>0</v>
      </c>
      <c r="AX69">
        <v>7.14</v>
      </c>
      <c r="AY69">
        <v>14.18</v>
      </c>
      <c r="AZ69">
        <v>25.15</v>
      </c>
      <c r="BA69">
        <v>1.64</v>
      </c>
      <c r="BB69">
        <v>80.53</v>
      </c>
      <c r="BC69">
        <v>32.42</v>
      </c>
      <c r="BD69">
        <v>0</v>
      </c>
      <c r="BE69">
        <v>4.8349299999999998E-2</v>
      </c>
      <c r="BF69">
        <v>2.24105E-2</v>
      </c>
      <c r="BG69">
        <v>0</v>
      </c>
      <c r="BH69">
        <v>1.18861E-2</v>
      </c>
      <c r="BI69">
        <v>0</v>
      </c>
      <c r="BJ69">
        <v>0</v>
      </c>
      <c r="BK69">
        <v>0.163464</v>
      </c>
      <c r="BL69">
        <v>0.164881</v>
      </c>
      <c r="BM69">
        <v>0.35411700000000002</v>
      </c>
      <c r="BN69">
        <v>2.5823200000000001E-2</v>
      </c>
      <c r="BO69">
        <v>0.79093100000000005</v>
      </c>
      <c r="BP69">
        <v>8.2645899999999994E-2</v>
      </c>
      <c r="BQ69">
        <v>163.98099999999999</v>
      </c>
      <c r="BR69">
        <v>25.150200000000002</v>
      </c>
      <c r="BS69">
        <v>196.25899999999999</v>
      </c>
      <c r="BT69">
        <v>0</v>
      </c>
      <c r="BU69">
        <v>82.633899999999997</v>
      </c>
      <c r="BV69">
        <v>615.745</v>
      </c>
      <c r="BW69">
        <v>1013.66</v>
      </c>
      <c r="BX69">
        <v>2371.31</v>
      </c>
      <c r="BY69">
        <v>151.51499999999999</v>
      </c>
      <c r="BZ69">
        <v>4620.25</v>
      </c>
      <c r="CA69">
        <v>241.99199999999999</v>
      </c>
      <c r="CB69">
        <v>0</v>
      </c>
      <c r="CC69">
        <v>0</v>
      </c>
      <c r="CD69">
        <v>0</v>
      </c>
      <c r="CE69">
        <v>122.39400000000001</v>
      </c>
      <c r="CF69">
        <v>0</v>
      </c>
      <c r="CG69">
        <v>45.121000000000002</v>
      </c>
      <c r="CH69">
        <v>0</v>
      </c>
      <c r="CI69">
        <v>0</v>
      </c>
      <c r="CJ69">
        <v>409.50700000000001</v>
      </c>
      <c r="CK69">
        <v>0</v>
      </c>
      <c r="CL69">
        <v>0</v>
      </c>
      <c r="CM69">
        <v>0</v>
      </c>
      <c r="CN69">
        <v>0</v>
      </c>
      <c r="CO69">
        <v>0</v>
      </c>
      <c r="CP69">
        <v>0</v>
      </c>
      <c r="CQ69">
        <v>0</v>
      </c>
      <c r="CR69">
        <v>0</v>
      </c>
      <c r="CS69">
        <v>0</v>
      </c>
      <c r="CT69">
        <v>0</v>
      </c>
      <c r="CU69">
        <v>21.16</v>
      </c>
      <c r="CV69">
        <v>2.91</v>
      </c>
      <c r="CW69">
        <v>2.02</v>
      </c>
      <c r="CX69">
        <v>0</v>
      </c>
      <c r="CY69">
        <v>9.8800000000000008</v>
      </c>
      <c r="CZ69">
        <v>7.14</v>
      </c>
      <c r="DA69">
        <v>14.26</v>
      </c>
      <c r="DB69">
        <v>25.15</v>
      </c>
      <c r="DC69">
        <v>1.64</v>
      </c>
      <c r="DD69">
        <v>84.16</v>
      </c>
      <c r="DE69">
        <v>35.97</v>
      </c>
      <c r="DF69">
        <v>0</v>
      </c>
      <c r="DG69">
        <v>0.166214</v>
      </c>
      <c r="DH69">
        <v>2.24105E-2</v>
      </c>
      <c r="DI69">
        <v>0</v>
      </c>
      <c r="DJ69">
        <v>1.18861E-2</v>
      </c>
      <c r="DK69">
        <v>0.163464</v>
      </c>
      <c r="DL69">
        <v>0.16586999999999999</v>
      </c>
      <c r="DM69">
        <v>0.35411700000000002</v>
      </c>
      <c r="DN69">
        <v>2.5823200000000001E-2</v>
      </c>
      <c r="DO69">
        <v>0.90978499999999995</v>
      </c>
      <c r="DP69">
        <v>0.20050999999999999</v>
      </c>
      <c r="DQ69" t="s">
        <v>691</v>
      </c>
      <c r="DR69" t="s">
        <v>690</v>
      </c>
      <c r="DS69" t="s">
        <v>16</v>
      </c>
      <c r="DT69">
        <v>0.118854</v>
      </c>
      <c r="DU69">
        <v>0.117864</v>
      </c>
      <c r="DV69">
        <v>4.3132099999999998</v>
      </c>
      <c r="DW69">
        <v>9.8693399999999993</v>
      </c>
      <c r="EN69">
        <v>154.345</v>
      </c>
      <c r="EO69">
        <v>4.5814300000000001</v>
      </c>
      <c r="EP69">
        <v>196.25899999999999</v>
      </c>
      <c r="EQ69">
        <v>0</v>
      </c>
      <c r="ER69">
        <v>82.633899999999997</v>
      </c>
      <c r="ES69">
        <v>0</v>
      </c>
      <c r="ET69">
        <v>0</v>
      </c>
      <c r="EU69">
        <v>615.745</v>
      </c>
      <c r="EV69">
        <v>1006.06</v>
      </c>
      <c r="EW69">
        <v>2371.31</v>
      </c>
      <c r="EX69">
        <v>151.51499999999999</v>
      </c>
      <c r="EY69">
        <v>4582.4399999999996</v>
      </c>
      <c r="EZ69">
        <v>227.77099999999999</v>
      </c>
      <c r="FA69">
        <v>0</v>
      </c>
      <c r="FB69">
        <v>0</v>
      </c>
      <c r="FC69">
        <v>0</v>
      </c>
      <c r="FD69">
        <v>122.39400000000001</v>
      </c>
      <c r="FE69">
        <v>0</v>
      </c>
      <c r="FF69">
        <v>45.121000000000002</v>
      </c>
      <c r="FG69">
        <v>0</v>
      </c>
      <c r="FH69">
        <v>0</v>
      </c>
      <c r="FI69">
        <v>395.286</v>
      </c>
      <c r="FJ69">
        <v>0</v>
      </c>
      <c r="FK69">
        <v>0</v>
      </c>
      <c r="FL69">
        <v>0</v>
      </c>
      <c r="FM69">
        <v>0</v>
      </c>
      <c r="FN69">
        <v>0</v>
      </c>
      <c r="FO69">
        <v>0</v>
      </c>
      <c r="FP69">
        <v>0</v>
      </c>
      <c r="FQ69">
        <v>0</v>
      </c>
      <c r="FR69">
        <v>0</v>
      </c>
      <c r="FS69">
        <v>0</v>
      </c>
      <c r="FT69">
        <v>19.829999999999998</v>
      </c>
      <c r="FU69">
        <v>0.69</v>
      </c>
      <c r="FV69">
        <v>2.02</v>
      </c>
      <c r="FW69">
        <v>0</v>
      </c>
      <c r="FX69">
        <v>9.8800000000000008</v>
      </c>
      <c r="FY69">
        <v>0</v>
      </c>
      <c r="FZ69">
        <v>0</v>
      </c>
      <c r="GA69">
        <v>7.14</v>
      </c>
      <c r="GB69">
        <v>14.18</v>
      </c>
      <c r="GC69">
        <v>25.15</v>
      </c>
      <c r="GD69">
        <v>1.64</v>
      </c>
      <c r="GE69">
        <v>80.53</v>
      </c>
      <c r="GF69">
        <v>0</v>
      </c>
      <c r="GG69">
        <v>4.8349299999999998E-2</v>
      </c>
      <c r="GH69">
        <v>2.24105E-2</v>
      </c>
      <c r="GI69">
        <v>0</v>
      </c>
      <c r="GJ69">
        <v>1.18861E-2</v>
      </c>
      <c r="GK69">
        <v>0</v>
      </c>
      <c r="GL69">
        <v>0</v>
      </c>
      <c r="GM69">
        <v>0.163464</v>
      </c>
      <c r="GN69">
        <v>0.164881</v>
      </c>
      <c r="GO69">
        <v>0.35411700000000002</v>
      </c>
      <c r="GP69">
        <v>2.5823200000000001E-2</v>
      </c>
      <c r="GQ69">
        <v>0.79093100000000005</v>
      </c>
      <c r="GR69">
        <v>611.97199999999998</v>
      </c>
      <c r="GS69">
        <v>203.07300000000001</v>
      </c>
      <c r="GT69">
        <v>196.25899999999999</v>
      </c>
      <c r="GU69">
        <v>0</v>
      </c>
      <c r="GV69">
        <v>0</v>
      </c>
      <c r="GW69">
        <v>2615</v>
      </c>
      <c r="GX69">
        <v>989.00099999999998</v>
      </c>
      <c r="GY69">
        <v>3267.2</v>
      </c>
      <c r="GZ69">
        <v>327.5</v>
      </c>
      <c r="HA69">
        <v>8210</v>
      </c>
      <c r="HB69">
        <v>509.30799999999999</v>
      </c>
      <c r="HC69">
        <v>0</v>
      </c>
      <c r="HD69">
        <v>0</v>
      </c>
      <c r="HE69">
        <v>0</v>
      </c>
      <c r="HF69">
        <v>183.536</v>
      </c>
      <c r="HG69">
        <v>0</v>
      </c>
      <c r="HH69">
        <v>73.400000000000006</v>
      </c>
      <c r="HI69">
        <v>0</v>
      </c>
      <c r="HJ69">
        <v>0</v>
      </c>
      <c r="HK69">
        <v>766.24400000000003</v>
      </c>
      <c r="HL69">
        <v>0</v>
      </c>
      <c r="HM69">
        <v>0</v>
      </c>
      <c r="HN69">
        <v>0</v>
      </c>
      <c r="HO69">
        <v>0</v>
      </c>
      <c r="HP69">
        <v>0</v>
      </c>
      <c r="HQ69">
        <v>0</v>
      </c>
      <c r="HR69">
        <v>0</v>
      </c>
      <c r="HS69">
        <v>0</v>
      </c>
      <c r="HT69">
        <v>0</v>
      </c>
      <c r="HU69">
        <v>0</v>
      </c>
      <c r="HV69">
        <v>46.81</v>
      </c>
      <c r="HW69">
        <v>14.45</v>
      </c>
      <c r="HX69">
        <v>2.02</v>
      </c>
      <c r="HY69">
        <v>0</v>
      </c>
      <c r="HZ69">
        <v>13.5</v>
      </c>
      <c r="IA69">
        <v>30.97</v>
      </c>
      <c r="IB69">
        <v>15.67</v>
      </c>
      <c r="IC69">
        <v>35.15</v>
      </c>
      <c r="ID69">
        <v>3.77</v>
      </c>
      <c r="IE69">
        <v>162.34</v>
      </c>
      <c r="IF69">
        <v>0</v>
      </c>
      <c r="IG69">
        <v>0.74815600000000004</v>
      </c>
      <c r="IH69">
        <v>2.24105E-2</v>
      </c>
      <c r="II69">
        <v>0</v>
      </c>
      <c r="IJ69">
        <v>0</v>
      </c>
      <c r="IK69">
        <v>0.76358999999999999</v>
      </c>
      <c r="IL69">
        <v>0.12681200000000001</v>
      </c>
      <c r="IM69">
        <v>0.53503100000000003</v>
      </c>
      <c r="IN69">
        <v>6.9275500000000004E-2</v>
      </c>
      <c r="IO69">
        <v>2.2652700000000001</v>
      </c>
      <c r="IP69">
        <v>42.4</v>
      </c>
      <c r="IQ69">
        <v>0</v>
      </c>
      <c r="IR69">
        <v>23.8</v>
      </c>
      <c r="IS69">
        <v>44.3</v>
      </c>
      <c r="IT69">
        <v>20.5</v>
      </c>
      <c r="IU69">
        <v>5.04</v>
      </c>
      <c r="IV69">
        <v>27.38</v>
      </c>
      <c r="IW69">
        <v>7.35</v>
      </c>
      <c r="IX69">
        <v>28.62</v>
      </c>
      <c r="IY69">
        <v>5.04</v>
      </c>
      <c r="IZ69">
        <v>27.38</v>
      </c>
      <c r="JA69">
        <v>22.2</v>
      </c>
      <c r="JB69">
        <v>54.58</v>
      </c>
    </row>
    <row r="70" spans="1:262" x14ac:dyDescent="0.25">
      <c r="A70" s="10">
        <v>42977.405636574076</v>
      </c>
      <c r="B70" t="s">
        <v>449</v>
      </c>
      <c r="C70" t="s">
        <v>585</v>
      </c>
      <c r="D70">
        <v>3</v>
      </c>
      <c r="E70">
        <v>1</v>
      </c>
      <c r="F70">
        <v>2700</v>
      </c>
      <c r="G70" t="s">
        <v>96</v>
      </c>
      <c r="H70" t="s">
        <v>125</v>
      </c>
      <c r="I70">
        <v>1.81</v>
      </c>
      <c r="J70">
        <v>43.6</v>
      </c>
      <c r="K70">
        <v>92.888099999999994</v>
      </c>
      <c r="L70">
        <v>0</v>
      </c>
      <c r="M70">
        <v>189.804</v>
      </c>
      <c r="N70">
        <v>0</v>
      </c>
      <c r="O70">
        <v>82.633899999999997</v>
      </c>
      <c r="P70">
        <v>0</v>
      </c>
      <c r="Q70">
        <v>0</v>
      </c>
      <c r="R70">
        <v>615.745</v>
      </c>
      <c r="S70">
        <v>996.95100000000002</v>
      </c>
      <c r="T70">
        <v>2371.31</v>
      </c>
      <c r="U70">
        <v>151.51499999999999</v>
      </c>
      <c r="V70">
        <v>4500.84</v>
      </c>
      <c r="W70">
        <v>137.071</v>
      </c>
      <c r="X70">
        <v>0</v>
      </c>
      <c r="Y70">
        <v>0</v>
      </c>
      <c r="Z70">
        <v>0</v>
      </c>
      <c r="AA70">
        <v>122.881</v>
      </c>
      <c r="AB70">
        <v>0</v>
      </c>
      <c r="AC70">
        <v>45.121000000000002</v>
      </c>
      <c r="AD70">
        <v>0</v>
      </c>
      <c r="AE70">
        <v>0</v>
      </c>
      <c r="AF70">
        <v>305.072</v>
      </c>
      <c r="AG70">
        <v>0</v>
      </c>
      <c r="AH70">
        <v>0</v>
      </c>
      <c r="AI70">
        <v>0</v>
      </c>
      <c r="AJ70">
        <v>0</v>
      </c>
      <c r="AK70">
        <v>0</v>
      </c>
      <c r="AL70">
        <v>0</v>
      </c>
      <c r="AM70">
        <v>0</v>
      </c>
      <c r="AN70">
        <v>0</v>
      </c>
      <c r="AO70">
        <v>0</v>
      </c>
      <c r="AP70">
        <v>0</v>
      </c>
      <c r="AQ70">
        <v>12.02</v>
      </c>
      <c r="AR70">
        <v>0</v>
      </c>
      <c r="AS70">
        <v>1.96</v>
      </c>
      <c r="AT70">
        <v>0</v>
      </c>
      <c r="AU70">
        <v>9.91</v>
      </c>
      <c r="AV70">
        <v>0</v>
      </c>
      <c r="AW70">
        <v>0</v>
      </c>
      <c r="AX70">
        <v>7.34</v>
      </c>
      <c r="AY70">
        <v>14.08</v>
      </c>
      <c r="AZ70">
        <v>25.46</v>
      </c>
      <c r="BA70">
        <v>1.7</v>
      </c>
      <c r="BB70">
        <v>72.47</v>
      </c>
      <c r="BC70">
        <v>23.89</v>
      </c>
      <c r="BD70">
        <v>0</v>
      </c>
      <c r="BE70">
        <v>0</v>
      </c>
      <c r="BF70">
        <v>2.1673399999999999E-2</v>
      </c>
      <c r="BG70">
        <v>0</v>
      </c>
      <c r="BH70">
        <v>1.18861E-2</v>
      </c>
      <c r="BI70">
        <v>0</v>
      </c>
      <c r="BJ70">
        <v>0</v>
      </c>
      <c r="BK70">
        <v>0.163464</v>
      </c>
      <c r="BL70">
        <v>0.157804</v>
      </c>
      <c r="BM70">
        <v>0.35411700000000002</v>
      </c>
      <c r="BN70">
        <v>2.5823200000000001E-2</v>
      </c>
      <c r="BO70">
        <v>0.73476799999999998</v>
      </c>
      <c r="BP70">
        <v>3.3559499999999999E-2</v>
      </c>
      <c r="BQ70">
        <v>105.96</v>
      </c>
      <c r="BR70">
        <v>0</v>
      </c>
      <c r="BS70">
        <v>189.804</v>
      </c>
      <c r="BT70">
        <v>0</v>
      </c>
      <c r="BU70">
        <v>82.633899999999997</v>
      </c>
      <c r="BV70">
        <v>615.745</v>
      </c>
      <c r="BW70">
        <v>1002.33</v>
      </c>
      <c r="BX70">
        <v>2371.31</v>
      </c>
      <c r="BY70">
        <v>151.51499999999999</v>
      </c>
      <c r="BZ70">
        <v>4519.29</v>
      </c>
      <c r="CA70">
        <v>156.36099999999999</v>
      </c>
      <c r="CB70">
        <v>0</v>
      </c>
      <c r="CC70">
        <v>0</v>
      </c>
      <c r="CD70">
        <v>0</v>
      </c>
      <c r="CE70">
        <v>122.881</v>
      </c>
      <c r="CF70">
        <v>0</v>
      </c>
      <c r="CG70">
        <v>45.121000000000002</v>
      </c>
      <c r="CH70">
        <v>0</v>
      </c>
      <c r="CI70">
        <v>0</v>
      </c>
      <c r="CJ70">
        <v>324.36200000000002</v>
      </c>
      <c r="CK70">
        <v>0</v>
      </c>
      <c r="CL70">
        <v>0</v>
      </c>
      <c r="CM70">
        <v>0</v>
      </c>
      <c r="CN70">
        <v>0</v>
      </c>
      <c r="CO70">
        <v>0</v>
      </c>
      <c r="CP70">
        <v>0</v>
      </c>
      <c r="CQ70">
        <v>0</v>
      </c>
      <c r="CR70">
        <v>0</v>
      </c>
      <c r="CS70">
        <v>0</v>
      </c>
      <c r="CT70">
        <v>0</v>
      </c>
      <c r="CU70">
        <v>13.83</v>
      </c>
      <c r="CV70">
        <v>0</v>
      </c>
      <c r="CW70">
        <v>1.96</v>
      </c>
      <c r="CX70">
        <v>0</v>
      </c>
      <c r="CY70">
        <v>9.91</v>
      </c>
      <c r="CZ70">
        <v>7.34</v>
      </c>
      <c r="DA70">
        <v>14.14</v>
      </c>
      <c r="DB70">
        <v>25.46</v>
      </c>
      <c r="DC70">
        <v>1.7</v>
      </c>
      <c r="DD70">
        <v>74.34</v>
      </c>
      <c r="DE70">
        <v>25.7</v>
      </c>
      <c r="DF70">
        <v>0</v>
      </c>
      <c r="DG70">
        <v>0</v>
      </c>
      <c r="DH70">
        <v>2.1673399999999999E-2</v>
      </c>
      <c r="DI70">
        <v>0</v>
      </c>
      <c r="DJ70">
        <v>1.18861E-2</v>
      </c>
      <c r="DK70">
        <v>0.163464</v>
      </c>
      <c r="DL70">
        <v>0.15872800000000001</v>
      </c>
      <c r="DM70">
        <v>0.35411700000000002</v>
      </c>
      <c r="DN70">
        <v>2.5823200000000001E-2</v>
      </c>
      <c r="DO70">
        <v>0.73569200000000001</v>
      </c>
      <c r="DP70">
        <v>3.3559499999999999E-2</v>
      </c>
      <c r="DQ70" t="s">
        <v>691</v>
      </c>
      <c r="DR70" t="s">
        <v>690</v>
      </c>
      <c r="DS70" t="s">
        <v>16</v>
      </c>
      <c r="DT70">
        <v>9.2444499999999998E-4</v>
      </c>
      <c r="DU70">
        <v>0</v>
      </c>
      <c r="DV70">
        <v>2.5154700000000001</v>
      </c>
      <c r="DW70">
        <v>7.0427999999999997</v>
      </c>
      <c r="EN70">
        <v>92.888099999999994</v>
      </c>
      <c r="EO70">
        <v>0</v>
      </c>
      <c r="EP70">
        <v>189.804</v>
      </c>
      <c r="EQ70">
        <v>0</v>
      </c>
      <c r="ER70">
        <v>82.633899999999997</v>
      </c>
      <c r="ES70">
        <v>0</v>
      </c>
      <c r="ET70">
        <v>0</v>
      </c>
      <c r="EU70">
        <v>615.745</v>
      </c>
      <c r="EV70">
        <v>996.95100000000002</v>
      </c>
      <c r="EW70">
        <v>2371.31</v>
      </c>
      <c r="EX70">
        <v>151.51499999999999</v>
      </c>
      <c r="EY70">
        <v>4500.84</v>
      </c>
      <c r="EZ70">
        <v>137.071</v>
      </c>
      <c r="FA70">
        <v>0</v>
      </c>
      <c r="FB70">
        <v>0</v>
      </c>
      <c r="FC70">
        <v>0</v>
      </c>
      <c r="FD70">
        <v>122.881</v>
      </c>
      <c r="FE70">
        <v>0</v>
      </c>
      <c r="FF70">
        <v>45.121000000000002</v>
      </c>
      <c r="FG70">
        <v>0</v>
      </c>
      <c r="FH70">
        <v>0</v>
      </c>
      <c r="FI70">
        <v>305.072</v>
      </c>
      <c r="FJ70">
        <v>0</v>
      </c>
      <c r="FK70">
        <v>0</v>
      </c>
      <c r="FL70">
        <v>0</v>
      </c>
      <c r="FM70">
        <v>0</v>
      </c>
      <c r="FN70">
        <v>0</v>
      </c>
      <c r="FO70">
        <v>0</v>
      </c>
      <c r="FP70">
        <v>0</v>
      </c>
      <c r="FQ70">
        <v>0</v>
      </c>
      <c r="FR70">
        <v>0</v>
      </c>
      <c r="FS70">
        <v>0</v>
      </c>
      <c r="FT70">
        <v>12.02</v>
      </c>
      <c r="FU70">
        <v>0</v>
      </c>
      <c r="FV70">
        <v>1.96</v>
      </c>
      <c r="FW70">
        <v>0</v>
      </c>
      <c r="FX70">
        <v>9.91</v>
      </c>
      <c r="FY70">
        <v>0</v>
      </c>
      <c r="FZ70">
        <v>0</v>
      </c>
      <c r="GA70">
        <v>7.34</v>
      </c>
      <c r="GB70">
        <v>14.08</v>
      </c>
      <c r="GC70">
        <v>25.46</v>
      </c>
      <c r="GD70">
        <v>1.7</v>
      </c>
      <c r="GE70">
        <v>72.47</v>
      </c>
      <c r="GF70">
        <v>0</v>
      </c>
      <c r="GG70">
        <v>0</v>
      </c>
      <c r="GH70">
        <v>2.1673399999999999E-2</v>
      </c>
      <c r="GI70">
        <v>0</v>
      </c>
      <c r="GJ70">
        <v>1.18861E-2</v>
      </c>
      <c r="GK70">
        <v>0</v>
      </c>
      <c r="GL70">
        <v>0</v>
      </c>
      <c r="GM70">
        <v>0.163464</v>
      </c>
      <c r="GN70">
        <v>0.157804</v>
      </c>
      <c r="GO70">
        <v>0.35411700000000002</v>
      </c>
      <c r="GP70">
        <v>2.5823200000000001E-2</v>
      </c>
      <c r="GQ70">
        <v>0.73476799999999998</v>
      </c>
      <c r="GR70">
        <v>506.70100000000002</v>
      </c>
      <c r="GS70">
        <v>0</v>
      </c>
      <c r="GT70">
        <v>189.804</v>
      </c>
      <c r="GU70">
        <v>0</v>
      </c>
      <c r="GV70">
        <v>0</v>
      </c>
      <c r="GW70">
        <v>2615</v>
      </c>
      <c r="GX70">
        <v>989.00099999999998</v>
      </c>
      <c r="GY70">
        <v>3267.2</v>
      </c>
      <c r="GZ70">
        <v>327.5</v>
      </c>
      <c r="HA70">
        <v>7895.2</v>
      </c>
      <c r="HB70">
        <v>421.67399999999998</v>
      </c>
      <c r="HC70">
        <v>0</v>
      </c>
      <c r="HD70">
        <v>0</v>
      </c>
      <c r="HE70">
        <v>0</v>
      </c>
      <c r="HF70">
        <v>184.16300000000001</v>
      </c>
      <c r="HG70">
        <v>0</v>
      </c>
      <c r="HH70">
        <v>73.400000000000006</v>
      </c>
      <c r="HI70">
        <v>0</v>
      </c>
      <c r="HJ70">
        <v>0</v>
      </c>
      <c r="HK70">
        <v>679.23699999999997</v>
      </c>
      <c r="HL70">
        <v>0</v>
      </c>
      <c r="HM70">
        <v>0</v>
      </c>
      <c r="HN70">
        <v>0</v>
      </c>
      <c r="HO70">
        <v>0</v>
      </c>
      <c r="HP70">
        <v>0</v>
      </c>
      <c r="HQ70">
        <v>0</v>
      </c>
      <c r="HR70">
        <v>0</v>
      </c>
      <c r="HS70">
        <v>0</v>
      </c>
      <c r="HT70">
        <v>0</v>
      </c>
      <c r="HU70">
        <v>0</v>
      </c>
      <c r="HV70">
        <v>38.880000000000003</v>
      </c>
      <c r="HW70">
        <v>0</v>
      </c>
      <c r="HX70">
        <v>1.96</v>
      </c>
      <c r="HY70">
        <v>0</v>
      </c>
      <c r="HZ70">
        <v>13.52</v>
      </c>
      <c r="IA70">
        <v>31.45</v>
      </c>
      <c r="IB70">
        <v>15.73</v>
      </c>
      <c r="IC70">
        <v>35.409999999999997</v>
      </c>
      <c r="ID70">
        <v>4.12</v>
      </c>
      <c r="IE70">
        <v>141.07</v>
      </c>
      <c r="IF70">
        <v>0</v>
      </c>
      <c r="IG70">
        <v>0</v>
      </c>
      <c r="IH70">
        <v>2.1673399999999999E-2</v>
      </c>
      <c r="II70">
        <v>0</v>
      </c>
      <c r="IJ70">
        <v>0</v>
      </c>
      <c r="IK70">
        <v>0.76358999999999999</v>
      </c>
      <c r="IL70">
        <v>0.12681200000000001</v>
      </c>
      <c r="IM70">
        <v>0.53503100000000003</v>
      </c>
      <c r="IN70">
        <v>6.9275500000000004E-2</v>
      </c>
      <c r="IO70">
        <v>1.5163800000000001</v>
      </c>
      <c r="IP70">
        <v>43.6</v>
      </c>
      <c r="IQ70">
        <v>0</v>
      </c>
      <c r="IR70">
        <v>22.1</v>
      </c>
      <c r="IS70">
        <v>44.7</v>
      </c>
      <c r="IT70">
        <v>22.6</v>
      </c>
      <c r="IU70">
        <v>3.77</v>
      </c>
      <c r="IV70">
        <v>20.12</v>
      </c>
      <c r="IW70">
        <v>3.91</v>
      </c>
      <c r="IX70">
        <v>21.79</v>
      </c>
      <c r="IY70">
        <v>3.77</v>
      </c>
      <c r="IZ70">
        <v>20.12</v>
      </c>
      <c r="JA70">
        <v>6.89</v>
      </c>
      <c r="JB70">
        <v>47.47</v>
      </c>
    </row>
    <row r="71" spans="1:262" x14ac:dyDescent="0.25">
      <c r="A71" s="10">
        <v>42977.405636574076</v>
      </c>
      <c r="B71" t="s">
        <v>450</v>
      </c>
      <c r="C71" t="s">
        <v>586</v>
      </c>
      <c r="D71">
        <v>4</v>
      </c>
      <c r="E71">
        <v>1</v>
      </c>
      <c r="F71">
        <v>2700</v>
      </c>
      <c r="G71" t="s">
        <v>96</v>
      </c>
      <c r="H71" t="s">
        <v>125</v>
      </c>
      <c r="I71">
        <v>5.69</v>
      </c>
      <c r="J71">
        <v>40.299999999999997</v>
      </c>
      <c r="K71">
        <v>108.355</v>
      </c>
      <c r="L71">
        <v>10.0463</v>
      </c>
      <c r="M71">
        <v>197.54900000000001</v>
      </c>
      <c r="N71">
        <v>0</v>
      </c>
      <c r="O71">
        <v>82.6327</v>
      </c>
      <c r="P71">
        <v>0</v>
      </c>
      <c r="Q71">
        <v>0</v>
      </c>
      <c r="R71">
        <v>615.745</v>
      </c>
      <c r="S71">
        <v>1020.53</v>
      </c>
      <c r="T71">
        <v>2371.31</v>
      </c>
      <c r="U71">
        <v>151.51499999999999</v>
      </c>
      <c r="V71">
        <v>4557.68</v>
      </c>
      <c r="W71">
        <v>159.904</v>
      </c>
      <c r="X71">
        <v>0</v>
      </c>
      <c r="Y71">
        <v>0</v>
      </c>
      <c r="Z71">
        <v>0</v>
      </c>
      <c r="AA71">
        <v>117.414</v>
      </c>
      <c r="AB71">
        <v>0</v>
      </c>
      <c r="AC71">
        <v>45.121000000000002</v>
      </c>
      <c r="AD71">
        <v>0</v>
      </c>
      <c r="AE71">
        <v>0</v>
      </c>
      <c r="AF71">
        <v>322.43900000000002</v>
      </c>
      <c r="AG71">
        <v>0</v>
      </c>
      <c r="AH71">
        <v>0</v>
      </c>
      <c r="AI71">
        <v>0</v>
      </c>
      <c r="AJ71">
        <v>0</v>
      </c>
      <c r="AK71">
        <v>0</v>
      </c>
      <c r="AL71">
        <v>0</v>
      </c>
      <c r="AM71">
        <v>0</v>
      </c>
      <c r="AN71">
        <v>0</v>
      </c>
      <c r="AO71">
        <v>0</v>
      </c>
      <c r="AP71">
        <v>0</v>
      </c>
      <c r="AQ71">
        <v>13.95</v>
      </c>
      <c r="AR71">
        <v>0.53</v>
      </c>
      <c r="AS71">
        <v>2.0299999999999998</v>
      </c>
      <c r="AT71">
        <v>0</v>
      </c>
      <c r="AU71">
        <v>9.52</v>
      </c>
      <c r="AV71">
        <v>0</v>
      </c>
      <c r="AW71">
        <v>0</v>
      </c>
      <c r="AX71">
        <v>7.14</v>
      </c>
      <c r="AY71">
        <v>14.35</v>
      </c>
      <c r="AZ71">
        <v>25.21</v>
      </c>
      <c r="BA71">
        <v>1.64</v>
      </c>
      <c r="BB71">
        <v>74.37</v>
      </c>
      <c r="BC71">
        <v>26.03</v>
      </c>
      <c r="BD71">
        <v>0</v>
      </c>
      <c r="BE71">
        <v>3.0226099999999999E-2</v>
      </c>
      <c r="BF71">
        <v>2.2557899999999999E-2</v>
      </c>
      <c r="BG71">
        <v>0</v>
      </c>
      <c r="BH71">
        <v>1.18861E-2</v>
      </c>
      <c r="BI71">
        <v>0</v>
      </c>
      <c r="BJ71">
        <v>0</v>
      </c>
      <c r="BK71">
        <v>0.163464</v>
      </c>
      <c r="BL71">
        <v>0.16730600000000001</v>
      </c>
      <c r="BM71">
        <v>0.35411700000000002</v>
      </c>
      <c r="BN71">
        <v>2.5823200000000001E-2</v>
      </c>
      <c r="BO71">
        <v>0.77537999999999996</v>
      </c>
      <c r="BP71">
        <v>6.4670099999999994E-2</v>
      </c>
      <c r="BQ71">
        <v>119.003</v>
      </c>
      <c r="BR71">
        <v>39.612699999999997</v>
      </c>
      <c r="BS71">
        <v>197.54900000000001</v>
      </c>
      <c r="BT71">
        <v>0</v>
      </c>
      <c r="BU71">
        <v>82.6327</v>
      </c>
      <c r="BV71">
        <v>615.745</v>
      </c>
      <c r="BW71">
        <v>1027.8499999999999</v>
      </c>
      <c r="BX71">
        <v>2371.31</v>
      </c>
      <c r="BY71">
        <v>151.51499999999999</v>
      </c>
      <c r="BZ71">
        <v>4605.21</v>
      </c>
      <c r="CA71">
        <v>175.61699999999999</v>
      </c>
      <c r="CB71">
        <v>0</v>
      </c>
      <c r="CC71">
        <v>0</v>
      </c>
      <c r="CD71">
        <v>0</v>
      </c>
      <c r="CE71">
        <v>117.414</v>
      </c>
      <c r="CF71">
        <v>0</v>
      </c>
      <c r="CG71">
        <v>45.121000000000002</v>
      </c>
      <c r="CH71">
        <v>0</v>
      </c>
      <c r="CI71">
        <v>0</v>
      </c>
      <c r="CJ71">
        <v>338.15199999999999</v>
      </c>
      <c r="CK71">
        <v>0</v>
      </c>
      <c r="CL71">
        <v>0</v>
      </c>
      <c r="CM71">
        <v>0</v>
      </c>
      <c r="CN71">
        <v>0</v>
      </c>
      <c r="CO71">
        <v>0</v>
      </c>
      <c r="CP71">
        <v>0</v>
      </c>
      <c r="CQ71">
        <v>0</v>
      </c>
      <c r="CR71">
        <v>0</v>
      </c>
      <c r="CS71">
        <v>0</v>
      </c>
      <c r="CT71">
        <v>0</v>
      </c>
      <c r="CU71">
        <v>15.4</v>
      </c>
      <c r="CV71">
        <v>4.7699999999999996</v>
      </c>
      <c r="CW71">
        <v>2.0299999999999998</v>
      </c>
      <c r="CX71">
        <v>0</v>
      </c>
      <c r="CY71">
        <v>9.52</v>
      </c>
      <c r="CZ71">
        <v>7.14</v>
      </c>
      <c r="DA71">
        <v>14.42</v>
      </c>
      <c r="DB71">
        <v>25.21</v>
      </c>
      <c r="DC71">
        <v>1.64</v>
      </c>
      <c r="DD71">
        <v>80.13</v>
      </c>
      <c r="DE71">
        <v>31.72</v>
      </c>
      <c r="DF71">
        <v>0</v>
      </c>
      <c r="DG71">
        <v>0.29248000000000002</v>
      </c>
      <c r="DH71">
        <v>2.2557899999999999E-2</v>
      </c>
      <c r="DI71">
        <v>0</v>
      </c>
      <c r="DJ71">
        <v>1.18861E-2</v>
      </c>
      <c r="DK71">
        <v>0.163464</v>
      </c>
      <c r="DL71">
        <v>0.16808100000000001</v>
      </c>
      <c r="DM71">
        <v>0.35411700000000002</v>
      </c>
      <c r="DN71">
        <v>2.5823200000000001E-2</v>
      </c>
      <c r="DO71">
        <v>1.0384100000000001</v>
      </c>
      <c r="DP71">
        <v>0.32692399999999999</v>
      </c>
      <c r="DQ71" t="s">
        <v>691</v>
      </c>
      <c r="DR71" t="s">
        <v>690</v>
      </c>
      <c r="DS71" t="s">
        <v>16</v>
      </c>
      <c r="DT71">
        <v>0.26302999999999999</v>
      </c>
      <c r="DU71">
        <v>0.26225399999999999</v>
      </c>
      <c r="DV71">
        <v>7.18832</v>
      </c>
      <c r="DW71">
        <v>17.938199999999998</v>
      </c>
      <c r="EN71">
        <v>108.355</v>
      </c>
      <c r="EO71">
        <v>10.0463</v>
      </c>
      <c r="EP71">
        <v>197.54900000000001</v>
      </c>
      <c r="EQ71">
        <v>0</v>
      </c>
      <c r="ER71">
        <v>82.6327</v>
      </c>
      <c r="ES71">
        <v>0</v>
      </c>
      <c r="ET71">
        <v>0</v>
      </c>
      <c r="EU71">
        <v>615.745</v>
      </c>
      <c r="EV71">
        <v>1020.53</v>
      </c>
      <c r="EW71">
        <v>2371.31</v>
      </c>
      <c r="EX71">
        <v>151.51499999999999</v>
      </c>
      <c r="EY71">
        <v>4557.68</v>
      </c>
      <c r="EZ71">
        <v>159.904</v>
      </c>
      <c r="FA71">
        <v>0</v>
      </c>
      <c r="FB71">
        <v>0</v>
      </c>
      <c r="FC71">
        <v>0</v>
      </c>
      <c r="FD71">
        <v>117.414</v>
      </c>
      <c r="FE71">
        <v>0</v>
      </c>
      <c r="FF71">
        <v>45.121000000000002</v>
      </c>
      <c r="FG71">
        <v>0</v>
      </c>
      <c r="FH71">
        <v>0</v>
      </c>
      <c r="FI71">
        <v>322.43900000000002</v>
      </c>
      <c r="FJ71">
        <v>0</v>
      </c>
      <c r="FK71">
        <v>0</v>
      </c>
      <c r="FL71">
        <v>0</v>
      </c>
      <c r="FM71">
        <v>0</v>
      </c>
      <c r="FN71">
        <v>0</v>
      </c>
      <c r="FO71">
        <v>0</v>
      </c>
      <c r="FP71">
        <v>0</v>
      </c>
      <c r="FQ71">
        <v>0</v>
      </c>
      <c r="FR71">
        <v>0</v>
      </c>
      <c r="FS71">
        <v>0</v>
      </c>
      <c r="FT71">
        <v>13.95</v>
      </c>
      <c r="FU71">
        <v>0.53</v>
      </c>
      <c r="FV71">
        <v>2.0299999999999998</v>
      </c>
      <c r="FW71">
        <v>0</v>
      </c>
      <c r="FX71">
        <v>9.52</v>
      </c>
      <c r="FY71">
        <v>0</v>
      </c>
      <c r="FZ71">
        <v>0</v>
      </c>
      <c r="GA71">
        <v>7.14</v>
      </c>
      <c r="GB71">
        <v>14.35</v>
      </c>
      <c r="GC71">
        <v>25.21</v>
      </c>
      <c r="GD71">
        <v>1.64</v>
      </c>
      <c r="GE71">
        <v>74.37</v>
      </c>
      <c r="GF71">
        <v>0</v>
      </c>
      <c r="GG71">
        <v>3.0226099999999999E-2</v>
      </c>
      <c r="GH71">
        <v>2.2557899999999999E-2</v>
      </c>
      <c r="GI71">
        <v>0</v>
      </c>
      <c r="GJ71">
        <v>1.18861E-2</v>
      </c>
      <c r="GK71">
        <v>0</v>
      </c>
      <c r="GL71">
        <v>0</v>
      </c>
      <c r="GM71">
        <v>0.163464</v>
      </c>
      <c r="GN71">
        <v>0.16730600000000001</v>
      </c>
      <c r="GO71">
        <v>0.35411700000000002</v>
      </c>
      <c r="GP71">
        <v>2.5823200000000001E-2</v>
      </c>
      <c r="GQ71">
        <v>0.77537999999999996</v>
      </c>
      <c r="GR71">
        <v>480.96</v>
      </c>
      <c r="GS71">
        <v>337.96199999999999</v>
      </c>
      <c r="GT71">
        <v>197.54900000000001</v>
      </c>
      <c r="GU71">
        <v>0</v>
      </c>
      <c r="GV71">
        <v>0</v>
      </c>
      <c r="GW71">
        <v>2615</v>
      </c>
      <c r="GX71">
        <v>989.00099999999998</v>
      </c>
      <c r="GY71">
        <v>3267.2</v>
      </c>
      <c r="GZ71">
        <v>327.5</v>
      </c>
      <c r="HA71">
        <v>8215.17</v>
      </c>
      <c r="HB71">
        <v>400.27600000000001</v>
      </c>
      <c r="HC71">
        <v>0</v>
      </c>
      <c r="HD71">
        <v>0</v>
      </c>
      <c r="HE71">
        <v>0</v>
      </c>
      <c r="HF71">
        <v>178.17599999999999</v>
      </c>
      <c r="HG71">
        <v>0</v>
      </c>
      <c r="HH71">
        <v>73.400000000000006</v>
      </c>
      <c r="HI71">
        <v>0</v>
      </c>
      <c r="HJ71">
        <v>0</v>
      </c>
      <c r="HK71">
        <v>651.85199999999998</v>
      </c>
      <c r="HL71">
        <v>0</v>
      </c>
      <c r="HM71">
        <v>0</v>
      </c>
      <c r="HN71">
        <v>0</v>
      </c>
      <c r="HO71">
        <v>0</v>
      </c>
      <c r="HP71">
        <v>0</v>
      </c>
      <c r="HQ71">
        <v>0</v>
      </c>
      <c r="HR71">
        <v>0</v>
      </c>
      <c r="HS71">
        <v>0</v>
      </c>
      <c r="HT71">
        <v>0</v>
      </c>
      <c r="HU71">
        <v>0</v>
      </c>
      <c r="HV71">
        <v>36.979999999999997</v>
      </c>
      <c r="HW71">
        <v>22.04</v>
      </c>
      <c r="HX71">
        <v>2.0299999999999998</v>
      </c>
      <c r="HY71">
        <v>0</v>
      </c>
      <c r="HZ71">
        <v>13.12</v>
      </c>
      <c r="IA71">
        <v>30.77</v>
      </c>
      <c r="IB71">
        <v>15.67</v>
      </c>
      <c r="IC71">
        <v>35.14</v>
      </c>
      <c r="ID71">
        <v>3.58</v>
      </c>
      <c r="IE71">
        <v>159.33000000000001</v>
      </c>
      <c r="IF71">
        <v>0</v>
      </c>
      <c r="IG71">
        <v>1.5388999999999999</v>
      </c>
      <c r="IH71">
        <v>2.2557899999999999E-2</v>
      </c>
      <c r="II71">
        <v>0</v>
      </c>
      <c r="IJ71">
        <v>0</v>
      </c>
      <c r="IK71">
        <v>0.76358999999999999</v>
      </c>
      <c r="IL71">
        <v>0.12681200000000001</v>
      </c>
      <c r="IM71">
        <v>0.53503100000000003</v>
      </c>
      <c r="IN71">
        <v>6.9275500000000004E-2</v>
      </c>
      <c r="IO71">
        <v>3.0561699999999998</v>
      </c>
      <c r="IP71">
        <v>40.299999999999997</v>
      </c>
      <c r="IQ71">
        <v>0</v>
      </c>
      <c r="IR71">
        <v>22.4</v>
      </c>
      <c r="IS71">
        <v>43.4</v>
      </c>
      <c r="IT71">
        <v>21</v>
      </c>
      <c r="IU71">
        <v>4.46</v>
      </c>
      <c r="IV71">
        <v>21.57</v>
      </c>
      <c r="IW71">
        <v>8.8000000000000007</v>
      </c>
      <c r="IX71">
        <v>22.92</v>
      </c>
      <c r="IY71">
        <v>4.46</v>
      </c>
      <c r="IZ71">
        <v>21.57</v>
      </c>
      <c r="JA71">
        <v>28.56</v>
      </c>
      <c r="JB71">
        <v>45.61</v>
      </c>
    </row>
    <row r="72" spans="1:262" x14ac:dyDescent="0.25">
      <c r="A72" s="10">
        <v>42977.406111111108</v>
      </c>
      <c r="B72" t="s">
        <v>451</v>
      </c>
      <c r="C72" t="s">
        <v>587</v>
      </c>
      <c r="D72">
        <v>5</v>
      </c>
      <c r="E72">
        <v>1</v>
      </c>
      <c r="F72">
        <v>2700</v>
      </c>
      <c r="G72" t="s">
        <v>96</v>
      </c>
      <c r="H72" t="s">
        <v>125</v>
      </c>
      <c r="I72">
        <v>1.96</v>
      </c>
      <c r="J72">
        <v>41.5</v>
      </c>
      <c r="K72">
        <v>78.054299999999998</v>
      </c>
      <c r="L72">
        <v>0</v>
      </c>
      <c r="M72">
        <v>192.386</v>
      </c>
      <c r="N72">
        <v>0</v>
      </c>
      <c r="O72">
        <v>82.636300000000006</v>
      </c>
      <c r="P72">
        <v>0</v>
      </c>
      <c r="Q72">
        <v>0</v>
      </c>
      <c r="R72">
        <v>615.745</v>
      </c>
      <c r="S72">
        <v>994.54399999999998</v>
      </c>
      <c r="T72">
        <v>2371.31</v>
      </c>
      <c r="U72">
        <v>151.51499999999999</v>
      </c>
      <c r="V72">
        <v>4486.1899999999996</v>
      </c>
      <c r="W72">
        <v>115.194</v>
      </c>
      <c r="X72">
        <v>0</v>
      </c>
      <c r="Y72">
        <v>0</v>
      </c>
      <c r="Z72">
        <v>0</v>
      </c>
      <c r="AA72">
        <v>125.626</v>
      </c>
      <c r="AB72">
        <v>0</v>
      </c>
      <c r="AC72">
        <v>45.121000000000002</v>
      </c>
      <c r="AD72">
        <v>0</v>
      </c>
      <c r="AE72">
        <v>0</v>
      </c>
      <c r="AF72">
        <v>285.94099999999997</v>
      </c>
      <c r="AG72">
        <v>0</v>
      </c>
      <c r="AH72">
        <v>0</v>
      </c>
      <c r="AI72">
        <v>0</v>
      </c>
      <c r="AJ72">
        <v>0</v>
      </c>
      <c r="AK72">
        <v>0</v>
      </c>
      <c r="AL72">
        <v>0</v>
      </c>
      <c r="AM72">
        <v>0</v>
      </c>
      <c r="AN72">
        <v>0</v>
      </c>
      <c r="AO72">
        <v>0</v>
      </c>
      <c r="AP72">
        <v>0</v>
      </c>
      <c r="AQ72">
        <v>9.8000000000000007</v>
      </c>
      <c r="AR72">
        <v>0</v>
      </c>
      <c r="AS72">
        <v>1.99</v>
      </c>
      <c r="AT72">
        <v>0</v>
      </c>
      <c r="AU72">
        <v>10.09</v>
      </c>
      <c r="AV72">
        <v>0</v>
      </c>
      <c r="AW72">
        <v>0</v>
      </c>
      <c r="AX72">
        <v>7.34</v>
      </c>
      <c r="AY72">
        <v>14.06</v>
      </c>
      <c r="AZ72">
        <v>25.48</v>
      </c>
      <c r="BA72">
        <v>1.68</v>
      </c>
      <c r="BB72">
        <v>70.44</v>
      </c>
      <c r="BC72">
        <v>21.88</v>
      </c>
      <c r="BD72">
        <v>0</v>
      </c>
      <c r="BE72">
        <v>0</v>
      </c>
      <c r="BF72">
        <v>2.19683E-2</v>
      </c>
      <c r="BG72">
        <v>0</v>
      </c>
      <c r="BH72">
        <v>1.18861E-2</v>
      </c>
      <c r="BI72">
        <v>0</v>
      </c>
      <c r="BJ72">
        <v>0</v>
      </c>
      <c r="BK72">
        <v>0.163464</v>
      </c>
      <c r="BL72">
        <v>0.15674399999999999</v>
      </c>
      <c r="BM72">
        <v>0.35411700000000002</v>
      </c>
      <c r="BN72">
        <v>2.5823200000000001E-2</v>
      </c>
      <c r="BO72">
        <v>0.73400200000000004</v>
      </c>
      <c r="BP72">
        <v>3.38544E-2</v>
      </c>
      <c r="BQ72">
        <v>91.731399999999994</v>
      </c>
      <c r="BR72">
        <v>0</v>
      </c>
      <c r="BS72">
        <v>192.386</v>
      </c>
      <c r="BT72">
        <v>0</v>
      </c>
      <c r="BU72">
        <v>82.636300000000006</v>
      </c>
      <c r="BV72">
        <v>615.745</v>
      </c>
      <c r="BW72">
        <v>1001.78</v>
      </c>
      <c r="BX72">
        <v>2371.31</v>
      </c>
      <c r="BY72">
        <v>151.51499999999999</v>
      </c>
      <c r="BZ72">
        <v>4507.1000000000004</v>
      </c>
      <c r="CA72">
        <v>135.37899999999999</v>
      </c>
      <c r="CB72">
        <v>0</v>
      </c>
      <c r="CC72">
        <v>0</v>
      </c>
      <c r="CD72">
        <v>0</v>
      </c>
      <c r="CE72">
        <v>125.626</v>
      </c>
      <c r="CF72">
        <v>0</v>
      </c>
      <c r="CG72">
        <v>45.121000000000002</v>
      </c>
      <c r="CH72">
        <v>0</v>
      </c>
      <c r="CI72">
        <v>0</v>
      </c>
      <c r="CJ72">
        <v>306.12599999999998</v>
      </c>
      <c r="CK72">
        <v>0</v>
      </c>
      <c r="CL72">
        <v>0</v>
      </c>
      <c r="CM72">
        <v>0</v>
      </c>
      <c r="CN72">
        <v>0</v>
      </c>
      <c r="CO72">
        <v>0</v>
      </c>
      <c r="CP72">
        <v>0</v>
      </c>
      <c r="CQ72">
        <v>0</v>
      </c>
      <c r="CR72">
        <v>0</v>
      </c>
      <c r="CS72">
        <v>0</v>
      </c>
      <c r="CT72">
        <v>0</v>
      </c>
      <c r="CU72">
        <v>11.76</v>
      </c>
      <c r="CV72">
        <v>0</v>
      </c>
      <c r="CW72">
        <v>1.99</v>
      </c>
      <c r="CX72">
        <v>0</v>
      </c>
      <c r="CY72">
        <v>10.09</v>
      </c>
      <c r="CZ72">
        <v>7.34</v>
      </c>
      <c r="DA72">
        <v>14.13</v>
      </c>
      <c r="DB72">
        <v>25.48</v>
      </c>
      <c r="DC72">
        <v>1.68</v>
      </c>
      <c r="DD72">
        <v>72.47</v>
      </c>
      <c r="DE72">
        <v>23.84</v>
      </c>
      <c r="DF72">
        <v>0</v>
      </c>
      <c r="DG72">
        <v>0</v>
      </c>
      <c r="DH72">
        <v>2.19683E-2</v>
      </c>
      <c r="DI72">
        <v>0</v>
      </c>
      <c r="DJ72">
        <v>1.18861E-2</v>
      </c>
      <c r="DK72">
        <v>0.163464</v>
      </c>
      <c r="DL72">
        <v>0.158275</v>
      </c>
      <c r="DM72">
        <v>0.35411700000000002</v>
      </c>
      <c r="DN72">
        <v>2.5823200000000001E-2</v>
      </c>
      <c r="DO72">
        <v>0.73553400000000002</v>
      </c>
      <c r="DP72">
        <v>3.38544E-2</v>
      </c>
      <c r="DQ72" t="s">
        <v>691</v>
      </c>
      <c r="DR72" t="s">
        <v>690</v>
      </c>
      <c r="DS72" t="s">
        <v>16</v>
      </c>
      <c r="DT72">
        <v>1.5316399999999999E-3</v>
      </c>
      <c r="DU72">
        <v>0</v>
      </c>
      <c r="DV72">
        <v>2.8011599999999999</v>
      </c>
      <c r="DW72">
        <v>8.2214799999999997</v>
      </c>
      <c r="EN72">
        <v>78.054299999999998</v>
      </c>
      <c r="EO72">
        <v>0</v>
      </c>
      <c r="EP72">
        <v>192.386</v>
      </c>
      <c r="EQ72">
        <v>0</v>
      </c>
      <c r="ER72">
        <v>82.636300000000006</v>
      </c>
      <c r="ES72">
        <v>0</v>
      </c>
      <c r="ET72">
        <v>0</v>
      </c>
      <c r="EU72">
        <v>615.745</v>
      </c>
      <c r="EV72">
        <v>994.54399999999998</v>
      </c>
      <c r="EW72">
        <v>2371.31</v>
      </c>
      <c r="EX72">
        <v>151.51499999999999</v>
      </c>
      <c r="EY72">
        <v>4486.1899999999996</v>
      </c>
      <c r="EZ72">
        <v>115.194</v>
      </c>
      <c r="FA72">
        <v>0</v>
      </c>
      <c r="FB72">
        <v>0</v>
      </c>
      <c r="FC72">
        <v>0</v>
      </c>
      <c r="FD72">
        <v>125.626</v>
      </c>
      <c r="FE72">
        <v>0</v>
      </c>
      <c r="FF72">
        <v>45.121000000000002</v>
      </c>
      <c r="FG72">
        <v>0</v>
      </c>
      <c r="FH72">
        <v>0</v>
      </c>
      <c r="FI72">
        <v>285.94099999999997</v>
      </c>
      <c r="FJ72">
        <v>0</v>
      </c>
      <c r="FK72">
        <v>0</v>
      </c>
      <c r="FL72">
        <v>0</v>
      </c>
      <c r="FM72">
        <v>0</v>
      </c>
      <c r="FN72">
        <v>0</v>
      </c>
      <c r="FO72">
        <v>0</v>
      </c>
      <c r="FP72">
        <v>0</v>
      </c>
      <c r="FQ72">
        <v>0</v>
      </c>
      <c r="FR72">
        <v>0</v>
      </c>
      <c r="FS72">
        <v>0</v>
      </c>
      <c r="FT72">
        <v>9.8000000000000007</v>
      </c>
      <c r="FU72">
        <v>0</v>
      </c>
      <c r="FV72">
        <v>1.99</v>
      </c>
      <c r="FW72">
        <v>0</v>
      </c>
      <c r="FX72">
        <v>10.09</v>
      </c>
      <c r="FY72">
        <v>0</v>
      </c>
      <c r="FZ72">
        <v>0</v>
      </c>
      <c r="GA72">
        <v>7.34</v>
      </c>
      <c r="GB72">
        <v>14.06</v>
      </c>
      <c r="GC72">
        <v>25.48</v>
      </c>
      <c r="GD72">
        <v>1.68</v>
      </c>
      <c r="GE72">
        <v>70.44</v>
      </c>
      <c r="GF72">
        <v>0</v>
      </c>
      <c r="GG72">
        <v>0</v>
      </c>
      <c r="GH72">
        <v>2.19683E-2</v>
      </c>
      <c r="GI72">
        <v>0</v>
      </c>
      <c r="GJ72">
        <v>1.18861E-2</v>
      </c>
      <c r="GK72">
        <v>0</v>
      </c>
      <c r="GL72">
        <v>0</v>
      </c>
      <c r="GM72">
        <v>0.163464</v>
      </c>
      <c r="GN72">
        <v>0.15674399999999999</v>
      </c>
      <c r="GO72">
        <v>0.35411700000000002</v>
      </c>
      <c r="GP72">
        <v>2.5823200000000001E-2</v>
      </c>
      <c r="GQ72">
        <v>0.73400200000000004</v>
      </c>
      <c r="GR72">
        <v>525.95500000000004</v>
      </c>
      <c r="GS72">
        <v>0</v>
      </c>
      <c r="GT72">
        <v>192.386</v>
      </c>
      <c r="GU72">
        <v>0</v>
      </c>
      <c r="GV72">
        <v>0</v>
      </c>
      <c r="GW72">
        <v>2615</v>
      </c>
      <c r="GX72">
        <v>989.00099999999998</v>
      </c>
      <c r="GY72">
        <v>3267.2</v>
      </c>
      <c r="GZ72">
        <v>327.5</v>
      </c>
      <c r="HA72">
        <v>7917.04</v>
      </c>
      <c r="HB72">
        <v>437.74799999999999</v>
      </c>
      <c r="HC72">
        <v>0</v>
      </c>
      <c r="HD72">
        <v>0</v>
      </c>
      <c r="HE72">
        <v>0</v>
      </c>
      <c r="HF72">
        <v>187.107</v>
      </c>
      <c r="HG72">
        <v>0</v>
      </c>
      <c r="HH72">
        <v>73.400000000000006</v>
      </c>
      <c r="HI72">
        <v>0</v>
      </c>
      <c r="HJ72">
        <v>0</v>
      </c>
      <c r="HK72">
        <v>698.25400000000002</v>
      </c>
      <c r="HL72">
        <v>0</v>
      </c>
      <c r="HM72">
        <v>0</v>
      </c>
      <c r="HN72">
        <v>0</v>
      </c>
      <c r="HO72">
        <v>0</v>
      </c>
      <c r="HP72">
        <v>0</v>
      </c>
      <c r="HQ72">
        <v>0</v>
      </c>
      <c r="HR72">
        <v>0</v>
      </c>
      <c r="HS72">
        <v>0</v>
      </c>
      <c r="HT72">
        <v>0</v>
      </c>
      <c r="HU72">
        <v>0</v>
      </c>
      <c r="HV72">
        <v>39.67</v>
      </c>
      <c r="HW72">
        <v>0</v>
      </c>
      <c r="HX72">
        <v>1.99</v>
      </c>
      <c r="HY72">
        <v>0</v>
      </c>
      <c r="HZ72">
        <v>13.72</v>
      </c>
      <c r="IA72">
        <v>31.31</v>
      </c>
      <c r="IB72">
        <v>15.73</v>
      </c>
      <c r="IC72">
        <v>35.369999999999997</v>
      </c>
      <c r="ID72">
        <v>3.88</v>
      </c>
      <c r="IE72">
        <v>141.66999999999999</v>
      </c>
      <c r="IF72" s="24">
        <v>4.1969800000000001E-16</v>
      </c>
      <c r="IG72">
        <v>0</v>
      </c>
      <c r="IH72">
        <v>2.19683E-2</v>
      </c>
      <c r="II72">
        <v>0</v>
      </c>
      <c r="IJ72">
        <v>0</v>
      </c>
      <c r="IK72">
        <v>0.76358999999999999</v>
      </c>
      <c r="IL72">
        <v>0.12681200000000001</v>
      </c>
      <c r="IM72">
        <v>0.53503100000000003</v>
      </c>
      <c r="IN72">
        <v>6.9275500000000004E-2</v>
      </c>
      <c r="IO72">
        <v>1.51668</v>
      </c>
      <c r="IP72">
        <v>41.5</v>
      </c>
      <c r="IQ72">
        <v>0</v>
      </c>
      <c r="IR72">
        <v>20.5</v>
      </c>
      <c r="IS72">
        <v>42.7</v>
      </c>
      <c r="IT72">
        <v>22.2</v>
      </c>
      <c r="IU72">
        <v>3.62</v>
      </c>
      <c r="IV72">
        <v>18.260000000000002</v>
      </c>
      <c r="IW72">
        <v>3.76</v>
      </c>
      <c r="IX72">
        <v>20.079999999999998</v>
      </c>
      <c r="IY72">
        <v>3.62</v>
      </c>
      <c r="IZ72">
        <v>18.260000000000002</v>
      </c>
      <c r="JA72">
        <v>7.04</v>
      </c>
      <c r="JB72">
        <v>48.34</v>
      </c>
    </row>
    <row r="73" spans="1:262" x14ac:dyDescent="0.25">
      <c r="A73" s="10">
        <v>42977.405659722222</v>
      </c>
      <c r="B73" t="s">
        <v>452</v>
      </c>
      <c r="C73" t="s">
        <v>588</v>
      </c>
      <c r="D73">
        <v>6</v>
      </c>
      <c r="E73">
        <v>1</v>
      </c>
      <c r="F73">
        <v>2700</v>
      </c>
      <c r="G73" t="s">
        <v>96</v>
      </c>
      <c r="H73" t="s">
        <v>125</v>
      </c>
      <c r="I73">
        <v>2.02</v>
      </c>
      <c r="J73">
        <v>47.2</v>
      </c>
      <c r="K73">
        <v>45.429299999999998</v>
      </c>
      <c r="L73">
        <v>31.506799999999998</v>
      </c>
      <c r="M73">
        <v>201.423</v>
      </c>
      <c r="N73">
        <v>0</v>
      </c>
      <c r="O73">
        <v>82.626800000000003</v>
      </c>
      <c r="P73">
        <v>0</v>
      </c>
      <c r="Q73">
        <v>0</v>
      </c>
      <c r="R73">
        <v>615.745</v>
      </c>
      <c r="S73">
        <v>1039.5899999999999</v>
      </c>
      <c r="T73">
        <v>2371.31</v>
      </c>
      <c r="U73">
        <v>151.51499999999999</v>
      </c>
      <c r="V73">
        <v>4539.1499999999996</v>
      </c>
      <c r="W73">
        <v>67.040300000000002</v>
      </c>
      <c r="X73">
        <v>0</v>
      </c>
      <c r="Y73">
        <v>0</v>
      </c>
      <c r="Z73">
        <v>0</v>
      </c>
      <c r="AA73">
        <v>112.486</v>
      </c>
      <c r="AB73">
        <v>0</v>
      </c>
      <c r="AC73">
        <v>45.121000000000002</v>
      </c>
      <c r="AD73">
        <v>0</v>
      </c>
      <c r="AE73">
        <v>0</v>
      </c>
      <c r="AF73">
        <v>224.64699999999999</v>
      </c>
      <c r="AG73">
        <v>0</v>
      </c>
      <c r="AH73">
        <v>0</v>
      </c>
      <c r="AI73">
        <v>0</v>
      </c>
      <c r="AJ73">
        <v>0</v>
      </c>
      <c r="AK73">
        <v>0</v>
      </c>
      <c r="AL73">
        <v>0</v>
      </c>
      <c r="AM73">
        <v>0</v>
      </c>
      <c r="AN73">
        <v>0</v>
      </c>
      <c r="AO73">
        <v>0</v>
      </c>
      <c r="AP73">
        <v>0</v>
      </c>
      <c r="AQ73">
        <v>5.88</v>
      </c>
      <c r="AR73">
        <v>2.96</v>
      </c>
      <c r="AS73">
        <v>2.02</v>
      </c>
      <c r="AT73">
        <v>0</v>
      </c>
      <c r="AU73">
        <v>9.16</v>
      </c>
      <c r="AV73">
        <v>0</v>
      </c>
      <c r="AW73">
        <v>0</v>
      </c>
      <c r="AX73">
        <v>6.92</v>
      </c>
      <c r="AY73">
        <v>14.13</v>
      </c>
      <c r="AZ73">
        <v>24.6</v>
      </c>
      <c r="BA73">
        <v>1.61</v>
      </c>
      <c r="BB73">
        <v>67.28</v>
      </c>
      <c r="BC73">
        <v>20.02</v>
      </c>
      <c r="BD73">
        <v>0</v>
      </c>
      <c r="BE73">
        <v>0.26370100000000002</v>
      </c>
      <c r="BF73">
        <v>2.3000199999999998E-2</v>
      </c>
      <c r="BG73">
        <v>0</v>
      </c>
      <c r="BH73">
        <v>1.18861E-2</v>
      </c>
      <c r="BI73">
        <v>0</v>
      </c>
      <c r="BJ73">
        <v>0</v>
      </c>
      <c r="BK73">
        <v>0.163464</v>
      </c>
      <c r="BL73">
        <v>0.16423399999999999</v>
      </c>
      <c r="BM73">
        <v>0.35411700000000002</v>
      </c>
      <c r="BN73">
        <v>2.5823200000000001E-2</v>
      </c>
      <c r="BO73">
        <v>1.00623</v>
      </c>
      <c r="BP73">
        <v>0.29858699999999999</v>
      </c>
      <c r="BQ73">
        <v>53.2241</v>
      </c>
      <c r="BR73">
        <v>51.9617</v>
      </c>
      <c r="BS73">
        <v>201.423</v>
      </c>
      <c r="BT73">
        <v>0</v>
      </c>
      <c r="BU73">
        <v>82.626800000000003</v>
      </c>
      <c r="BV73">
        <v>615.745</v>
      </c>
      <c r="BW73">
        <v>1045.2</v>
      </c>
      <c r="BX73">
        <v>2371.31</v>
      </c>
      <c r="BY73">
        <v>151.51499999999999</v>
      </c>
      <c r="BZ73">
        <v>4573</v>
      </c>
      <c r="CA73">
        <v>78.543199999999999</v>
      </c>
      <c r="CB73">
        <v>0</v>
      </c>
      <c r="CC73">
        <v>0</v>
      </c>
      <c r="CD73">
        <v>0</v>
      </c>
      <c r="CE73">
        <v>112.486</v>
      </c>
      <c r="CF73">
        <v>0</v>
      </c>
      <c r="CG73">
        <v>45.121000000000002</v>
      </c>
      <c r="CH73">
        <v>0</v>
      </c>
      <c r="CI73">
        <v>0</v>
      </c>
      <c r="CJ73">
        <v>236.15</v>
      </c>
      <c r="CK73">
        <v>0</v>
      </c>
      <c r="CL73">
        <v>0</v>
      </c>
      <c r="CM73">
        <v>0</v>
      </c>
      <c r="CN73">
        <v>0</v>
      </c>
      <c r="CO73">
        <v>0</v>
      </c>
      <c r="CP73">
        <v>0</v>
      </c>
      <c r="CQ73">
        <v>0</v>
      </c>
      <c r="CR73">
        <v>0</v>
      </c>
      <c r="CS73">
        <v>0</v>
      </c>
      <c r="CT73">
        <v>0</v>
      </c>
      <c r="CU73">
        <v>6.97</v>
      </c>
      <c r="CV73">
        <v>3.89</v>
      </c>
      <c r="CW73">
        <v>2.02</v>
      </c>
      <c r="CX73">
        <v>0</v>
      </c>
      <c r="CY73">
        <v>9.16</v>
      </c>
      <c r="CZ73">
        <v>6.92</v>
      </c>
      <c r="DA73">
        <v>14.19</v>
      </c>
      <c r="DB73">
        <v>24.6</v>
      </c>
      <c r="DC73">
        <v>1.61</v>
      </c>
      <c r="DD73">
        <v>69.36</v>
      </c>
      <c r="DE73">
        <v>22.04</v>
      </c>
      <c r="DF73">
        <v>0</v>
      </c>
      <c r="DG73">
        <v>0.31309799999999999</v>
      </c>
      <c r="DH73">
        <v>2.3000199999999998E-2</v>
      </c>
      <c r="DI73">
        <v>0</v>
      </c>
      <c r="DJ73">
        <v>1.18861E-2</v>
      </c>
      <c r="DK73">
        <v>0.163464</v>
      </c>
      <c r="DL73">
        <v>0.16492200000000001</v>
      </c>
      <c r="DM73">
        <v>0.35411700000000002</v>
      </c>
      <c r="DN73">
        <v>2.5823200000000001E-2</v>
      </c>
      <c r="DO73">
        <v>1.0563100000000001</v>
      </c>
      <c r="DP73">
        <v>0.34798400000000002</v>
      </c>
      <c r="DQ73" t="s">
        <v>691</v>
      </c>
      <c r="DR73" t="s">
        <v>690</v>
      </c>
      <c r="DS73" t="s">
        <v>16</v>
      </c>
      <c r="DT73">
        <v>5.0085699999999997E-2</v>
      </c>
      <c r="DU73">
        <v>4.9397499999999997E-2</v>
      </c>
      <c r="DV73">
        <v>2.99885</v>
      </c>
      <c r="DW73">
        <v>9.1651500000000006</v>
      </c>
      <c r="EN73">
        <v>45.429299999999998</v>
      </c>
      <c r="EO73">
        <v>31.506799999999998</v>
      </c>
      <c r="EP73">
        <v>201.423</v>
      </c>
      <c r="EQ73">
        <v>0</v>
      </c>
      <c r="ER73">
        <v>82.626800000000003</v>
      </c>
      <c r="ES73">
        <v>0</v>
      </c>
      <c r="ET73">
        <v>0</v>
      </c>
      <c r="EU73">
        <v>615.745</v>
      </c>
      <c r="EV73">
        <v>1039.5899999999999</v>
      </c>
      <c r="EW73">
        <v>2371.31</v>
      </c>
      <c r="EX73">
        <v>151.51499999999999</v>
      </c>
      <c r="EY73">
        <v>4539.1499999999996</v>
      </c>
      <c r="EZ73">
        <v>67.040300000000002</v>
      </c>
      <c r="FA73">
        <v>0</v>
      </c>
      <c r="FB73">
        <v>0</v>
      </c>
      <c r="FC73">
        <v>0</v>
      </c>
      <c r="FD73">
        <v>112.486</v>
      </c>
      <c r="FE73">
        <v>0</v>
      </c>
      <c r="FF73">
        <v>45.121000000000002</v>
      </c>
      <c r="FG73">
        <v>0</v>
      </c>
      <c r="FH73">
        <v>0</v>
      </c>
      <c r="FI73">
        <v>224.64699999999999</v>
      </c>
      <c r="FJ73">
        <v>0</v>
      </c>
      <c r="FK73">
        <v>0</v>
      </c>
      <c r="FL73">
        <v>0</v>
      </c>
      <c r="FM73">
        <v>0</v>
      </c>
      <c r="FN73">
        <v>0</v>
      </c>
      <c r="FO73">
        <v>0</v>
      </c>
      <c r="FP73">
        <v>0</v>
      </c>
      <c r="FQ73">
        <v>0</v>
      </c>
      <c r="FR73">
        <v>0</v>
      </c>
      <c r="FS73">
        <v>0</v>
      </c>
      <c r="FT73">
        <v>5.88</v>
      </c>
      <c r="FU73">
        <v>2.96</v>
      </c>
      <c r="FV73">
        <v>2.02</v>
      </c>
      <c r="FW73">
        <v>0</v>
      </c>
      <c r="FX73">
        <v>9.16</v>
      </c>
      <c r="FY73">
        <v>0</v>
      </c>
      <c r="FZ73">
        <v>0</v>
      </c>
      <c r="GA73">
        <v>6.92</v>
      </c>
      <c r="GB73">
        <v>14.13</v>
      </c>
      <c r="GC73">
        <v>24.6</v>
      </c>
      <c r="GD73">
        <v>1.61</v>
      </c>
      <c r="GE73">
        <v>67.28</v>
      </c>
      <c r="GF73">
        <v>0</v>
      </c>
      <c r="GG73">
        <v>0.26370100000000002</v>
      </c>
      <c r="GH73">
        <v>2.3000199999999998E-2</v>
      </c>
      <c r="GI73">
        <v>0</v>
      </c>
      <c r="GJ73">
        <v>1.18861E-2</v>
      </c>
      <c r="GK73">
        <v>0</v>
      </c>
      <c r="GL73">
        <v>0</v>
      </c>
      <c r="GM73">
        <v>0.163464</v>
      </c>
      <c r="GN73">
        <v>0.16423399999999999</v>
      </c>
      <c r="GO73">
        <v>0.35411700000000002</v>
      </c>
      <c r="GP73">
        <v>2.5823200000000001E-2</v>
      </c>
      <c r="GQ73">
        <v>1.00623</v>
      </c>
      <c r="GR73">
        <v>215.251</v>
      </c>
      <c r="GS73">
        <v>177.221</v>
      </c>
      <c r="GT73">
        <v>201.423</v>
      </c>
      <c r="GU73">
        <v>0</v>
      </c>
      <c r="GV73">
        <v>0</v>
      </c>
      <c r="GW73">
        <v>2615</v>
      </c>
      <c r="GX73">
        <v>989.00099999999998</v>
      </c>
      <c r="GY73">
        <v>3267.2</v>
      </c>
      <c r="GZ73">
        <v>327.5</v>
      </c>
      <c r="HA73">
        <v>7792.59</v>
      </c>
      <c r="HB73">
        <v>179.13800000000001</v>
      </c>
      <c r="HC73">
        <v>0</v>
      </c>
      <c r="HD73">
        <v>0</v>
      </c>
      <c r="HE73">
        <v>0</v>
      </c>
      <c r="HF73">
        <v>172.96700000000001</v>
      </c>
      <c r="HG73">
        <v>0</v>
      </c>
      <c r="HH73">
        <v>73.400000000000006</v>
      </c>
      <c r="HI73">
        <v>0</v>
      </c>
      <c r="HJ73">
        <v>0</v>
      </c>
      <c r="HK73">
        <v>425.505</v>
      </c>
      <c r="HL73">
        <v>0</v>
      </c>
      <c r="HM73">
        <v>0</v>
      </c>
      <c r="HN73">
        <v>0</v>
      </c>
      <c r="HO73">
        <v>0</v>
      </c>
      <c r="HP73">
        <v>0</v>
      </c>
      <c r="HQ73">
        <v>0</v>
      </c>
      <c r="HR73">
        <v>0</v>
      </c>
      <c r="HS73">
        <v>0</v>
      </c>
      <c r="HT73">
        <v>0</v>
      </c>
      <c r="HU73">
        <v>0</v>
      </c>
      <c r="HV73">
        <v>16.690000000000001</v>
      </c>
      <c r="HW73">
        <v>8.77</v>
      </c>
      <c r="HX73">
        <v>2.02</v>
      </c>
      <c r="HY73">
        <v>0</v>
      </c>
      <c r="HZ73">
        <v>12.77</v>
      </c>
      <c r="IA73">
        <v>29.72</v>
      </c>
      <c r="IB73">
        <v>15.43</v>
      </c>
      <c r="IC73">
        <v>34.22</v>
      </c>
      <c r="ID73">
        <v>3.7</v>
      </c>
      <c r="IE73">
        <v>123.32</v>
      </c>
      <c r="IF73">
        <v>0</v>
      </c>
      <c r="IG73">
        <v>0.49404100000000001</v>
      </c>
      <c r="IH73">
        <v>2.3000199999999998E-2</v>
      </c>
      <c r="II73">
        <v>0</v>
      </c>
      <c r="IJ73">
        <v>0</v>
      </c>
      <c r="IK73">
        <v>0.76358999999999999</v>
      </c>
      <c r="IL73">
        <v>0.12681200000000001</v>
      </c>
      <c r="IM73">
        <v>0.53503100000000003</v>
      </c>
      <c r="IN73">
        <v>6.9275500000000004E-2</v>
      </c>
      <c r="IO73">
        <v>2.0117500000000001</v>
      </c>
      <c r="IP73">
        <v>47.2</v>
      </c>
      <c r="IQ73">
        <v>0</v>
      </c>
      <c r="IR73">
        <v>22.4</v>
      </c>
      <c r="IS73">
        <v>48.6</v>
      </c>
      <c r="IT73">
        <v>26.2</v>
      </c>
      <c r="IU73">
        <v>6.24</v>
      </c>
      <c r="IV73">
        <v>13.78</v>
      </c>
      <c r="IW73">
        <v>7.25</v>
      </c>
      <c r="IX73">
        <v>14.79</v>
      </c>
      <c r="IY73">
        <v>6.24</v>
      </c>
      <c r="IZ73">
        <v>13.78</v>
      </c>
      <c r="JA73">
        <v>12.75</v>
      </c>
      <c r="JB73">
        <v>27.5</v>
      </c>
    </row>
    <row r="74" spans="1:262" x14ac:dyDescent="0.25">
      <c r="A74" s="10">
        <v>42977.405659722222</v>
      </c>
      <c r="B74" t="s">
        <v>453</v>
      </c>
      <c r="C74" t="s">
        <v>589</v>
      </c>
      <c r="D74">
        <v>7</v>
      </c>
      <c r="E74">
        <v>1</v>
      </c>
      <c r="F74">
        <v>2700</v>
      </c>
      <c r="G74" t="s">
        <v>96</v>
      </c>
      <c r="H74" t="s">
        <v>125</v>
      </c>
      <c r="I74">
        <v>0.79</v>
      </c>
      <c r="J74">
        <v>47.1</v>
      </c>
      <c r="K74">
        <v>15.0175</v>
      </c>
      <c r="L74">
        <v>3.0247700000000002</v>
      </c>
      <c r="M74">
        <v>207.87700000000001</v>
      </c>
      <c r="N74">
        <v>0</v>
      </c>
      <c r="O74">
        <v>82.626800000000003</v>
      </c>
      <c r="P74">
        <v>0</v>
      </c>
      <c r="Q74">
        <v>0</v>
      </c>
      <c r="R74">
        <v>615.745</v>
      </c>
      <c r="S74">
        <v>1041.44</v>
      </c>
      <c r="T74">
        <v>2371.31</v>
      </c>
      <c r="U74">
        <v>151.51499999999999</v>
      </c>
      <c r="V74">
        <v>4488.5600000000004</v>
      </c>
      <c r="W74">
        <v>22.160699999999999</v>
      </c>
      <c r="X74">
        <v>0</v>
      </c>
      <c r="Y74">
        <v>0</v>
      </c>
      <c r="Z74">
        <v>0</v>
      </c>
      <c r="AA74">
        <v>110.801</v>
      </c>
      <c r="AB74">
        <v>0</v>
      </c>
      <c r="AC74">
        <v>45.121000000000002</v>
      </c>
      <c r="AD74">
        <v>0</v>
      </c>
      <c r="AE74">
        <v>0</v>
      </c>
      <c r="AF74">
        <v>178.083</v>
      </c>
      <c r="AG74">
        <v>0</v>
      </c>
      <c r="AH74">
        <v>0</v>
      </c>
      <c r="AI74">
        <v>0</v>
      </c>
      <c r="AJ74">
        <v>0</v>
      </c>
      <c r="AK74">
        <v>0</v>
      </c>
      <c r="AL74">
        <v>0</v>
      </c>
      <c r="AM74">
        <v>0</v>
      </c>
      <c r="AN74">
        <v>0</v>
      </c>
      <c r="AO74">
        <v>0</v>
      </c>
      <c r="AP74">
        <v>0</v>
      </c>
      <c r="AQ74">
        <v>1.86</v>
      </c>
      <c r="AR74">
        <v>0.42</v>
      </c>
      <c r="AS74">
        <v>2.12</v>
      </c>
      <c r="AT74">
        <v>0</v>
      </c>
      <c r="AU74">
        <v>8.91</v>
      </c>
      <c r="AV74">
        <v>0</v>
      </c>
      <c r="AW74">
        <v>0</v>
      </c>
      <c r="AX74">
        <v>7.06</v>
      </c>
      <c r="AY74">
        <v>14.23</v>
      </c>
      <c r="AZ74">
        <v>25.06</v>
      </c>
      <c r="BA74">
        <v>1.64</v>
      </c>
      <c r="BB74">
        <v>61.3</v>
      </c>
      <c r="BC74">
        <v>13.31</v>
      </c>
      <c r="BD74">
        <v>0</v>
      </c>
      <c r="BE74">
        <v>4.4735299999999999E-2</v>
      </c>
      <c r="BF74">
        <v>2.37372E-2</v>
      </c>
      <c r="BG74">
        <v>0</v>
      </c>
      <c r="BH74">
        <v>1.18861E-2</v>
      </c>
      <c r="BI74">
        <v>0</v>
      </c>
      <c r="BJ74">
        <v>0</v>
      </c>
      <c r="BK74">
        <v>0.163464</v>
      </c>
      <c r="BL74">
        <v>0.16320799999999999</v>
      </c>
      <c r="BM74">
        <v>0.35411700000000002</v>
      </c>
      <c r="BN74">
        <v>2.5823200000000001E-2</v>
      </c>
      <c r="BO74">
        <v>0.78696999999999995</v>
      </c>
      <c r="BP74">
        <v>8.0358600000000002E-2</v>
      </c>
      <c r="BQ74">
        <v>19.066800000000001</v>
      </c>
      <c r="BR74">
        <v>5.0349399999999997</v>
      </c>
      <c r="BS74">
        <v>207.87700000000001</v>
      </c>
      <c r="BT74">
        <v>0</v>
      </c>
      <c r="BU74">
        <v>82.626800000000003</v>
      </c>
      <c r="BV74">
        <v>615.745</v>
      </c>
      <c r="BW74">
        <v>1046.79</v>
      </c>
      <c r="BX74">
        <v>2371.31</v>
      </c>
      <c r="BY74">
        <v>151.51499999999999</v>
      </c>
      <c r="BZ74">
        <v>4499.96</v>
      </c>
      <c r="CA74">
        <v>28.136099999999999</v>
      </c>
      <c r="CB74">
        <v>0</v>
      </c>
      <c r="CC74">
        <v>0</v>
      </c>
      <c r="CD74">
        <v>0</v>
      </c>
      <c r="CE74">
        <v>110.801</v>
      </c>
      <c r="CF74">
        <v>0</v>
      </c>
      <c r="CG74">
        <v>45.121000000000002</v>
      </c>
      <c r="CH74">
        <v>0</v>
      </c>
      <c r="CI74">
        <v>0</v>
      </c>
      <c r="CJ74">
        <v>184.059</v>
      </c>
      <c r="CK74">
        <v>0</v>
      </c>
      <c r="CL74">
        <v>0</v>
      </c>
      <c r="CM74">
        <v>0</v>
      </c>
      <c r="CN74">
        <v>0</v>
      </c>
      <c r="CO74">
        <v>0</v>
      </c>
      <c r="CP74">
        <v>0</v>
      </c>
      <c r="CQ74">
        <v>0</v>
      </c>
      <c r="CR74">
        <v>0</v>
      </c>
      <c r="CS74">
        <v>0</v>
      </c>
      <c r="CT74">
        <v>0</v>
      </c>
      <c r="CU74">
        <v>2.41</v>
      </c>
      <c r="CV74">
        <v>0.66</v>
      </c>
      <c r="CW74">
        <v>2.12</v>
      </c>
      <c r="CX74">
        <v>0</v>
      </c>
      <c r="CY74">
        <v>8.91</v>
      </c>
      <c r="CZ74">
        <v>7.06</v>
      </c>
      <c r="DA74">
        <v>14.29</v>
      </c>
      <c r="DB74">
        <v>25.06</v>
      </c>
      <c r="DC74">
        <v>1.64</v>
      </c>
      <c r="DD74">
        <v>62.15</v>
      </c>
      <c r="DE74">
        <v>14.1</v>
      </c>
      <c r="DF74">
        <v>0</v>
      </c>
      <c r="DG74">
        <v>7.4658199999999994E-2</v>
      </c>
      <c r="DH74">
        <v>2.37372E-2</v>
      </c>
      <c r="DI74">
        <v>0</v>
      </c>
      <c r="DJ74">
        <v>1.18861E-2</v>
      </c>
      <c r="DK74">
        <v>0.163464</v>
      </c>
      <c r="DL74">
        <v>0.16400600000000001</v>
      </c>
      <c r="DM74">
        <v>0.35411700000000002</v>
      </c>
      <c r="DN74">
        <v>2.5823200000000001E-2</v>
      </c>
      <c r="DO74">
        <v>0.81769199999999997</v>
      </c>
      <c r="DP74">
        <v>0.110281</v>
      </c>
      <c r="DQ74" t="s">
        <v>691</v>
      </c>
      <c r="DR74" t="s">
        <v>690</v>
      </c>
      <c r="DS74" t="s">
        <v>16</v>
      </c>
      <c r="DT74">
        <v>3.0721700000000001E-2</v>
      </c>
      <c r="DU74">
        <v>2.9922899999999999E-2</v>
      </c>
      <c r="DV74">
        <v>1.3676600000000001</v>
      </c>
      <c r="DW74">
        <v>5.6028399999999996</v>
      </c>
      <c r="EN74">
        <v>15.0175</v>
      </c>
      <c r="EO74">
        <v>3.0247700000000002</v>
      </c>
      <c r="EP74">
        <v>207.87700000000001</v>
      </c>
      <c r="EQ74">
        <v>0</v>
      </c>
      <c r="ER74">
        <v>82.626800000000003</v>
      </c>
      <c r="ES74">
        <v>0</v>
      </c>
      <c r="ET74">
        <v>0</v>
      </c>
      <c r="EU74">
        <v>615.745</v>
      </c>
      <c r="EV74">
        <v>1041.44</v>
      </c>
      <c r="EW74">
        <v>2371.31</v>
      </c>
      <c r="EX74">
        <v>151.51499999999999</v>
      </c>
      <c r="EY74">
        <v>4488.5600000000004</v>
      </c>
      <c r="EZ74">
        <v>22.160699999999999</v>
      </c>
      <c r="FA74">
        <v>0</v>
      </c>
      <c r="FB74">
        <v>0</v>
      </c>
      <c r="FC74">
        <v>0</v>
      </c>
      <c r="FD74">
        <v>110.801</v>
      </c>
      <c r="FE74">
        <v>0</v>
      </c>
      <c r="FF74">
        <v>45.121000000000002</v>
      </c>
      <c r="FG74">
        <v>0</v>
      </c>
      <c r="FH74">
        <v>0</v>
      </c>
      <c r="FI74">
        <v>178.083</v>
      </c>
      <c r="FJ74">
        <v>0</v>
      </c>
      <c r="FK74">
        <v>0</v>
      </c>
      <c r="FL74">
        <v>0</v>
      </c>
      <c r="FM74">
        <v>0</v>
      </c>
      <c r="FN74">
        <v>0</v>
      </c>
      <c r="FO74">
        <v>0</v>
      </c>
      <c r="FP74">
        <v>0</v>
      </c>
      <c r="FQ74">
        <v>0</v>
      </c>
      <c r="FR74">
        <v>0</v>
      </c>
      <c r="FS74">
        <v>0</v>
      </c>
      <c r="FT74">
        <v>1.86</v>
      </c>
      <c r="FU74">
        <v>0.42</v>
      </c>
      <c r="FV74">
        <v>2.12</v>
      </c>
      <c r="FW74">
        <v>0</v>
      </c>
      <c r="FX74">
        <v>8.91</v>
      </c>
      <c r="FY74">
        <v>0</v>
      </c>
      <c r="FZ74">
        <v>0</v>
      </c>
      <c r="GA74">
        <v>7.06</v>
      </c>
      <c r="GB74">
        <v>14.23</v>
      </c>
      <c r="GC74">
        <v>25.06</v>
      </c>
      <c r="GD74">
        <v>1.64</v>
      </c>
      <c r="GE74">
        <v>61.3</v>
      </c>
      <c r="GF74">
        <v>0</v>
      </c>
      <c r="GG74">
        <v>4.4735299999999999E-2</v>
      </c>
      <c r="GH74">
        <v>2.37372E-2</v>
      </c>
      <c r="GI74">
        <v>0</v>
      </c>
      <c r="GJ74">
        <v>1.18861E-2</v>
      </c>
      <c r="GK74">
        <v>0</v>
      </c>
      <c r="GL74">
        <v>0</v>
      </c>
      <c r="GM74">
        <v>0.163464</v>
      </c>
      <c r="GN74">
        <v>0.16320799999999999</v>
      </c>
      <c r="GO74">
        <v>0.35411700000000002</v>
      </c>
      <c r="GP74">
        <v>2.5823200000000001E-2</v>
      </c>
      <c r="GQ74">
        <v>0.78696999999999995</v>
      </c>
      <c r="GR74">
        <v>92.302000000000007</v>
      </c>
      <c r="GS74">
        <v>76.368700000000004</v>
      </c>
      <c r="GT74">
        <v>207.87700000000001</v>
      </c>
      <c r="GU74">
        <v>0</v>
      </c>
      <c r="GV74">
        <v>0</v>
      </c>
      <c r="GW74">
        <v>2615</v>
      </c>
      <c r="GX74">
        <v>989.00099999999998</v>
      </c>
      <c r="GY74">
        <v>3267.2</v>
      </c>
      <c r="GZ74">
        <v>327.5</v>
      </c>
      <c r="HA74">
        <v>7575.25</v>
      </c>
      <c r="HB74">
        <v>76.813500000000005</v>
      </c>
      <c r="HC74">
        <v>0</v>
      </c>
      <c r="HD74">
        <v>0</v>
      </c>
      <c r="HE74">
        <v>0</v>
      </c>
      <c r="HF74">
        <v>171.255</v>
      </c>
      <c r="HG74">
        <v>0</v>
      </c>
      <c r="HH74">
        <v>73.400000000000006</v>
      </c>
      <c r="HI74">
        <v>0</v>
      </c>
      <c r="HJ74">
        <v>0</v>
      </c>
      <c r="HK74">
        <v>321.46800000000002</v>
      </c>
      <c r="HL74">
        <v>0</v>
      </c>
      <c r="HM74">
        <v>0</v>
      </c>
      <c r="HN74">
        <v>0</v>
      </c>
      <c r="HO74">
        <v>0</v>
      </c>
      <c r="HP74">
        <v>0</v>
      </c>
      <c r="HQ74">
        <v>0</v>
      </c>
      <c r="HR74">
        <v>0</v>
      </c>
      <c r="HS74">
        <v>0</v>
      </c>
      <c r="HT74">
        <v>0</v>
      </c>
      <c r="HU74">
        <v>0</v>
      </c>
      <c r="HV74">
        <v>6.94</v>
      </c>
      <c r="HW74">
        <v>4.68</v>
      </c>
      <c r="HX74">
        <v>2.12</v>
      </c>
      <c r="HY74">
        <v>0</v>
      </c>
      <c r="HZ74">
        <v>12.44</v>
      </c>
      <c r="IA74">
        <v>30.29</v>
      </c>
      <c r="IB74">
        <v>15.54</v>
      </c>
      <c r="IC74">
        <v>34.86</v>
      </c>
      <c r="ID74">
        <v>3.79</v>
      </c>
      <c r="IE74">
        <v>110.66</v>
      </c>
      <c r="IF74">
        <v>0</v>
      </c>
      <c r="IG74">
        <v>0.29921799999999998</v>
      </c>
      <c r="IH74">
        <v>2.37372E-2</v>
      </c>
      <c r="II74">
        <v>0</v>
      </c>
      <c r="IJ74">
        <v>0</v>
      </c>
      <c r="IK74">
        <v>0.76358999999999999</v>
      </c>
      <c r="IL74">
        <v>0.12681200000000001</v>
      </c>
      <c r="IM74">
        <v>0.53503100000000003</v>
      </c>
      <c r="IN74">
        <v>6.9275500000000004E-2</v>
      </c>
      <c r="IO74">
        <v>1.8176600000000001</v>
      </c>
      <c r="IP74">
        <v>47.1</v>
      </c>
      <c r="IQ74">
        <v>0</v>
      </c>
      <c r="IR74">
        <v>19.100000000000001</v>
      </c>
      <c r="IS74">
        <v>47.8</v>
      </c>
      <c r="IT74">
        <v>28.7</v>
      </c>
      <c r="IU74">
        <v>3.54</v>
      </c>
      <c r="IV74">
        <v>9.77</v>
      </c>
      <c r="IW74">
        <v>3.82</v>
      </c>
      <c r="IX74">
        <v>10.28</v>
      </c>
      <c r="IY74">
        <v>3.54</v>
      </c>
      <c r="IZ74">
        <v>9.77</v>
      </c>
      <c r="JA74">
        <v>7.65</v>
      </c>
      <c r="JB74">
        <v>18.53</v>
      </c>
    </row>
    <row r="75" spans="1:262" x14ac:dyDescent="0.25">
      <c r="A75" s="10">
        <v>42977.406053240738</v>
      </c>
      <c r="B75" t="s">
        <v>454</v>
      </c>
      <c r="C75" t="s">
        <v>590</v>
      </c>
      <c r="D75">
        <v>8</v>
      </c>
      <c r="E75">
        <v>1</v>
      </c>
      <c r="F75">
        <v>2700</v>
      </c>
      <c r="G75" t="s">
        <v>96</v>
      </c>
      <c r="H75" t="s">
        <v>125</v>
      </c>
      <c r="I75">
        <v>2.6</v>
      </c>
      <c r="J75">
        <v>43.4</v>
      </c>
      <c r="K75">
        <v>25.5504</v>
      </c>
      <c r="L75">
        <v>227.126</v>
      </c>
      <c r="M75">
        <v>213.041</v>
      </c>
      <c r="N75">
        <v>0</v>
      </c>
      <c r="O75">
        <v>82.626800000000003</v>
      </c>
      <c r="P75">
        <v>0</v>
      </c>
      <c r="Q75">
        <v>0</v>
      </c>
      <c r="R75">
        <v>615.745</v>
      </c>
      <c r="S75">
        <v>1057.79</v>
      </c>
      <c r="T75">
        <v>2371.31</v>
      </c>
      <c r="U75">
        <v>151.51499999999999</v>
      </c>
      <c r="V75">
        <v>4744.7</v>
      </c>
      <c r="W75">
        <v>37.705100000000002</v>
      </c>
      <c r="X75">
        <v>0</v>
      </c>
      <c r="Y75">
        <v>0</v>
      </c>
      <c r="Z75">
        <v>0</v>
      </c>
      <c r="AA75">
        <v>108.10299999999999</v>
      </c>
      <c r="AB75">
        <v>0</v>
      </c>
      <c r="AC75">
        <v>45.121000000000002</v>
      </c>
      <c r="AD75">
        <v>0</v>
      </c>
      <c r="AE75">
        <v>0</v>
      </c>
      <c r="AF75">
        <v>190.929</v>
      </c>
      <c r="AG75">
        <v>0</v>
      </c>
      <c r="AH75">
        <v>0</v>
      </c>
      <c r="AI75">
        <v>0</v>
      </c>
      <c r="AJ75">
        <v>0</v>
      </c>
      <c r="AK75">
        <v>0</v>
      </c>
      <c r="AL75">
        <v>0</v>
      </c>
      <c r="AM75">
        <v>0</v>
      </c>
      <c r="AN75">
        <v>0</v>
      </c>
      <c r="AO75">
        <v>0</v>
      </c>
      <c r="AP75">
        <v>0</v>
      </c>
      <c r="AQ75">
        <v>3.31</v>
      </c>
      <c r="AR75">
        <v>8.7799999999999994</v>
      </c>
      <c r="AS75">
        <v>2.11</v>
      </c>
      <c r="AT75">
        <v>0</v>
      </c>
      <c r="AU75">
        <v>8.83</v>
      </c>
      <c r="AV75">
        <v>0</v>
      </c>
      <c r="AW75">
        <v>0</v>
      </c>
      <c r="AX75">
        <v>6.67</v>
      </c>
      <c r="AY75">
        <v>14.05</v>
      </c>
      <c r="AZ75">
        <v>24.21</v>
      </c>
      <c r="BA75">
        <v>1.55</v>
      </c>
      <c r="BB75">
        <v>69.510000000000005</v>
      </c>
      <c r="BC75">
        <v>23.03</v>
      </c>
      <c r="BD75">
        <v>0</v>
      </c>
      <c r="BE75">
        <v>0.50104000000000004</v>
      </c>
      <c r="BF75">
        <v>2.4326899999999999E-2</v>
      </c>
      <c r="BG75">
        <v>0</v>
      </c>
      <c r="BH75">
        <v>1.18861E-2</v>
      </c>
      <c r="BI75">
        <v>0</v>
      </c>
      <c r="BJ75">
        <v>0</v>
      </c>
      <c r="BK75">
        <v>0.163464</v>
      </c>
      <c r="BL75">
        <v>0.16883500000000001</v>
      </c>
      <c r="BM75">
        <v>0.35411700000000002</v>
      </c>
      <c r="BN75">
        <v>2.5823200000000001E-2</v>
      </c>
      <c r="BO75">
        <v>1.24949</v>
      </c>
      <c r="BP75">
        <v>0.53725299999999998</v>
      </c>
      <c r="BQ75">
        <v>30.962800000000001</v>
      </c>
      <c r="BR75">
        <v>275.755</v>
      </c>
      <c r="BS75">
        <v>213.041</v>
      </c>
      <c r="BT75">
        <v>0</v>
      </c>
      <c r="BU75">
        <v>82.626800000000003</v>
      </c>
      <c r="BV75">
        <v>615.745</v>
      </c>
      <c r="BW75">
        <v>1063.8800000000001</v>
      </c>
      <c r="BX75">
        <v>2371.31</v>
      </c>
      <c r="BY75">
        <v>151.51499999999999</v>
      </c>
      <c r="BZ75">
        <v>4804.84</v>
      </c>
      <c r="CA75">
        <v>45.6922</v>
      </c>
      <c r="CB75">
        <v>0</v>
      </c>
      <c r="CC75">
        <v>0</v>
      </c>
      <c r="CD75">
        <v>0</v>
      </c>
      <c r="CE75">
        <v>108.10299999999999</v>
      </c>
      <c r="CF75">
        <v>0</v>
      </c>
      <c r="CG75">
        <v>45.121000000000002</v>
      </c>
      <c r="CH75">
        <v>0</v>
      </c>
      <c r="CI75">
        <v>0</v>
      </c>
      <c r="CJ75">
        <v>198.916</v>
      </c>
      <c r="CK75">
        <v>0</v>
      </c>
      <c r="CL75">
        <v>0</v>
      </c>
      <c r="CM75">
        <v>0</v>
      </c>
      <c r="CN75">
        <v>0</v>
      </c>
      <c r="CO75">
        <v>0</v>
      </c>
      <c r="CP75">
        <v>0</v>
      </c>
      <c r="CQ75">
        <v>0</v>
      </c>
      <c r="CR75">
        <v>0</v>
      </c>
      <c r="CS75">
        <v>0</v>
      </c>
      <c r="CT75">
        <v>0</v>
      </c>
      <c r="CU75">
        <v>4.05</v>
      </c>
      <c r="CV75">
        <v>10.64</v>
      </c>
      <c r="CW75">
        <v>2.11</v>
      </c>
      <c r="CX75">
        <v>0</v>
      </c>
      <c r="CY75">
        <v>8.83</v>
      </c>
      <c r="CZ75">
        <v>6.67</v>
      </c>
      <c r="DA75">
        <v>14.11</v>
      </c>
      <c r="DB75">
        <v>24.21</v>
      </c>
      <c r="DC75">
        <v>1.55</v>
      </c>
      <c r="DD75">
        <v>72.17</v>
      </c>
      <c r="DE75">
        <v>25.63</v>
      </c>
      <c r="DF75">
        <v>0</v>
      </c>
      <c r="DG75">
        <v>0.663497</v>
      </c>
      <c r="DH75">
        <v>2.4326899999999999E-2</v>
      </c>
      <c r="DI75">
        <v>0</v>
      </c>
      <c r="DJ75">
        <v>1.18861E-2</v>
      </c>
      <c r="DK75">
        <v>0.163464</v>
      </c>
      <c r="DL75">
        <v>0.169485</v>
      </c>
      <c r="DM75">
        <v>0.35411700000000002</v>
      </c>
      <c r="DN75">
        <v>2.5823200000000001E-2</v>
      </c>
      <c r="DO75">
        <v>1.4126000000000001</v>
      </c>
      <c r="DP75">
        <v>0.69971000000000005</v>
      </c>
      <c r="DQ75" t="s">
        <v>691</v>
      </c>
      <c r="DR75" t="s">
        <v>690</v>
      </c>
      <c r="DS75" t="s">
        <v>16</v>
      </c>
      <c r="DT75">
        <v>0.163107</v>
      </c>
      <c r="DU75">
        <v>0.16245699999999999</v>
      </c>
      <c r="DV75">
        <v>3.68574</v>
      </c>
      <c r="DW75">
        <v>10.144399999999999</v>
      </c>
      <c r="EN75">
        <v>25.5504</v>
      </c>
      <c r="EO75">
        <v>227.126</v>
      </c>
      <c r="EP75">
        <v>213.041</v>
      </c>
      <c r="EQ75">
        <v>0</v>
      </c>
      <c r="ER75">
        <v>82.626800000000003</v>
      </c>
      <c r="ES75">
        <v>0</v>
      </c>
      <c r="ET75">
        <v>0</v>
      </c>
      <c r="EU75">
        <v>615.745</v>
      </c>
      <c r="EV75">
        <v>1057.79</v>
      </c>
      <c r="EW75">
        <v>2371.31</v>
      </c>
      <c r="EX75">
        <v>151.51499999999999</v>
      </c>
      <c r="EY75">
        <v>4744.7</v>
      </c>
      <c r="EZ75">
        <v>37.705100000000002</v>
      </c>
      <c r="FA75">
        <v>0</v>
      </c>
      <c r="FB75">
        <v>0</v>
      </c>
      <c r="FC75">
        <v>0</v>
      </c>
      <c r="FD75">
        <v>108.10299999999999</v>
      </c>
      <c r="FE75">
        <v>0</v>
      </c>
      <c r="FF75">
        <v>45.121000000000002</v>
      </c>
      <c r="FG75">
        <v>0</v>
      </c>
      <c r="FH75">
        <v>0</v>
      </c>
      <c r="FI75">
        <v>190.929</v>
      </c>
      <c r="FJ75">
        <v>0</v>
      </c>
      <c r="FK75">
        <v>0</v>
      </c>
      <c r="FL75">
        <v>0</v>
      </c>
      <c r="FM75">
        <v>0</v>
      </c>
      <c r="FN75">
        <v>0</v>
      </c>
      <c r="FO75">
        <v>0</v>
      </c>
      <c r="FP75">
        <v>0</v>
      </c>
      <c r="FQ75">
        <v>0</v>
      </c>
      <c r="FR75">
        <v>0</v>
      </c>
      <c r="FS75">
        <v>0</v>
      </c>
      <c r="FT75">
        <v>3.31</v>
      </c>
      <c r="FU75">
        <v>8.7799999999999994</v>
      </c>
      <c r="FV75">
        <v>2.11</v>
      </c>
      <c r="FW75">
        <v>0</v>
      </c>
      <c r="FX75">
        <v>8.83</v>
      </c>
      <c r="FY75">
        <v>0</v>
      </c>
      <c r="FZ75">
        <v>0</v>
      </c>
      <c r="GA75">
        <v>6.67</v>
      </c>
      <c r="GB75">
        <v>14.05</v>
      </c>
      <c r="GC75">
        <v>24.21</v>
      </c>
      <c r="GD75">
        <v>1.55</v>
      </c>
      <c r="GE75">
        <v>69.510000000000005</v>
      </c>
      <c r="GF75">
        <v>0</v>
      </c>
      <c r="GG75">
        <v>0.50104000000000004</v>
      </c>
      <c r="GH75">
        <v>2.4326899999999999E-2</v>
      </c>
      <c r="GI75">
        <v>0</v>
      </c>
      <c r="GJ75">
        <v>1.18861E-2</v>
      </c>
      <c r="GK75">
        <v>0</v>
      </c>
      <c r="GL75">
        <v>0</v>
      </c>
      <c r="GM75">
        <v>0.163464</v>
      </c>
      <c r="GN75">
        <v>0.16883500000000001</v>
      </c>
      <c r="GO75">
        <v>0.35411700000000002</v>
      </c>
      <c r="GP75">
        <v>2.5823200000000001E-2</v>
      </c>
      <c r="GQ75">
        <v>1.24949</v>
      </c>
      <c r="GR75">
        <v>165.63800000000001</v>
      </c>
      <c r="GS75">
        <v>992.36900000000003</v>
      </c>
      <c r="GT75">
        <v>213.041</v>
      </c>
      <c r="GU75">
        <v>0</v>
      </c>
      <c r="GV75">
        <v>0</v>
      </c>
      <c r="GW75">
        <v>2615</v>
      </c>
      <c r="GX75">
        <v>989.00099999999998</v>
      </c>
      <c r="GY75">
        <v>3267.2</v>
      </c>
      <c r="GZ75">
        <v>327.5</v>
      </c>
      <c r="HA75">
        <v>8569.75</v>
      </c>
      <c r="HB75">
        <v>137.84899999999999</v>
      </c>
      <c r="HC75">
        <v>0</v>
      </c>
      <c r="HD75">
        <v>0</v>
      </c>
      <c r="HE75">
        <v>0</v>
      </c>
      <c r="HF75">
        <v>168.18700000000001</v>
      </c>
      <c r="HG75">
        <v>0</v>
      </c>
      <c r="HH75">
        <v>73.400000000000006</v>
      </c>
      <c r="HI75">
        <v>0</v>
      </c>
      <c r="HJ75">
        <v>0</v>
      </c>
      <c r="HK75">
        <v>379.435</v>
      </c>
      <c r="HL75">
        <v>0</v>
      </c>
      <c r="HM75">
        <v>0</v>
      </c>
      <c r="HN75">
        <v>0</v>
      </c>
      <c r="HO75">
        <v>0</v>
      </c>
      <c r="HP75">
        <v>0</v>
      </c>
      <c r="HQ75">
        <v>0</v>
      </c>
      <c r="HR75">
        <v>0</v>
      </c>
      <c r="HS75">
        <v>0</v>
      </c>
      <c r="HT75">
        <v>0</v>
      </c>
      <c r="HU75">
        <v>0</v>
      </c>
      <c r="HV75">
        <v>12.85</v>
      </c>
      <c r="HW75">
        <v>33.880000000000003</v>
      </c>
      <c r="HX75">
        <v>2.11</v>
      </c>
      <c r="HY75">
        <v>0</v>
      </c>
      <c r="HZ75">
        <v>12.43</v>
      </c>
      <c r="IA75">
        <v>28.61</v>
      </c>
      <c r="IB75">
        <v>15.3</v>
      </c>
      <c r="IC75">
        <v>33.65</v>
      </c>
      <c r="ID75">
        <v>3.43</v>
      </c>
      <c r="IE75">
        <v>142.26</v>
      </c>
      <c r="IF75">
        <v>0</v>
      </c>
      <c r="IG75">
        <v>1.6994199999999999</v>
      </c>
      <c r="IH75">
        <v>2.4326899999999999E-2</v>
      </c>
      <c r="II75">
        <v>0</v>
      </c>
      <c r="IJ75">
        <v>0</v>
      </c>
      <c r="IK75">
        <v>0.76358999999999999</v>
      </c>
      <c r="IL75">
        <v>0.12681200000000001</v>
      </c>
      <c r="IM75">
        <v>0.53503100000000003</v>
      </c>
      <c r="IN75">
        <v>6.9275500000000004E-2</v>
      </c>
      <c r="IO75">
        <v>3.2184499999999998</v>
      </c>
      <c r="IP75">
        <v>43.4</v>
      </c>
      <c r="IQ75">
        <v>0</v>
      </c>
      <c r="IR75">
        <v>20.2</v>
      </c>
      <c r="IS75">
        <v>45.1</v>
      </c>
      <c r="IT75">
        <v>24.9</v>
      </c>
      <c r="IU75">
        <v>11.96</v>
      </c>
      <c r="IV75">
        <v>11.07</v>
      </c>
      <c r="IW75">
        <v>13.87</v>
      </c>
      <c r="IX75">
        <v>11.76</v>
      </c>
      <c r="IY75">
        <v>11.96</v>
      </c>
      <c r="IZ75">
        <v>11.07</v>
      </c>
      <c r="JA75">
        <v>37.479999999999997</v>
      </c>
      <c r="JB75">
        <v>23.79</v>
      </c>
    </row>
    <row r="76" spans="1:262" x14ac:dyDescent="0.25">
      <c r="A76" s="10">
        <v>42977.405659722222</v>
      </c>
      <c r="B76" t="s">
        <v>455</v>
      </c>
      <c r="C76" t="s">
        <v>591</v>
      </c>
      <c r="D76">
        <v>9</v>
      </c>
      <c r="E76">
        <v>1</v>
      </c>
      <c r="F76">
        <v>2700</v>
      </c>
      <c r="G76" t="s">
        <v>96</v>
      </c>
      <c r="H76" t="s">
        <v>125</v>
      </c>
      <c r="I76">
        <v>4.09</v>
      </c>
      <c r="J76">
        <v>43.6</v>
      </c>
      <c r="K76">
        <v>41.303100000000001</v>
      </c>
      <c r="L76">
        <v>448.96100000000001</v>
      </c>
      <c r="M76">
        <v>209.16800000000001</v>
      </c>
      <c r="N76">
        <v>0</v>
      </c>
      <c r="O76">
        <v>82.626800000000003</v>
      </c>
      <c r="P76">
        <v>0</v>
      </c>
      <c r="Q76">
        <v>0</v>
      </c>
      <c r="R76">
        <v>615.745</v>
      </c>
      <c r="S76">
        <v>1057.26</v>
      </c>
      <c r="T76">
        <v>2371.31</v>
      </c>
      <c r="U76">
        <v>151.51499999999999</v>
      </c>
      <c r="V76">
        <v>4977.8900000000003</v>
      </c>
      <c r="W76">
        <v>60.969700000000003</v>
      </c>
      <c r="X76">
        <v>0</v>
      </c>
      <c r="Y76">
        <v>0</v>
      </c>
      <c r="Z76">
        <v>0</v>
      </c>
      <c r="AA76">
        <v>107.914</v>
      </c>
      <c r="AB76">
        <v>0</v>
      </c>
      <c r="AC76">
        <v>45.121000000000002</v>
      </c>
      <c r="AD76">
        <v>0</v>
      </c>
      <c r="AE76">
        <v>0</v>
      </c>
      <c r="AF76">
        <v>214.005</v>
      </c>
      <c r="AG76">
        <v>0</v>
      </c>
      <c r="AH76">
        <v>0</v>
      </c>
      <c r="AI76">
        <v>0</v>
      </c>
      <c r="AJ76">
        <v>0</v>
      </c>
      <c r="AK76">
        <v>0</v>
      </c>
      <c r="AL76">
        <v>0</v>
      </c>
      <c r="AM76">
        <v>0</v>
      </c>
      <c r="AN76">
        <v>0</v>
      </c>
      <c r="AO76">
        <v>0</v>
      </c>
      <c r="AP76">
        <v>0</v>
      </c>
      <c r="AQ76">
        <v>5.32</v>
      </c>
      <c r="AR76">
        <v>18.11</v>
      </c>
      <c r="AS76">
        <v>2.06</v>
      </c>
      <c r="AT76">
        <v>0</v>
      </c>
      <c r="AU76">
        <v>8.83</v>
      </c>
      <c r="AV76">
        <v>0</v>
      </c>
      <c r="AW76">
        <v>0</v>
      </c>
      <c r="AX76">
        <v>6.68</v>
      </c>
      <c r="AY76">
        <v>14.05</v>
      </c>
      <c r="AZ76">
        <v>24.13</v>
      </c>
      <c r="BA76">
        <v>1.55</v>
      </c>
      <c r="BB76">
        <v>80.73</v>
      </c>
      <c r="BC76">
        <v>34.32</v>
      </c>
      <c r="BD76">
        <v>0</v>
      </c>
      <c r="BE76">
        <v>1.26718</v>
      </c>
      <c r="BF76">
        <v>2.3884599999999999E-2</v>
      </c>
      <c r="BG76">
        <v>0</v>
      </c>
      <c r="BH76">
        <v>1.18861E-2</v>
      </c>
      <c r="BI76">
        <v>0</v>
      </c>
      <c r="BJ76">
        <v>0</v>
      </c>
      <c r="BK76">
        <v>0.163464</v>
      </c>
      <c r="BL76">
        <v>0.171982</v>
      </c>
      <c r="BM76">
        <v>0.35411700000000002</v>
      </c>
      <c r="BN76">
        <v>2.5823200000000001E-2</v>
      </c>
      <c r="BO76">
        <v>2.0183300000000002</v>
      </c>
      <c r="BP76">
        <v>1.3029500000000001</v>
      </c>
      <c r="BQ76">
        <v>47.558300000000003</v>
      </c>
      <c r="BR76">
        <v>540.13099999999997</v>
      </c>
      <c r="BS76">
        <v>209.16800000000001</v>
      </c>
      <c r="BT76">
        <v>0</v>
      </c>
      <c r="BU76">
        <v>82.626800000000003</v>
      </c>
      <c r="BV76">
        <v>615.745</v>
      </c>
      <c r="BW76">
        <v>1063.96</v>
      </c>
      <c r="BX76">
        <v>2371.31</v>
      </c>
      <c r="BY76">
        <v>151.51499999999999</v>
      </c>
      <c r="BZ76">
        <v>5082.01</v>
      </c>
      <c r="CA76">
        <v>70.203299999999999</v>
      </c>
      <c r="CB76">
        <v>0</v>
      </c>
      <c r="CC76">
        <v>0</v>
      </c>
      <c r="CD76">
        <v>0</v>
      </c>
      <c r="CE76">
        <v>107.914</v>
      </c>
      <c r="CF76">
        <v>0</v>
      </c>
      <c r="CG76">
        <v>45.121000000000002</v>
      </c>
      <c r="CH76">
        <v>0</v>
      </c>
      <c r="CI76">
        <v>0</v>
      </c>
      <c r="CJ76">
        <v>223.238</v>
      </c>
      <c r="CK76">
        <v>0</v>
      </c>
      <c r="CL76">
        <v>0</v>
      </c>
      <c r="CM76">
        <v>0</v>
      </c>
      <c r="CN76">
        <v>0</v>
      </c>
      <c r="CO76">
        <v>0</v>
      </c>
      <c r="CP76">
        <v>0</v>
      </c>
      <c r="CQ76">
        <v>0</v>
      </c>
      <c r="CR76">
        <v>0</v>
      </c>
      <c r="CS76">
        <v>0</v>
      </c>
      <c r="CT76">
        <v>0</v>
      </c>
      <c r="CU76">
        <v>6.19</v>
      </c>
      <c r="CV76">
        <v>21.33</v>
      </c>
      <c r="CW76">
        <v>2.06</v>
      </c>
      <c r="CX76">
        <v>0</v>
      </c>
      <c r="CY76">
        <v>8.83</v>
      </c>
      <c r="CZ76">
        <v>6.68</v>
      </c>
      <c r="DA76">
        <v>14.11</v>
      </c>
      <c r="DB76">
        <v>24.13</v>
      </c>
      <c r="DC76">
        <v>1.55</v>
      </c>
      <c r="DD76">
        <v>84.88</v>
      </c>
      <c r="DE76">
        <v>38.409999999999997</v>
      </c>
      <c r="DF76">
        <v>0</v>
      </c>
      <c r="DG76">
        <v>1.49814</v>
      </c>
      <c r="DH76">
        <v>2.3884599999999999E-2</v>
      </c>
      <c r="DI76">
        <v>0</v>
      </c>
      <c r="DJ76">
        <v>1.18861E-2</v>
      </c>
      <c r="DK76">
        <v>0.163464</v>
      </c>
      <c r="DL76">
        <v>0.17241400000000001</v>
      </c>
      <c r="DM76">
        <v>0.35411700000000002</v>
      </c>
      <c r="DN76">
        <v>2.5823200000000001E-2</v>
      </c>
      <c r="DO76">
        <v>2.24973</v>
      </c>
      <c r="DP76">
        <v>1.5339100000000001</v>
      </c>
      <c r="DQ76" t="s">
        <v>691</v>
      </c>
      <c r="DR76" t="s">
        <v>690</v>
      </c>
      <c r="DS76" t="s">
        <v>16</v>
      </c>
      <c r="DT76">
        <v>0.23139100000000001</v>
      </c>
      <c r="DU76">
        <v>0.230959</v>
      </c>
      <c r="DV76">
        <v>4.8892600000000002</v>
      </c>
      <c r="DW76">
        <v>10.648300000000001</v>
      </c>
      <c r="EN76">
        <v>41.303100000000001</v>
      </c>
      <c r="EO76">
        <v>448.96100000000001</v>
      </c>
      <c r="EP76">
        <v>209.16800000000001</v>
      </c>
      <c r="EQ76">
        <v>0</v>
      </c>
      <c r="ER76">
        <v>82.626800000000003</v>
      </c>
      <c r="ES76">
        <v>0</v>
      </c>
      <c r="ET76">
        <v>0</v>
      </c>
      <c r="EU76">
        <v>615.745</v>
      </c>
      <c r="EV76">
        <v>1057.26</v>
      </c>
      <c r="EW76">
        <v>2371.31</v>
      </c>
      <c r="EX76">
        <v>151.51499999999999</v>
      </c>
      <c r="EY76">
        <v>4977.8900000000003</v>
      </c>
      <c r="EZ76">
        <v>60.969700000000003</v>
      </c>
      <c r="FA76">
        <v>0</v>
      </c>
      <c r="FB76">
        <v>0</v>
      </c>
      <c r="FC76">
        <v>0</v>
      </c>
      <c r="FD76">
        <v>107.914</v>
      </c>
      <c r="FE76">
        <v>0</v>
      </c>
      <c r="FF76">
        <v>45.121000000000002</v>
      </c>
      <c r="FG76">
        <v>0</v>
      </c>
      <c r="FH76">
        <v>0</v>
      </c>
      <c r="FI76">
        <v>214.005</v>
      </c>
      <c r="FJ76">
        <v>0</v>
      </c>
      <c r="FK76">
        <v>0</v>
      </c>
      <c r="FL76">
        <v>0</v>
      </c>
      <c r="FM76">
        <v>0</v>
      </c>
      <c r="FN76">
        <v>0</v>
      </c>
      <c r="FO76">
        <v>0</v>
      </c>
      <c r="FP76">
        <v>0</v>
      </c>
      <c r="FQ76">
        <v>0</v>
      </c>
      <c r="FR76">
        <v>0</v>
      </c>
      <c r="FS76">
        <v>0</v>
      </c>
      <c r="FT76">
        <v>5.32</v>
      </c>
      <c r="FU76">
        <v>18.11</v>
      </c>
      <c r="FV76">
        <v>2.06</v>
      </c>
      <c r="FW76">
        <v>0</v>
      </c>
      <c r="FX76">
        <v>8.83</v>
      </c>
      <c r="FY76">
        <v>0</v>
      </c>
      <c r="FZ76">
        <v>0</v>
      </c>
      <c r="GA76">
        <v>6.68</v>
      </c>
      <c r="GB76">
        <v>14.05</v>
      </c>
      <c r="GC76">
        <v>24.13</v>
      </c>
      <c r="GD76">
        <v>1.55</v>
      </c>
      <c r="GE76">
        <v>80.73</v>
      </c>
      <c r="GF76">
        <v>0</v>
      </c>
      <c r="GG76">
        <v>1.26718</v>
      </c>
      <c r="GH76">
        <v>2.3884599999999999E-2</v>
      </c>
      <c r="GI76">
        <v>0</v>
      </c>
      <c r="GJ76">
        <v>1.18861E-2</v>
      </c>
      <c r="GK76">
        <v>0</v>
      </c>
      <c r="GL76">
        <v>0</v>
      </c>
      <c r="GM76">
        <v>0.163464</v>
      </c>
      <c r="GN76">
        <v>0.171982</v>
      </c>
      <c r="GO76">
        <v>0.35411700000000002</v>
      </c>
      <c r="GP76">
        <v>2.5823200000000001E-2</v>
      </c>
      <c r="GQ76">
        <v>2.0183300000000002</v>
      </c>
      <c r="GR76">
        <v>229.85</v>
      </c>
      <c r="GS76">
        <v>1820.93</v>
      </c>
      <c r="GT76">
        <v>209.16800000000001</v>
      </c>
      <c r="GU76">
        <v>0</v>
      </c>
      <c r="GV76">
        <v>0</v>
      </c>
      <c r="GW76">
        <v>2615</v>
      </c>
      <c r="GX76">
        <v>989.00099999999998</v>
      </c>
      <c r="GY76">
        <v>3267.2</v>
      </c>
      <c r="GZ76">
        <v>327.5</v>
      </c>
      <c r="HA76">
        <v>9458.65</v>
      </c>
      <c r="HB76">
        <v>191.34700000000001</v>
      </c>
      <c r="HC76">
        <v>0</v>
      </c>
      <c r="HD76">
        <v>0</v>
      </c>
      <c r="HE76">
        <v>0</v>
      </c>
      <c r="HF76">
        <v>167.94300000000001</v>
      </c>
      <c r="HG76">
        <v>0</v>
      </c>
      <c r="HH76">
        <v>73.400000000000006</v>
      </c>
      <c r="HI76">
        <v>0</v>
      </c>
      <c r="HJ76">
        <v>0</v>
      </c>
      <c r="HK76">
        <v>432.68900000000002</v>
      </c>
      <c r="HL76">
        <v>0</v>
      </c>
      <c r="HM76">
        <v>0</v>
      </c>
      <c r="HN76">
        <v>0</v>
      </c>
      <c r="HO76">
        <v>0</v>
      </c>
      <c r="HP76">
        <v>0</v>
      </c>
      <c r="HQ76">
        <v>0</v>
      </c>
      <c r="HR76">
        <v>0</v>
      </c>
      <c r="HS76">
        <v>0</v>
      </c>
      <c r="HT76">
        <v>0</v>
      </c>
      <c r="HU76">
        <v>0</v>
      </c>
      <c r="HV76">
        <v>17.73</v>
      </c>
      <c r="HW76">
        <v>54.02</v>
      </c>
      <c r="HX76">
        <v>2.06</v>
      </c>
      <c r="HY76">
        <v>0</v>
      </c>
      <c r="HZ76">
        <v>12.43</v>
      </c>
      <c r="IA76">
        <v>28.67</v>
      </c>
      <c r="IB76">
        <v>15.26</v>
      </c>
      <c r="IC76">
        <v>33.58</v>
      </c>
      <c r="ID76">
        <v>3.41</v>
      </c>
      <c r="IE76">
        <v>167.16</v>
      </c>
      <c r="IF76">
        <v>0</v>
      </c>
      <c r="IG76">
        <v>2.9331800000000001</v>
      </c>
      <c r="IH76">
        <v>2.3884599999999999E-2</v>
      </c>
      <c r="II76">
        <v>0</v>
      </c>
      <c r="IJ76">
        <v>0</v>
      </c>
      <c r="IK76">
        <v>0.76358999999999999</v>
      </c>
      <c r="IL76">
        <v>0.12681200000000001</v>
      </c>
      <c r="IM76">
        <v>0.53503100000000003</v>
      </c>
      <c r="IN76">
        <v>6.9275500000000004E-2</v>
      </c>
      <c r="IO76">
        <v>4.4517699999999998</v>
      </c>
      <c r="IP76">
        <v>43.6</v>
      </c>
      <c r="IQ76">
        <v>0</v>
      </c>
      <c r="IR76">
        <v>23.6</v>
      </c>
      <c r="IS76">
        <v>45.8</v>
      </c>
      <c r="IT76">
        <v>22.2</v>
      </c>
      <c r="IU76">
        <v>21.38</v>
      </c>
      <c r="IV76">
        <v>12.94</v>
      </c>
      <c r="IW76">
        <v>24.66</v>
      </c>
      <c r="IX76">
        <v>13.75</v>
      </c>
      <c r="IY76">
        <v>21.38</v>
      </c>
      <c r="IZ76">
        <v>12.94</v>
      </c>
      <c r="JA76">
        <v>58.13</v>
      </c>
      <c r="JB76">
        <v>28.11</v>
      </c>
    </row>
    <row r="77" spans="1:262" x14ac:dyDescent="0.25">
      <c r="A77" s="10">
        <v>42977.405659722222</v>
      </c>
      <c r="B77" t="s">
        <v>456</v>
      </c>
      <c r="C77" t="s">
        <v>592</v>
      </c>
      <c r="D77">
        <v>10</v>
      </c>
      <c r="E77">
        <v>1</v>
      </c>
      <c r="F77">
        <v>2700</v>
      </c>
      <c r="G77" t="s">
        <v>96</v>
      </c>
      <c r="H77" t="s">
        <v>125</v>
      </c>
      <c r="I77">
        <v>4</v>
      </c>
      <c r="J77">
        <v>42.7</v>
      </c>
      <c r="K77">
        <v>47.1676</v>
      </c>
      <c r="L77">
        <v>554.52499999999998</v>
      </c>
      <c r="M77">
        <v>205.29499999999999</v>
      </c>
      <c r="N77">
        <v>0</v>
      </c>
      <c r="O77">
        <v>82.628</v>
      </c>
      <c r="P77">
        <v>0</v>
      </c>
      <c r="Q77">
        <v>0</v>
      </c>
      <c r="R77">
        <v>615.745</v>
      </c>
      <c r="S77">
        <v>1061.0899999999999</v>
      </c>
      <c r="T77">
        <v>2371.31</v>
      </c>
      <c r="U77">
        <v>151.51499999999999</v>
      </c>
      <c r="V77">
        <v>5089.2700000000004</v>
      </c>
      <c r="W77">
        <v>69.629900000000006</v>
      </c>
      <c r="X77">
        <v>0</v>
      </c>
      <c r="Y77">
        <v>0</v>
      </c>
      <c r="Z77">
        <v>0</v>
      </c>
      <c r="AA77">
        <v>107.166</v>
      </c>
      <c r="AB77">
        <v>0</v>
      </c>
      <c r="AC77">
        <v>45.121000000000002</v>
      </c>
      <c r="AD77">
        <v>0</v>
      </c>
      <c r="AE77">
        <v>0</v>
      </c>
      <c r="AF77">
        <v>221.917</v>
      </c>
      <c r="AG77">
        <v>0</v>
      </c>
      <c r="AH77">
        <v>0</v>
      </c>
      <c r="AI77">
        <v>0</v>
      </c>
      <c r="AJ77">
        <v>0</v>
      </c>
      <c r="AK77">
        <v>0</v>
      </c>
      <c r="AL77">
        <v>0</v>
      </c>
      <c r="AM77">
        <v>0</v>
      </c>
      <c r="AN77">
        <v>0</v>
      </c>
      <c r="AO77">
        <v>0</v>
      </c>
      <c r="AP77">
        <v>0</v>
      </c>
      <c r="AQ77">
        <v>6.06</v>
      </c>
      <c r="AR77">
        <v>19.440000000000001</v>
      </c>
      <c r="AS77">
        <v>2.0299999999999998</v>
      </c>
      <c r="AT77">
        <v>0</v>
      </c>
      <c r="AU77">
        <v>8.7799999999999994</v>
      </c>
      <c r="AV77">
        <v>0</v>
      </c>
      <c r="AW77">
        <v>0</v>
      </c>
      <c r="AX77">
        <v>6.78</v>
      </c>
      <c r="AY77">
        <v>14.2</v>
      </c>
      <c r="AZ77">
        <v>24.22</v>
      </c>
      <c r="BA77">
        <v>1.56</v>
      </c>
      <c r="BB77">
        <v>83.07</v>
      </c>
      <c r="BC77">
        <v>36.31</v>
      </c>
      <c r="BD77">
        <v>0</v>
      </c>
      <c r="BE77">
        <v>1.4016500000000001</v>
      </c>
      <c r="BF77">
        <v>2.3442399999999999E-2</v>
      </c>
      <c r="BG77">
        <v>0</v>
      </c>
      <c r="BH77">
        <v>1.18861E-2</v>
      </c>
      <c r="BI77">
        <v>0</v>
      </c>
      <c r="BJ77">
        <v>0</v>
      </c>
      <c r="BK77">
        <v>0.163464</v>
      </c>
      <c r="BL77">
        <v>0.17280799999999999</v>
      </c>
      <c r="BM77">
        <v>0.35411700000000002</v>
      </c>
      <c r="BN77">
        <v>2.5823200000000001E-2</v>
      </c>
      <c r="BO77">
        <v>2.1531899999999999</v>
      </c>
      <c r="BP77">
        <v>1.4369799999999999</v>
      </c>
      <c r="BQ77">
        <v>54.732199999999999</v>
      </c>
      <c r="BR77">
        <v>678.68100000000004</v>
      </c>
      <c r="BS77">
        <v>205.29499999999999</v>
      </c>
      <c r="BT77">
        <v>0</v>
      </c>
      <c r="BU77">
        <v>82.628</v>
      </c>
      <c r="BV77">
        <v>615.745</v>
      </c>
      <c r="BW77">
        <v>1067.32</v>
      </c>
      <c r="BX77">
        <v>2371.31</v>
      </c>
      <c r="BY77">
        <v>151.51499999999999</v>
      </c>
      <c r="BZ77">
        <v>5227.22</v>
      </c>
      <c r="CA77">
        <v>80.796800000000005</v>
      </c>
      <c r="CB77">
        <v>0</v>
      </c>
      <c r="CC77">
        <v>0</v>
      </c>
      <c r="CD77">
        <v>0</v>
      </c>
      <c r="CE77">
        <v>107.166</v>
      </c>
      <c r="CF77">
        <v>0</v>
      </c>
      <c r="CG77">
        <v>45.121000000000002</v>
      </c>
      <c r="CH77">
        <v>0</v>
      </c>
      <c r="CI77">
        <v>0</v>
      </c>
      <c r="CJ77">
        <v>233.084</v>
      </c>
      <c r="CK77">
        <v>0</v>
      </c>
      <c r="CL77">
        <v>0</v>
      </c>
      <c r="CM77">
        <v>0</v>
      </c>
      <c r="CN77">
        <v>0</v>
      </c>
      <c r="CO77">
        <v>0</v>
      </c>
      <c r="CP77">
        <v>0</v>
      </c>
      <c r="CQ77">
        <v>0</v>
      </c>
      <c r="CR77">
        <v>0</v>
      </c>
      <c r="CS77">
        <v>0</v>
      </c>
      <c r="CT77">
        <v>0</v>
      </c>
      <c r="CU77">
        <v>7.1</v>
      </c>
      <c r="CV77">
        <v>22.4</v>
      </c>
      <c r="CW77">
        <v>2.0299999999999998</v>
      </c>
      <c r="CX77">
        <v>0</v>
      </c>
      <c r="CY77">
        <v>8.7799999999999994</v>
      </c>
      <c r="CZ77">
        <v>6.78</v>
      </c>
      <c r="DA77">
        <v>14.26</v>
      </c>
      <c r="DB77">
        <v>24.22</v>
      </c>
      <c r="DC77">
        <v>1.56</v>
      </c>
      <c r="DD77">
        <v>87.13</v>
      </c>
      <c r="DE77">
        <v>40.31</v>
      </c>
      <c r="DF77">
        <v>0</v>
      </c>
      <c r="DG77">
        <v>1.60209</v>
      </c>
      <c r="DH77">
        <v>2.3442399999999999E-2</v>
      </c>
      <c r="DI77">
        <v>0</v>
      </c>
      <c r="DJ77">
        <v>1.18861E-2</v>
      </c>
      <c r="DK77">
        <v>0.163464</v>
      </c>
      <c r="DL77">
        <v>0.17324999999999999</v>
      </c>
      <c r="DM77">
        <v>0.35411700000000002</v>
      </c>
      <c r="DN77">
        <v>2.5823200000000001E-2</v>
      </c>
      <c r="DO77">
        <v>2.3540800000000002</v>
      </c>
      <c r="DP77">
        <v>1.6374200000000001</v>
      </c>
      <c r="DQ77" t="s">
        <v>691</v>
      </c>
      <c r="DR77" t="s">
        <v>690</v>
      </c>
      <c r="DS77" t="s">
        <v>16</v>
      </c>
      <c r="DT77">
        <v>0.20088800000000001</v>
      </c>
      <c r="DU77">
        <v>0.20044600000000001</v>
      </c>
      <c r="DV77">
        <v>4.6597</v>
      </c>
      <c r="DW77">
        <v>9.9230999999999998</v>
      </c>
      <c r="EN77">
        <v>47.1676</v>
      </c>
      <c r="EO77">
        <v>554.52499999999998</v>
      </c>
      <c r="EP77">
        <v>205.29499999999999</v>
      </c>
      <c r="EQ77">
        <v>0</v>
      </c>
      <c r="ER77">
        <v>82.628</v>
      </c>
      <c r="ES77">
        <v>0</v>
      </c>
      <c r="ET77">
        <v>0</v>
      </c>
      <c r="EU77">
        <v>615.745</v>
      </c>
      <c r="EV77">
        <v>1061.0899999999999</v>
      </c>
      <c r="EW77">
        <v>2371.31</v>
      </c>
      <c r="EX77">
        <v>151.51499999999999</v>
      </c>
      <c r="EY77">
        <v>5089.2700000000004</v>
      </c>
      <c r="EZ77">
        <v>69.629900000000006</v>
      </c>
      <c r="FA77">
        <v>0</v>
      </c>
      <c r="FB77">
        <v>0</v>
      </c>
      <c r="FC77">
        <v>0</v>
      </c>
      <c r="FD77">
        <v>107.166</v>
      </c>
      <c r="FE77">
        <v>0</v>
      </c>
      <c r="FF77">
        <v>45.121000000000002</v>
      </c>
      <c r="FG77">
        <v>0</v>
      </c>
      <c r="FH77">
        <v>0</v>
      </c>
      <c r="FI77">
        <v>221.917</v>
      </c>
      <c r="FJ77">
        <v>0</v>
      </c>
      <c r="FK77">
        <v>0</v>
      </c>
      <c r="FL77">
        <v>0</v>
      </c>
      <c r="FM77">
        <v>0</v>
      </c>
      <c r="FN77">
        <v>0</v>
      </c>
      <c r="FO77">
        <v>0</v>
      </c>
      <c r="FP77">
        <v>0</v>
      </c>
      <c r="FQ77">
        <v>0</v>
      </c>
      <c r="FR77">
        <v>0</v>
      </c>
      <c r="FS77">
        <v>0</v>
      </c>
      <c r="FT77">
        <v>6.06</v>
      </c>
      <c r="FU77">
        <v>19.440000000000001</v>
      </c>
      <c r="FV77">
        <v>2.0299999999999998</v>
      </c>
      <c r="FW77">
        <v>0</v>
      </c>
      <c r="FX77">
        <v>8.7799999999999994</v>
      </c>
      <c r="FY77">
        <v>0</v>
      </c>
      <c r="FZ77">
        <v>0</v>
      </c>
      <c r="GA77">
        <v>6.78</v>
      </c>
      <c r="GB77">
        <v>14.2</v>
      </c>
      <c r="GC77">
        <v>24.22</v>
      </c>
      <c r="GD77">
        <v>1.56</v>
      </c>
      <c r="GE77">
        <v>83.07</v>
      </c>
      <c r="GF77">
        <v>0</v>
      </c>
      <c r="GG77">
        <v>1.4016500000000001</v>
      </c>
      <c r="GH77">
        <v>2.3442399999999999E-2</v>
      </c>
      <c r="GI77">
        <v>0</v>
      </c>
      <c r="GJ77">
        <v>1.18861E-2</v>
      </c>
      <c r="GK77">
        <v>0</v>
      </c>
      <c r="GL77">
        <v>0</v>
      </c>
      <c r="GM77">
        <v>0.163464</v>
      </c>
      <c r="GN77">
        <v>0.17280799999999999</v>
      </c>
      <c r="GO77">
        <v>0.35411700000000002</v>
      </c>
      <c r="GP77">
        <v>2.5823200000000001E-2</v>
      </c>
      <c r="GQ77">
        <v>2.1531899999999999</v>
      </c>
      <c r="GR77">
        <v>259.02999999999997</v>
      </c>
      <c r="GS77">
        <v>2486.4699999999998</v>
      </c>
      <c r="GT77">
        <v>205.29499999999999</v>
      </c>
      <c r="GU77">
        <v>0</v>
      </c>
      <c r="GV77">
        <v>0</v>
      </c>
      <c r="GW77">
        <v>2615</v>
      </c>
      <c r="GX77">
        <v>989.00099999999998</v>
      </c>
      <c r="GY77">
        <v>3267.2</v>
      </c>
      <c r="GZ77">
        <v>327.5</v>
      </c>
      <c r="HA77">
        <v>10149.5</v>
      </c>
      <c r="HB77">
        <v>215.648</v>
      </c>
      <c r="HC77">
        <v>0</v>
      </c>
      <c r="HD77">
        <v>0</v>
      </c>
      <c r="HE77">
        <v>0</v>
      </c>
      <c r="HF77">
        <v>167.04499999999999</v>
      </c>
      <c r="HG77">
        <v>0</v>
      </c>
      <c r="HH77">
        <v>73.400000000000006</v>
      </c>
      <c r="HI77">
        <v>0</v>
      </c>
      <c r="HJ77">
        <v>0</v>
      </c>
      <c r="HK77">
        <v>456.09300000000002</v>
      </c>
      <c r="HL77">
        <v>0</v>
      </c>
      <c r="HM77">
        <v>0</v>
      </c>
      <c r="HN77">
        <v>0</v>
      </c>
      <c r="HO77">
        <v>0</v>
      </c>
      <c r="HP77">
        <v>0</v>
      </c>
      <c r="HQ77">
        <v>0</v>
      </c>
      <c r="HR77">
        <v>0</v>
      </c>
      <c r="HS77">
        <v>0</v>
      </c>
      <c r="HT77">
        <v>0</v>
      </c>
      <c r="HU77">
        <v>0</v>
      </c>
      <c r="HV77">
        <v>19.95</v>
      </c>
      <c r="HW77">
        <v>60.32</v>
      </c>
      <c r="HX77">
        <v>2.0299999999999998</v>
      </c>
      <c r="HY77">
        <v>0</v>
      </c>
      <c r="HZ77">
        <v>12.39</v>
      </c>
      <c r="IA77">
        <v>29.1</v>
      </c>
      <c r="IB77">
        <v>15.28</v>
      </c>
      <c r="IC77">
        <v>33.74</v>
      </c>
      <c r="ID77">
        <v>3.44</v>
      </c>
      <c r="IE77">
        <v>176.25</v>
      </c>
      <c r="IF77">
        <v>0</v>
      </c>
      <c r="IG77">
        <v>3.2511100000000002</v>
      </c>
      <c r="IH77">
        <v>2.3442399999999999E-2</v>
      </c>
      <c r="II77">
        <v>0</v>
      </c>
      <c r="IJ77">
        <v>0</v>
      </c>
      <c r="IK77">
        <v>0.76358999999999999</v>
      </c>
      <c r="IL77">
        <v>0.12681200000000001</v>
      </c>
      <c r="IM77">
        <v>0.53503100000000003</v>
      </c>
      <c r="IN77">
        <v>6.9275500000000004E-2</v>
      </c>
      <c r="IO77">
        <v>4.7692600000000001</v>
      </c>
      <c r="IP77">
        <v>42.7</v>
      </c>
      <c r="IQ77">
        <v>0</v>
      </c>
      <c r="IR77">
        <v>23.9</v>
      </c>
      <c r="IS77">
        <v>44.8</v>
      </c>
      <c r="IT77">
        <v>20.9</v>
      </c>
      <c r="IU77">
        <v>22.73</v>
      </c>
      <c r="IV77">
        <v>13.58</v>
      </c>
      <c r="IW77">
        <v>25.76</v>
      </c>
      <c r="IX77">
        <v>14.55</v>
      </c>
      <c r="IY77">
        <v>22.73</v>
      </c>
      <c r="IZ77">
        <v>13.58</v>
      </c>
      <c r="JA77">
        <v>64.66</v>
      </c>
      <c r="JB77">
        <v>30.03</v>
      </c>
    </row>
    <row r="78" spans="1:262" x14ac:dyDescent="0.25">
      <c r="A78" s="10">
        <v>42977.406076388892</v>
      </c>
      <c r="B78" t="s">
        <v>457</v>
      </c>
      <c r="C78" t="s">
        <v>593</v>
      </c>
      <c r="D78">
        <v>11</v>
      </c>
      <c r="E78">
        <v>1</v>
      </c>
      <c r="F78">
        <v>2700</v>
      </c>
      <c r="G78" t="s">
        <v>96</v>
      </c>
      <c r="H78" t="s">
        <v>125</v>
      </c>
      <c r="I78">
        <v>6.2</v>
      </c>
      <c r="J78">
        <v>40.1</v>
      </c>
      <c r="K78">
        <v>129.381</v>
      </c>
      <c r="L78">
        <v>1231.26</v>
      </c>
      <c r="M78">
        <v>194.96799999999999</v>
      </c>
      <c r="N78">
        <v>0</v>
      </c>
      <c r="O78">
        <v>82.6327</v>
      </c>
      <c r="P78">
        <v>0</v>
      </c>
      <c r="Q78">
        <v>0</v>
      </c>
      <c r="R78">
        <v>615.745</v>
      </c>
      <c r="S78">
        <v>1055.57</v>
      </c>
      <c r="T78">
        <v>2371.31</v>
      </c>
      <c r="U78">
        <v>151.51499999999999</v>
      </c>
      <c r="V78">
        <v>5832.37</v>
      </c>
      <c r="W78">
        <v>190.95099999999999</v>
      </c>
      <c r="X78">
        <v>0</v>
      </c>
      <c r="Y78">
        <v>0</v>
      </c>
      <c r="Z78">
        <v>0</v>
      </c>
      <c r="AA78">
        <v>109.20099999999999</v>
      </c>
      <c r="AB78">
        <v>0</v>
      </c>
      <c r="AC78">
        <v>45.121000000000002</v>
      </c>
      <c r="AD78">
        <v>0</v>
      </c>
      <c r="AE78">
        <v>0</v>
      </c>
      <c r="AF78">
        <v>345.27300000000002</v>
      </c>
      <c r="AG78">
        <v>0</v>
      </c>
      <c r="AH78">
        <v>0</v>
      </c>
      <c r="AI78">
        <v>0</v>
      </c>
      <c r="AJ78">
        <v>0</v>
      </c>
      <c r="AK78">
        <v>0</v>
      </c>
      <c r="AL78">
        <v>0</v>
      </c>
      <c r="AM78">
        <v>0</v>
      </c>
      <c r="AN78">
        <v>0</v>
      </c>
      <c r="AO78">
        <v>0</v>
      </c>
      <c r="AP78">
        <v>0</v>
      </c>
      <c r="AQ78">
        <v>16.71</v>
      </c>
      <c r="AR78">
        <v>30.62</v>
      </c>
      <c r="AS78">
        <v>2</v>
      </c>
      <c r="AT78">
        <v>0</v>
      </c>
      <c r="AU78">
        <v>8.98</v>
      </c>
      <c r="AV78">
        <v>0</v>
      </c>
      <c r="AW78">
        <v>0</v>
      </c>
      <c r="AX78">
        <v>6.96</v>
      </c>
      <c r="AY78">
        <v>14.58</v>
      </c>
      <c r="AZ78">
        <v>25</v>
      </c>
      <c r="BA78">
        <v>1.6</v>
      </c>
      <c r="BB78">
        <v>106.45</v>
      </c>
      <c r="BC78">
        <v>58.31</v>
      </c>
      <c r="BD78">
        <v>0</v>
      </c>
      <c r="BE78">
        <v>1.8283</v>
      </c>
      <c r="BF78">
        <v>2.2263100000000001E-2</v>
      </c>
      <c r="BG78">
        <v>0</v>
      </c>
      <c r="BH78">
        <v>1.18861E-2</v>
      </c>
      <c r="BI78">
        <v>0</v>
      </c>
      <c r="BJ78">
        <v>0</v>
      </c>
      <c r="BK78">
        <v>0.163464</v>
      </c>
      <c r="BL78">
        <v>0.174178</v>
      </c>
      <c r="BM78">
        <v>0.35411700000000002</v>
      </c>
      <c r="BN78">
        <v>2.5823200000000001E-2</v>
      </c>
      <c r="BO78">
        <v>2.5800299999999998</v>
      </c>
      <c r="BP78">
        <v>1.8624499999999999</v>
      </c>
      <c r="BQ78">
        <v>141.33000000000001</v>
      </c>
      <c r="BR78">
        <v>1435.14</v>
      </c>
      <c r="BS78">
        <v>194.96799999999999</v>
      </c>
      <c r="BT78">
        <v>0</v>
      </c>
      <c r="BU78">
        <v>82.6327</v>
      </c>
      <c r="BV78">
        <v>615.745</v>
      </c>
      <c r="BW78">
        <v>1061.03</v>
      </c>
      <c r="BX78">
        <v>2371.31</v>
      </c>
      <c r="BY78">
        <v>151.51499999999999</v>
      </c>
      <c r="BZ78">
        <v>6053.67</v>
      </c>
      <c r="CA78">
        <v>208.58699999999999</v>
      </c>
      <c r="CB78">
        <v>0</v>
      </c>
      <c r="CC78">
        <v>0</v>
      </c>
      <c r="CD78">
        <v>0</v>
      </c>
      <c r="CE78">
        <v>109.20099999999999</v>
      </c>
      <c r="CF78">
        <v>0</v>
      </c>
      <c r="CG78">
        <v>45.121000000000002</v>
      </c>
      <c r="CH78">
        <v>0</v>
      </c>
      <c r="CI78">
        <v>0</v>
      </c>
      <c r="CJ78">
        <v>362.90899999999999</v>
      </c>
      <c r="CK78">
        <v>0</v>
      </c>
      <c r="CL78">
        <v>0</v>
      </c>
      <c r="CM78">
        <v>0</v>
      </c>
      <c r="CN78">
        <v>0</v>
      </c>
      <c r="CO78">
        <v>0</v>
      </c>
      <c r="CP78">
        <v>0</v>
      </c>
      <c r="CQ78">
        <v>0</v>
      </c>
      <c r="CR78">
        <v>0</v>
      </c>
      <c r="CS78">
        <v>0</v>
      </c>
      <c r="CT78">
        <v>0</v>
      </c>
      <c r="CU78">
        <v>18.32</v>
      </c>
      <c r="CV78">
        <v>35.21</v>
      </c>
      <c r="CW78">
        <v>2</v>
      </c>
      <c r="CX78">
        <v>0</v>
      </c>
      <c r="CY78">
        <v>8.98</v>
      </c>
      <c r="CZ78">
        <v>6.96</v>
      </c>
      <c r="DA78">
        <v>14.64</v>
      </c>
      <c r="DB78">
        <v>25</v>
      </c>
      <c r="DC78">
        <v>1.6</v>
      </c>
      <c r="DD78">
        <v>112.71</v>
      </c>
      <c r="DE78">
        <v>64.510000000000005</v>
      </c>
      <c r="DF78">
        <v>0</v>
      </c>
      <c r="DG78">
        <v>2.0164599999999999</v>
      </c>
      <c r="DH78">
        <v>2.2263100000000001E-2</v>
      </c>
      <c r="DI78">
        <v>0</v>
      </c>
      <c r="DJ78">
        <v>1.18861E-2</v>
      </c>
      <c r="DK78">
        <v>0.163464</v>
      </c>
      <c r="DL78">
        <v>0.17468600000000001</v>
      </c>
      <c r="DM78">
        <v>0.35411700000000002</v>
      </c>
      <c r="DN78">
        <v>2.5823200000000001E-2</v>
      </c>
      <c r="DO78">
        <v>2.7686999999999999</v>
      </c>
      <c r="DP78">
        <v>2.0506099999999998</v>
      </c>
      <c r="DQ78" t="s">
        <v>691</v>
      </c>
      <c r="DR78" t="s">
        <v>690</v>
      </c>
      <c r="DS78" t="s">
        <v>16</v>
      </c>
      <c r="DT78">
        <v>0.188664</v>
      </c>
      <c r="DU78">
        <v>0.18815599999999999</v>
      </c>
      <c r="DV78">
        <v>5.5540799999999999</v>
      </c>
      <c r="DW78">
        <v>9.6109100000000005</v>
      </c>
      <c r="EN78">
        <v>129.381</v>
      </c>
      <c r="EO78">
        <v>1231.26</v>
      </c>
      <c r="EP78">
        <v>194.96799999999999</v>
      </c>
      <c r="EQ78">
        <v>0</v>
      </c>
      <c r="ER78">
        <v>82.6327</v>
      </c>
      <c r="ES78">
        <v>0</v>
      </c>
      <c r="ET78">
        <v>0</v>
      </c>
      <c r="EU78">
        <v>615.745</v>
      </c>
      <c r="EV78">
        <v>1055.57</v>
      </c>
      <c r="EW78">
        <v>2371.31</v>
      </c>
      <c r="EX78">
        <v>151.51499999999999</v>
      </c>
      <c r="EY78">
        <v>5832.37</v>
      </c>
      <c r="EZ78">
        <v>190.95099999999999</v>
      </c>
      <c r="FA78">
        <v>0</v>
      </c>
      <c r="FB78">
        <v>0</v>
      </c>
      <c r="FC78">
        <v>0</v>
      </c>
      <c r="FD78">
        <v>109.20099999999999</v>
      </c>
      <c r="FE78">
        <v>0</v>
      </c>
      <c r="FF78">
        <v>45.121000000000002</v>
      </c>
      <c r="FG78">
        <v>0</v>
      </c>
      <c r="FH78">
        <v>0</v>
      </c>
      <c r="FI78">
        <v>345.27300000000002</v>
      </c>
      <c r="FJ78">
        <v>0</v>
      </c>
      <c r="FK78">
        <v>0</v>
      </c>
      <c r="FL78">
        <v>0</v>
      </c>
      <c r="FM78">
        <v>0</v>
      </c>
      <c r="FN78">
        <v>0</v>
      </c>
      <c r="FO78">
        <v>0</v>
      </c>
      <c r="FP78">
        <v>0</v>
      </c>
      <c r="FQ78">
        <v>0</v>
      </c>
      <c r="FR78">
        <v>0</v>
      </c>
      <c r="FS78">
        <v>0</v>
      </c>
      <c r="FT78">
        <v>16.71</v>
      </c>
      <c r="FU78">
        <v>30.62</v>
      </c>
      <c r="FV78">
        <v>2</v>
      </c>
      <c r="FW78">
        <v>0</v>
      </c>
      <c r="FX78">
        <v>8.98</v>
      </c>
      <c r="FY78">
        <v>0</v>
      </c>
      <c r="FZ78">
        <v>0</v>
      </c>
      <c r="GA78">
        <v>6.96</v>
      </c>
      <c r="GB78">
        <v>14.58</v>
      </c>
      <c r="GC78">
        <v>25</v>
      </c>
      <c r="GD78">
        <v>1.6</v>
      </c>
      <c r="GE78">
        <v>106.45</v>
      </c>
      <c r="GF78">
        <v>0</v>
      </c>
      <c r="GG78">
        <v>1.8283</v>
      </c>
      <c r="GH78">
        <v>2.2263100000000001E-2</v>
      </c>
      <c r="GI78">
        <v>0</v>
      </c>
      <c r="GJ78">
        <v>1.18861E-2</v>
      </c>
      <c r="GK78">
        <v>0</v>
      </c>
      <c r="GL78">
        <v>0</v>
      </c>
      <c r="GM78">
        <v>0.163464</v>
      </c>
      <c r="GN78">
        <v>0.174178</v>
      </c>
      <c r="GO78">
        <v>0.35411700000000002</v>
      </c>
      <c r="GP78">
        <v>2.5823200000000001E-2</v>
      </c>
      <c r="GQ78">
        <v>2.5800299999999998</v>
      </c>
      <c r="GR78">
        <v>590.31399999999996</v>
      </c>
      <c r="GS78">
        <v>4438.82</v>
      </c>
      <c r="GT78">
        <v>194.96799999999999</v>
      </c>
      <c r="GU78">
        <v>0</v>
      </c>
      <c r="GV78">
        <v>0</v>
      </c>
      <c r="GW78">
        <v>2615</v>
      </c>
      <c r="GX78">
        <v>989.00099999999998</v>
      </c>
      <c r="GY78">
        <v>3267.2</v>
      </c>
      <c r="GZ78">
        <v>327.5</v>
      </c>
      <c r="HA78">
        <v>12422.8</v>
      </c>
      <c r="HB78">
        <v>491.334</v>
      </c>
      <c r="HC78">
        <v>0</v>
      </c>
      <c r="HD78">
        <v>0</v>
      </c>
      <c r="HE78">
        <v>0</v>
      </c>
      <c r="HF78">
        <v>169.05600000000001</v>
      </c>
      <c r="HG78">
        <v>0</v>
      </c>
      <c r="HH78">
        <v>73.400000000000006</v>
      </c>
      <c r="HI78">
        <v>0</v>
      </c>
      <c r="HJ78">
        <v>0</v>
      </c>
      <c r="HK78">
        <v>733.79100000000005</v>
      </c>
      <c r="HL78">
        <v>0</v>
      </c>
      <c r="HM78">
        <v>0</v>
      </c>
      <c r="HN78">
        <v>0</v>
      </c>
      <c r="HO78">
        <v>0</v>
      </c>
      <c r="HP78">
        <v>0</v>
      </c>
      <c r="HQ78">
        <v>0</v>
      </c>
      <c r="HR78">
        <v>0</v>
      </c>
      <c r="HS78">
        <v>0</v>
      </c>
      <c r="HT78">
        <v>0</v>
      </c>
      <c r="HU78">
        <v>0</v>
      </c>
      <c r="HV78">
        <v>45.46</v>
      </c>
      <c r="HW78">
        <v>95.75</v>
      </c>
      <c r="HX78">
        <v>2</v>
      </c>
      <c r="HY78">
        <v>0</v>
      </c>
      <c r="HZ78">
        <v>12.55</v>
      </c>
      <c r="IA78">
        <v>30.3</v>
      </c>
      <c r="IB78">
        <v>15.64</v>
      </c>
      <c r="IC78">
        <v>35.020000000000003</v>
      </c>
      <c r="ID78">
        <v>3.45</v>
      </c>
      <c r="IE78">
        <v>240.17</v>
      </c>
      <c r="IF78">
        <v>0</v>
      </c>
      <c r="IG78">
        <v>4.3616000000000001</v>
      </c>
      <c r="IH78">
        <v>2.2263100000000001E-2</v>
      </c>
      <c r="II78">
        <v>0</v>
      </c>
      <c r="IJ78">
        <v>0</v>
      </c>
      <c r="IK78">
        <v>0.76358999999999999</v>
      </c>
      <c r="IL78">
        <v>0.12681200000000001</v>
      </c>
      <c r="IM78">
        <v>0.53503100000000003</v>
      </c>
      <c r="IN78">
        <v>6.9275500000000004E-2</v>
      </c>
      <c r="IO78">
        <v>5.8785699999999999</v>
      </c>
      <c r="IP78">
        <v>40.1</v>
      </c>
      <c r="IQ78">
        <v>0</v>
      </c>
      <c r="IR78">
        <v>23.4</v>
      </c>
      <c r="IS78">
        <v>42.5</v>
      </c>
      <c r="IT78">
        <v>19.100000000000001</v>
      </c>
      <c r="IU78">
        <v>34.71</v>
      </c>
      <c r="IV78">
        <v>23.6</v>
      </c>
      <c r="IW78">
        <v>39.409999999999997</v>
      </c>
      <c r="IX78">
        <v>25.1</v>
      </c>
      <c r="IY78">
        <v>34.71</v>
      </c>
      <c r="IZ78">
        <v>23.6</v>
      </c>
      <c r="JA78">
        <v>103.25</v>
      </c>
      <c r="JB78">
        <v>52.51</v>
      </c>
    </row>
    <row r="79" spans="1:262" x14ac:dyDescent="0.25">
      <c r="A79" s="10">
        <v>42977.405659722222</v>
      </c>
      <c r="B79" t="s">
        <v>458</v>
      </c>
      <c r="C79" t="s">
        <v>594</v>
      </c>
      <c r="D79">
        <v>12</v>
      </c>
      <c r="E79">
        <v>1</v>
      </c>
      <c r="F79">
        <v>2700</v>
      </c>
      <c r="G79" t="s">
        <v>96</v>
      </c>
      <c r="H79" t="s">
        <v>125</v>
      </c>
      <c r="I79">
        <v>5.15</v>
      </c>
      <c r="J79">
        <v>40.4</v>
      </c>
      <c r="K79">
        <v>136.16200000000001</v>
      </c>
      <c r="L79">
        <v>263.10300000000001</v>
      </c>
      <c r="M79">
        <v>193.67699999999999</v>
      </c>
      <c r="N79">
        <v>0</v>
      </c>
      <c r="O79">
        <v>82.6327</v>
      </c>
      <c r="P79">
        <v>0</v>
      </c>
      <c r="Q79">
        <v>0</v>
      </c>
      <c r="R79">
        <v>615.745</v>
      </c>
      <c r="S79">
        <v>1032.6300000000001</v>
      </c>
      <c r="T79">
        <v>2371.31</v>
      </c>
      <c r="U79">
        <v>151.51499999999999</v>
      </c>
      <c r="V79">
        <v>4846.7700000000004</v>
      </c>
      <c r="W79">
        <v>200.929</v>
      </c>
      <c r="X79">
        <v>0</v>
      </c>
      <c r="Y79">
        <v>0</v>
      </c>
      <c r="Z79">
        <v>0</v>
      </c>
      <c r="AA79">
        <v>114.378</v>
      </c>
      <c r="AB79">
        <v>0</v>
      </c>
      <c r="AC79">
        <v>45.121000000000002</v>
      </c>
      <c r="AD79">
        <v>0</v>
      </c>
      <c r="AE79">
        <v>0</v>
      </c>
      <c r="AF79">
        <v>360.428</v>
      </c>
      <c r="AG79">
        <v>0</v>
      </c>
      <c r="AH79">
        <v>0</v>
      </c>
      <c r="AI79">
        <v>0</v>
      </c>
      <c r="AJ79">
        <v>0</v>
      </c>
      <c r="AK79">
        <v>0</v>
      </c>
      <c r="AL79">
        <v>0</v>
      </c>
      <c r="AM79">
        <v>0</v>
      </c>
      <c r="AN79">
        <v>0</v>
      </c>
      <c r="AO79">
        <v>0</v>
      </c>
      <c r="AP79">
        <v>0</v>
      </c>
      <c r="AQ79">
        <v>17.649999999999999</v>
      </c>
      <c r="AR79">
        <v>15.25</v>
      </c>
      <c r="AS79">
        <v>1.99</v>
      </c>
      <c r="AT79">
        <v>0</v>
      </c>
      <c r="AU79">
        <v>9.33</v>
      </c>
      <c r="AV79">
        <v>0</v>
      </c>
      <c r="AW79">
        <v>0</v>
      </c>
      <c r="AX79">
        <v>6.98</v>
      </c>
      <c r="AY79">
        <v>14.39</v>
      </c>
      <c r="AZ79">
        <v>25.03</v>
      </c>
      <c r="BA79">
        <v>1.61</v>
      </c>
      <c r="BB79">
        <v>92.23</v>
      </c>
      <c r="BC79">
        <v>44.22</v>
      </c>
      <c r="BD79">
        <v>0</v>
      </c>
      <c r="BE79">
        <v>0.84132700000000005</v>
      </c>
      <c r="BF79">
        <v>2.2115699999999999E-2</v>
      </c>
      <c r="BG79">
        <v>0</v>
      </c>
      <c r="BH79">
        <v>1.18861E-2</v>
      </c>
      <c r="BI79">
        <v>0</v>
      </c>
      <c r="BJ79">
        <v>0</v>
      </c>
      <c r="BK79">
        <v>0.163464</v>
      </c>
      <c r="BL79">
        <v>0.171348</v>
      </c>
      <c r="BM79">
        <v>0.35411700000000002</v>
      </c>
      <c r="BN79">
        <v>2.5823200000000001E-2</v>
      </c>
      <c r="BO79">
        <v>1.5900799999999999</v>
      </c>
      <c r="BP79">
        <v>0.87532900000000002</v>
      </c>
      <c r="BQ79">
        <v>144.58699999999999</v>
      </c>
      <c r="BR79">
        <v>343.87400000000002</v>
      </c>
      <c r="BS79">
        <v>193.67699999999999</v>
      </c>
      <c r="BT79">
        <v>0</v>
      </c>
      <c r="BU79">
        <v>82.6327</v>
      </c>
      <c r="BV79">
        <v>615.745</v>
      </c>
      <c r="BW79">
        <v>1039.79</v>
      </c>
      <c r="BX79">
        <v>2371.31</v>
      </c>
      <c r="BY79">
        <v>151.51499999999999</v>
      </c>
      <c r="BZ79">
        <v>4943.13</v>
      </c>
      <c r="CA79">
        <v>213.36199999999999</v>
      </c>
      <c r="CB79">
        <v>0</v>
      </c>
      <c r="CC79">
        <v>0</v>
      </c>
      <c r="CD79">
        <v>0</v>
      </c>
      <c r="CE79">
        <v>114.378</v>
      </c>
      <c r="CF79">
        <v>0</v>
      </c>
      <c r="CG79">
        <v>45.121000000000002</v>
      </c>
      <c r="CH79">
        <v>0</v>
      </c>
      <c r="CI79">
        <v>0</v>
      </c>
      <c r="CJ79">
        <v>372.86099999999999</v>
      </c>
      <c r="CK79">
        <v>0</v>
      </c>
      <c r="CL79">
        <v>0</v>
      </c>
      <c r="CM79">
        <v>0</v>
      </c>
      <c r="CN79">
        <v>0</v>
      </c>
      <c r="CO79">
        <v>0</v>
      </c>
      <c r="CP79">
        <v>0</v>
      </c>
      <c r="CQ79">
        <v>0</v>
      </c>
      <c r="CR79">
        <v>0</v>
      </c>
      <c r="CS79">
        <v>0</v>
      </c>
      <c r="CT79">
        <v>0</v>
      </c>
      <c r="CU79">
        <v>18.809999999999999</v>
      </c>
      <c r="CV79">
        <v>19.239999999999998</v>
      </c>
      <c r="CW79">
        <v>1.99</v>
      </c>
      <c r="CX79">
        <v>0</v>
      </c>
      <c r="CY79">
        <v>9.33</v>
      </c>
      <c r="CZ79">
        <v>6.98</v>
      </c>
      <c r="DA79">
        <v>14.46</v>
      </c>
      <c r="DB79">
        <v>25.03</v>
      </c>
      <c r="DC79">
        <v>1.61</v>
      </c>
      <c r="DD79">
        <v>97.45</v>
      </c>
      <c r="DE79">
        <v>49.37</v>
      </c>
      <c r="DF79">
        <v>0</v>
      </c>
      <c r="DG79">
        <v>1.0941399999999999</v>
      </c>
      <c r="DH79">
        <v>2.2115699999999999E-2</v>
      </c>
      <c r="DI79">
        <v>0</v>
      </c>
      <c r="DJ79">
        <v>1.18861E-2</v>
      </c>
      <c r="DK79">
        <v>0.163464</v>
      </c>
      <c r="DL79">
        <v>0.17199600000000001</v>
      </c>
      <c r="DM79">
        <v>0.35411700000000002</v>
      </c>
      <c r="DN79">
        <v>2.5823200000000001E-2</v>
      </c>
      <c r="DO79">
        <v>1.84354</v>
      </c>
      <c r="DP79">
        <v>1.1281399999999999</v>
      </c>
      <c r="DQ79" t="s">
        <v>691</v>
      </c>
      <c r="DR79" t="s">
        <v>690</v>
      </c>
      <c r="DS79" t="s">
        <v>16</v>
      </c>
      <c r="DT79">
        <v>0.25346099999999999</v>
      </c>
      <c r="DU79">
        <v>0.25281300000000001</v>
      </c>
      <c r="DV79">
        <v>5.3565899999999997</v>
      </c>
      <c r="DW79">
        <v>10.4314</v>
      </c>
      <c r="EN79">
        <v>136.16200000000001</v>
      </c>
      <c r="EO79">
        <v>263.10300000000001</v>
      </c>
      <c r="EP79">
        <v>193.67699999999999</v>
      </c>
      <c r="EQ79">
        <v>0</v>
      </c>
      <c r="ER79">
        <v>82.6327</v>
      </c>
      <c r="ES79">
        <v>0</v>
      </c>
      <c r="ET79">
        <v>0</v>
      </c>
      <c r="EU79">
        <v>615.745</v>
      </c>
      <c r="EV79">
        <v>1032.6300000000001</v>
      </c>
      <c r="EW79">
        <v>2371.31</v>
      </c>
      <c r="EX79">
        <v>151.51499999999999</v>
      </c>
      <c r="EY79">
        <v>4846.7700000000004</v>
      </c>
      <c r="EZ79">
        <v>200.929</v>
      </c>
      <c r="FA79">
        <v>0</v>
      </c>
      <c r="FB79">
        <v>0</v>
      </c>
      <c r="FC79">
        <v>0</v>
      </c>
      <c r="FD79">
        <v>114.378</v>
      </c>
      <c r="FE79">
        <v>0</v>
      </c>
      <c r="FF79">
        <v>45.121000000000002</v>
      </c>
      <c r="FG79">
        <v>0</v>
      </c>
      <c r="FH79">
        <v>0</v>
      </c>
      <c r="FI79">
        <v>360.428</v>
      </c>
      <c r="FJ79">
        <v>0</v>
      </c>
      <c r="FK79">
        <v>0</v>
      </c>
      <c r="FL79">
        <v>0</v>
      </c>
      <c r="FM79">
        <v>0</v>
      </c>
      <c r="FN79">
        <v>0</v>
      </c>
      <c r="FO79">
        <v>0</v>
      </c>
      <c r="FP79">
        <v>0</v>
      </c>
      <c r="FQ79">
        <v>0</v>
      </c>
      <c r="FR79">
        <v>0</v>
      </c>
      <c r="FS79">
        <v>0</v>
      </c>
      <c r="FT79">
        <v>17.649999999999999</v>
      </c>
      <c r="FU79">
        <v>15.25</v>
      </c>
      <c r="FV79">
        <v>1.99</v>
      </c>
      <c r="FW79">
        <v>0</v>
      </c>
      <c r="FX79">
        <v>9.33</v>
      </c>
      <c r="FY79">
        <v>0</v>
      </c>
      <c r="FZ79">
        <v>0</v>
      </c>
      <c r="GA79">
        <v>6.98</v>
      </c>
      <c r="GB79">
        <v>14.39</v>
      </c>
      <c r="GC79">
        <v>25.03</v>
      </c>
      <c r="GD79">
        <v>1.61</v>
      </c>
      <c r="GE79">
        <v>92.23</v>
      </c>
      <c r="GF79">
        <v>0</v>
      </c>
      <c r="GG79">
        <v>0.84132700000000005</v>
      </c>
      <c r="GH79">
        <v>2.2115699999999999E-2</v>
      </c>
      <c r="GI79">
        <v>0</v>
      </c>
      <c r="GJ79">
        <v>1.18861E-2</v>
      </c>
      <c r="GK79">
        <v>0</v>
      </c>
      <c r="GL79">
        <v>0</v>
      </c>
      <c r="GM79">
        <v>0.163464</v>
      </c>
      <c r="GN79">
        <v>0.171348</v>
      </c>
      <c r="GO79">
        <v>0.35411700000000002</v>
      </c>
      <c r="GP79">
        <v>2.5823200000000001E-2</v>
      </c>
      <c r="GQ79">
        <v>1.5900799999999999</v>
      </c>
      <c r="GR79">
        <v>584.22799999999995</v>
      </c>
      <c r="GS79">
        <v>1729.31</v>
      </c>
      <c r="GT79">
        <v>193.67699999999999</v>
      </c>
      <c r="GU79">
        <v>0</v>
      </c>
      <c r="GV79">
        <v>0</v>
      </c>
      <c r="GW79">
        <v>2615</v>
      </c>
      <c r="GX79">
        <v>989.00099999999998</v>
      </c>
      <c r="GY79">
        <v>3267.2</v>
      </c>
      <c r="GZ79">
        <v>327.5</v>
      </c>
      <c r="HA79">
        <v>9705.92</v>
      </c>
      <c r="HB79">
        <v>486.19400000000002</v>
      </c>
      <c r="HC79">
        <v>0</v>
      </c>
      <c r="HD79">
        <v>0</v>
      </c>
      <c r="HE79">
        <v>0</v>
      </c>
      <c r="HF79">
        <v>174.76499999999999</v>
      </c>
      <c r="HG79">
        <v>0</v>
      </c>
      <c r="HH79">
        <v>73.400000000000006</v>
      </c>
      <c r="HI79">
        <v>0</v>
      </c>
      <c r="HJ79">
        <v>0</v>
      </c>
      <c r="HK79">
        <v>734.35900000000004</v>
      </c>
      <c r="HL79">
        <v>0</v>
      </c>
      <c r="HM79">
        <v>0</v>
      </c>
      <c r="HN79">
        <v>0</v>
      </c>
      <c r="HO79">
        <v>0</v>
      </c>
      <c r="HP79">
        <v>0</v>
      </c>
      <c r="HQ79">
        <v>0</v>
      </c>
      <c r="HR79">
        <v>0</v>
      </c>
      <c r="HS79">
        <v>0</v>
      </c>
      <c r="HT79">
        <v>0</v>
      </c>
      <c r="HU79">
        <v>0</v>
      </c>
      <c r="HV79">
        <v>45.12</v>
      </c>
      <c r="HW79">
        <v>59.73</v>
      </c>
      <c r="HX79">
        <v>1.99</v>
      </c>
      <c r="HY79">
        <v>0</v>
      </c>
      <c r="HZ79">
        <v>12.91</v>
      </c>
      <c r="IA79">
        <v>30.42</v>
      </c>
      <c r="IB79">
        <v>15.65</v>
      </c>
      <c r="IC79">
        <v>35.06</v>
      </c>
      <c r="ID79">
        <v>3.54</v>
      </c>
      <c r="IE79">
        <v>204.42</v>
      </c>
      <c r="IF79">
        <v>0</v>
      </c>
      <c r="IG79">
        <v>3.4777399999999998</v>
      </c>
      <c r="IH79">
        <v>2.2115699999999999E-2</v>
      </c>
      <c r="II79">
        <v>0</v>
      </c>
      <c r="IJ79">
        <v>0</v>
      </c>
      <c r="IK79">
        <v>0.76358999999999999</v>
      </c>
      <c r="IL79">
        <v>0.12681200000000001</v>
      </c>
      <c r="IM79">
        <v>0.53503100000000003</v>
      </c>
      <c r="IN79">
        <v>6.9275500000000004E-2</v>
      </c>
      <c r="IO79">
        <v>4.9945599999999999</v>
      </c>
      <c r="IP79">
        <v>40.4</v>
      </c>
      <c r="IQ79">
        <v>0</v>
      </c>
      <c r="IR79">
        <v>24.3</v>
      </c>
      <c r="IS79">
        <v>42.7</v>
      </c>
      <c r="IT79">
        <v>18.399999999999999</v>
      </c>
      <c r="IU79">
        <v>19.399999999999999</v>
      </c>
      <c r="IV79">
        <v>24.82</v>
      </c>
      <c r="IW79">
        <v>23.47</v>
      </c>
      <c r="IX79">
        <v>25.9</v>
      </c>
      <c r="IY79">
        <v>19.399999999999999</v>
      </c>
      <c r="IZ79">
        <v>24.82</v>
      </c>
      <c r="JA79">
        <v>67.180000000000007</v>
      </c>
      <c r="JB79">
        <v>52.57</v>
      </c>
    </row>
    <row r="80" spans="1:262" x14ac:dyDescent="0.25">
      <c r="A80" s="10">
        <v>42977.405659722222</v>
      </c>
      <c r="B80" t="s">
        <v>459</v>
      </c>
      <c r="C80" t="s">
        <v>595</v>
      </c>
      <c r="D80">
        <v>13</v>
      </c>
      <c r="E80">
        <v>1</v>
      </c>
      <c r="F80">
        <v>2700</v>
      </c>
      <c r="G80" t="s">
        <v>96</v>
      </c>
      <c r="H80" t="s">
        <v>125</v>
      </c>
      <c r="I80">
        <v>6.02</v>
      </c>
      <c r="J80">
        <v>41.6</v>
      </c>
      <c r="K80">
        <v>120.501</v>
      </c>
      <c r="L80">
        <v>1376.77</v>
      </c>
      <c r="M80">
        <v>201.423</v>
      </c>
      <c r="N80">
        <v>0</v>
      </c>
      <c r="O80">
        <v>82.631500000000003</v>
      </c>
      <c r="P80">
        <v>0</v>
      </c>
      <c r="Q80">
        <v>0</v>
      </c>
      <c r="R80">
        <v>615.745</v>
      </c>
      <c r="S80">
        <v>1065.47</v>
      </c>
      <c r="T80">
        <v>2371.31</v>
      </c>
      <c r="U80">
        <v>151.51499999999999</v>
      </c>
      <c r="V80">
        <v>5985.36</v>
      </c>
      <c r="W80">
        <v>177.845</v>
      </c>
      <c r="X80">
        <v>0</v>
      </c>
      <c r="Y80">
        <v>0</v>
      </c>
      <c r="Z80">
        <v>0</v>
      </c>
      <c r="AA80">
        <v>107.235</v>
      </c>
      <c r="AB80">
        <v>0</v>
      </c>
      <c r="AC80">
        <v>45.121000000000002</v>
      </c>
      <c r="AD80">
        <v>0</v>
      </c>
      <c r="AE80">
        <v>0</v>
      </c>
      <c r="AF80">
        <v>330.20100000000002</v>
      </c>
      <c r="AG80">
        <v>0</v>
      </c>
      <c r="AH80">
        <v>0</v>
      </c>
      <c r="AI80">
        <v>0</v>
      </c>
      <c r="AJ80">
        <v>0</v>
      </c>
      <c r="AK80">
        <v>0</v>
      </c>
      <c r="AL80">
        <v>0</v>
      </c>
      <c r="AM80">
        <v>0</v>
      </c>
      <c r="AN80">
        <v>0</v>
      </c>
      <c r="AO80">
        <v>0</v>
      </c>
      <c r="AP80">
        <v>0</v>
      </c>
      <c r="AQ80">
        <v>15.7</v>
      </c>
      <c r="AR80">
        <v>33.520000000000003</v>
      </c>
      <c r="AS80">
        <v>2.08</v>
      </c>
      <c r="AT80">
        <v>0</v>
      </c>
      <c r="AU80">
        <v>8.85</v>
      </c>
      <c r="AV80">
        <v>0</v>
      </c>
      <c r="AW80">
        <v>0</v>
      </c>
      <c r="AX80">
        <v>7.13</v>
      </c>
      <c r="AY80">
        <v>14.91</v>
      </c>
      <c r="AZ80">
        <v>25.18</v>
      </c>
      <c r="BA80">
        <v>1.63</v>
      </c>
      <c r="BB80">
        <v>109</v>
      </c>
      <c r="BC80">
        <v>60.15</v>
      </c>
      <c r="BD80">
        <v>0</v>
      </c>
      <c r="BE80">
        <v>2.08467</v>
      </c>
      <c r="BF80">
        <v>2.3000199999999998E-2</v>
      </c>
      <c r="BG80">
        <v>0</v>
      </c>
      <c r="BH80">
        <v>1.18861E-2</v>
      </c>
      <c r="BI80">
        <v>0</v>
      </c>
      <c r="BJ80">
        <v>0</v>
      </c>
      <c r="BK80">
        <v>0.163464</v>
      </c>
      <c r="BL80">
        <v>0.17505499999999999</v>
      </c>
      <c r="BM80">
        <v>0.35411700000000002</v>
      </c>
      <c r="BN80">
        <v>2.5823200000000001E-2</v>
      </c>
      <c r="BO80">
        <v>2.8380200000000002</v>
      </c>
      <c r="BP80">
        <v>2.1195599999999999</v>
      </c>
      <c r="BQ80">
        <v>127.67</v>
      </c>
      <c r="BR80">
        <v>1603.95</v>
      </c>
      <c r="BS80">
        <v>201.423</v>
      </c>
      <c r="BT80">
        <v>0</v>
      </c>
      <c r="BU80">
        <v>82.631500000000003</v>
      </c>
      <c r="BV80">
        <v>615.745</v>
      </c>
      <c r="BW80">
        <v>1071.3499999999999</v>
      </c>
      <c r="BX80">
        <v>2371.31</v>
      </c>
      <c r="BY80">
        <v>151.51499999999999</v>
      </c>
      <c r="BZ80">
        <v>6225.59</v>
      </c>
      <c r="CA80">
        <v>188.42500000000001</v>
      </c>
      <c r="CB80">
        <v>0</v>
      </c>
      <c r="CC80">
        <v>0</v>
      </c>
      <c r="CD80">
        <v>0</v>
      </c>
      <c r="CE80">
        <v>107.235</v>
      </c>
      <c r="CF80">
        <v>0</v>
      </c>
      <c r="CG80">
        <v>45.121000000000002</v>
      </c>
      <c r="CH80">
        <v>0</v>
      </c>
      <c r="CI80">
        <v>0</v>
      </c>
      <c r="CJ80">
        <v>340.78199999999998</v>
      </c>
      <c r="CK80">
        <v>0</v>
      </c>
      <c r="CL80">
        <v>0</v>
      </c>
      <c r="CM80">
        <v>0</v>
      </c>
      <c r="CN80">
        <v>0</v>
      </c>
      <c r="CO80">
        <v>0</v>
      </c>
      <c r="CP80">
        <v>0</v>
      </c>
      <c r="CQ80">
        <v>0</v>
      </c>
      <c r="CR80">
        <v>0</v>
      </c>
      <c r="CS80">
        <v>0</v>
      </c>
      <c r="CT80">
        <v>0</v>
      </c>
      <c r="CU80">
        <v>16.670000000000002</v>
      </c>
      <c r="CV80">
        <v>38.57</v>
      </c>
      <c r="CW80">
        <v>2.08</v>
      </c>
      <c r="CX80">
        <v>0</v>
      </c>
      <c r="CY80">
        <v>8.85</v>
      </c>
      <c r="CZ80">
        <v>7.13</v>
      </c>
      <c r="DA80">
        <v>14.96</v>
      </c>
      <c r="DB80">
        <v>25.18</v>
      </c>
      <c r="DC80">
        <v>1.63</v>
      </c>
      <c r="DD80">
        <v>115.07</v>
      </c>
      <c r="DE80">
        <v>66.17</v>
      </c>
      <c r="DF80">
        <v>0</v>
      </c>
      <c r="DG80">
        <v>2.3405200000000002</v>
      </c>
      <c r="DH80">
        <v>2.3000199999999998E-2</v>
      </c>
      <c r="DI80">
        <v>0</v>
      </c>
      <c r="DJ80">
        <v>1.18861E-2</v>
      </c>
      <c r="DK80">
        <v>0.163464</v>
      </c>
      <c r="DL80">
        <v>0.17543600000000001</v>
      </c>
      <c r="DM80">
        <v>0.35411700000000002</v>
      </c>
      <c r="DN80">
        <v>2.5823200000000001E-2</v>
      </c>
      <c r="DO80">
        <v>3.0942400000000001</v>
      </c>
      <c r="DP80">
        <v>2.37541</v>
      </c>
      <c r="DQ80" t="s">
        <v>691</v>
      </c>
      <c r="DR80" t="s">
        <v>690</v>
      </c>
      <c r="DS80" t="s">
        <v>16</v>
      </c>
      <c r="DT80">
        <v>0.25622600000000001</v>
      </c>
      <c r="DU80">
        <v>0.25584600000000002</v>
      </c>
      <c r="DV80">
        <v>5.2750500000000002</v>
      </c>
      <c r="DW80">
        <v>9.0977800000000002</v>
      </c>
      <c r="EN80">
        <v>120.501</v>
      </c>
      <c r="EO80">
        <v>1376.77</v>
      </c>
      <c r="EP80">
        <v>201.423</v>
      </c>
      <c r="EQ80">
        <v>0</v>
      </c>
      <c r="ER80">
        <v>82.631500000000003</v>
      </c>
      <c r="ES80">
        <v>0</v>
      </c>
      <c r="ET80">
        <v>0</v>
      </c>
      <c r="EU80">
        <v>615.745</v>
      </c>
      <c r="EV80">
        <v>1065.47</v>
      </c>
      <c r="EW80">
        <v>2371.31</v>
      </c>
      <c r="EX80">
        <v>151.51499999999999</v>
      </c>
      <c r="EY80">
        <v>5985.36</v>
      </c>
      <c r="EZ80">
        <v>177.845</v>
      </c>
      <c r="FA80">
        <v>0</v>
      </c>
      <c r="FB80">
        <v>0</v>
      </c>
      <c r="FC80">
        <v>0</v>
      </c>
      <c r="FD80">
        <v>107.235</v>
      </c>
      <c r="FE80">
        <v>0</v>
      </c>
      <c r="FF80">
        <v>45.121000000000002</v>
      </c>
      <c r="FG80">
        <v>0</v>
      </c>
      <c r="FH80">
        <v>0</v>
      </c>
      <c r="FI80">
        <v>330.20100000000002</v>
      </c>
      <c r="FJ80">
        <v>0</v>
      </c>
      <c r="FK80">
        <v>0</v>
      </c>
      <c r="FL80">
        <v>0</v>
      </c>
      <c r="FM80">
        <v>0</v>
      </c>
      <c r="FN80">
        <v>0</v>
      </c>
      <c r="FO80">
        <v>0</v>
      </c>
      <c r="FP80">
        <v>0</v>
      </c>
      <c r="FQ80">
        <v>0</v>
      </c>
      <c r="FR80">
        <v>0</v>
      </c>
      <c r="FS80">
        <v>0</v>
      </c>
      <c r="FT80">
        <v>15.7</v>
      </c>
      <c r="FU80">
        <v>33.520000000000003</v>
      </c>
      <c r="FV80">
        <v>2.08</v>
      </c>
      <c r="FW80">
        <v>0</v>
      </c>
      <c r="FX80">
        <v>8.85</v>
      </c>
      <c r="FY80">
        <v>0</v>
      </c>
      <c r="FZ80">
        <v>0</v>
      </c>
      <c r="GA80">
        <v>7.13</v>
      </c>
      <c r="GB80">
        <v>14.91</v>
      </c>
      <c r="GC80">
        <v>25.18</v>
      </c>
      <c r="GD80">
        <v>1.63</v>
      </c>
      <c r="GE80">
        <v>109</v>
      </c>
      <c r="GF80">
        <v>0</v>
      </c>
      <c r="GG80">
        <v>2.08467</v>
      </c>
      <c r="GH80">
        <v>2.3000199999999998E-2</v>
      </c>
      <c r="GI80">
        <v>0</v>
      </c>
      <c r="GJ80">
        <v>1.18861E-2</v>
      </c>
      <c r="GK80">
        <v>0</v>
      </c>
      <c r="GL80">
        <v>0</v>
      </c>
      <c r="GM80">
        <v>0.163464</v>
      </c>
      <c r="GN80">
        <v>0.17505499999999999</v>
      </c>
      <c r="GO80">
        <v>0.35411700000000002</v>
      </c>
      <c r="GP80">
        <v>2.5823200000000001E-2</v>
      </c>
      <c r="GQ80">
        <v>2.8380200000000002</v>
      </c>
      <c r="GR80">
        <v>533.18299999999999</v>
      </c>
      <c r="GS80">
        <v>4850.5</v>
      </c>
      <c r="GT80">
        <v>201.423</v>
      </c>
      <c r="GU80">
        <v>0</v>
      </c>
      <c r="GV80">
        <v>0</v>
      </c>
      <c r="GW80">
        <v>2615</v>
      </c>
      <c r="GX80">
        <v>989.00099999999998</v>
      </c>
      <c r="GY80">
        <v>3267.2</v>
      </c>
      <c r="GZ80">
        <v>327.5</v>
      </c>
      <c r="HA80">
        <v>12783.8</v>
      </c>
      <c r="HB80">
        <v>443.78</v>
      </c>
      <c r="HC80">
        <v>0</v>
      </c>
      <c r="HD80">
        <v>0</v>
      </c>
      <c r="HE80">
        <v>0</v>
      </c>
      <c r="HF80">
        <v>166.83099999999999</v>
      </c>
      <c r="HG80">
        <v>0</v>
      </c>
      <c r="HH80">
        <v>73.400000000000006</v>
      </c>
      <c r="HI80">
        <v>0</v>
      </c>
      <c r="HJ80">
        <v>0</v>
      </c>
      <c r="HK80">
        <v>684.01099999999997</v>
      </c>
      <c r="HL80">
        <v>0</v>
      </c>
      <c r="HM80">
        <v>0</v>
      </c>
      <c r="HN80">
        <v>0</v>
      </c>
      <c r="HO80">
        <v>0</v>
      </c>
      <c r="HP80">
        <v>0</v>
      </c>
      <c r="HQ80">
        <v>0</v>
      </c>
      <c r="HR80">
        <v>0</v>
      </c>
      <c r="HS80">
        <v>0</v>
      </c>
      <c r="HT80">
        <v>0</v>
      </c>
      <c r="HU80">
        <v>0</v>
      </c>
      <c r="HV80">
        <v>41.37</v>
      </c>
      <c r="HW80">
        <v>96.29</v>
      </c>
      <c r="HX80">
        <v>2.08</v>
      </c>
      <c r="HY80">
        <v>0</v>
      </c>
      <c r="HZ80">
        <v>12.39</v>
      </c>
      <c r="IA80">
        <v>31.18</v>
      </c>
      <c r="IB80">
        <v>15.71</v>
      </c>
      <c r="IC80">
        <v>35.299999999999997</v>
      </c>
      <c r="ID80">
        <v>3.61</v>
      </c>
      <c r="IE80">
        <v>237.93</v>
      </c>
      <c r="IF80">
        <v>0</v>
      </c>
      <c r="IG80">
        <v>4.4601499999999996</v>
      </c>
      <c r="IH80">
        <v>2.3000199999999998E-2</v>
      </c>
      <c r="II80">
        <v>0</v>
      </c>
      <c r="IJ80">
        <v>0</v>
      </c>
      <c r="IK80">
        <v>0.76358999999999999</v>
      </c>
      <c r="IL80">
        <v>0.12681200000000001</v>
      </c>
      <c r="IM80">
        <v>0.53503100000000003</v>
      </c>
      <c r="IN80">
        <v>6.9275500000000004E-2</v>
      </c>
      <c r="IO80">
        <v>5.9778599999999997</v>
      </c>
      <c r="IP80">
        <v>41.6</v>
      </c>
      <c r="IQ80">
        <v>0</v>
      </c>
      <c r="IR80">
        <v>24.6</v>
      </c>
      <c r="IS80">
        <v>43.9</v>
      </c>
      <c r="IT80">
        <v>19.3</v>
      </c>
      <c r="IU80">
        <v>37.630000000000003</v>
      </c>
      <c r="IV80">
        <v>22.52</v>
      </c>
      <c r="IW80">
        <v>42.75</v>
      </c>
      <c r="IX80">
        <v>23.42</v>
      </c>
      <c r="IY80">
        <v>37.630000000000003</v>
      </c>
      <c r="IZ80">
        <v>22.52</v>
      </c>
      <c r="JA80">
        <v>103.39</v>
      </c>
      <c r="JB80">
        <v>48.74</v>
      </c>
    </row>
    <row r="81" spans="1:262" x14ac:dyDescent="0.25">
      <c r="A81" s="10">
        <v>42977.405659722222</v>
      </c>
      <c r="B81" t="s">
        <v>460</v>
      </c>
      <c r="C81" t="s">
        <v>596</v>
      </c>
      <c r="D81">
        <v>14</v>
      </c>
      <c r="E81">
        <v>1</v>
      </c>
      <c r="F81">
        <v>2700</v>
      </c>
      <c r="G81" t="s">
        <v>96</v>
      </c>
      <c r="H81" t="s">
        <v>125</v>
      </c>
      <c r="I81">
        <v>6.86</v>
      </c>
      <c r="J81">
        <v>41.3</v>
      </c>
      <c r="K81">
        <v>119.41500000000001</v>
      </c>
      <c r="L81">
        <v>1190.74</v>
      </c>
      <c r="M81">
        <v>184.64</v>
      </c>
      <c r="N81">
        <v>0</v>
      </c>
      <c r="O81">
        <v>82.6327</v>
      </c>
      <c r="P81">
        <v>0</v>
      </c>
      <c r="Q81">
        <v>0</v>
      </c>
      <c r="R81">
        <v>615.745</v>
      </c>
      <c r="S81">
        <v>1051.1199999999999</v>
      </c>
      <c r="T81">
        <v>2371.31</v>
      </c>
      <c r="U81">
        <v>151.51499999999999</v>
      </c>
      <c r="V81">
        <v>5767.11</v>
      </c>
      <c r="W81">
        <v>176.428</v>
      </c>
      <c r="X81">
        <v>0</v>
      </c>
      <c r="Y81">
        <v>0</v>
      </c>
      <c r="Z81">
        <v>0</v>
      </c>
      <c r="AA81">
        <v>110.355</v>
      </c>
      <c r="AB81">
        <v>0</v>
      </c>
      <c r="AC81">
        <v>45.121000000000002</v>
      </c>
      <c r="AD81">
        <v>0</v>
      </c>
      <c r="AE81">
        <v>0</v>
      </c>
      <c r="AF81">
        <v>331.904</v>
      </c>
      <c r="AG81">
        <v>0</v>
      </c>
      <c r="AH81">
        <v>0</v>
      </c>
      <c r="AI81">
        <v>0</v>
      </c>
      <c r="AJ81">
        <v>0</v>
      </c>
      <c r="AK81">
        <v>0</v>
      </c>
      <c r="AL81">
        <v>0</v>
      </c>
      <c r="AM81">
        <v>0</v>
      </c>
      <c r="AN81">
        <v>0</v>
      </c>
      <c r="AO81">
        <v>0</v>
      </c>
      <c r="AP81">
        <v>0</v>
      </c>
      <c r="AQ81">
        <v>15.49</v>
      </c>
      <c r="AR81">
        <v>28.61</v>
      </c>
      <c r="AS81">
        <v>1.83</v>
      </c>
      <c r="AT81">
        <v>0</v>
      </c>
      <c r="AU81">
        <v>9.06</v>
      </c>
      <c r="AV81">
        <v>0</v>
      </c>
      <c r="AW81">
        <v>0</v>
      </c>
      <c r="AX81">
        <v>6.66</v>
      </c>
      <c r="AY81">
        <v>14.14</v>
      </c>
      <c r="AZ81">
        <v>24.17</v>
      </c>
      <c r="BA81">
        <v>1.55</v>
      </c>
      <c r="BB81">
        <v>101.51</v>
      </c>
      <c r="BC81">
        <v>54.99</v>
      </c>
      <c r="BD81">
        <v>0</v>
      </c>
      <c r="BE81">
        <v>1.79569</v>
      </c>
      <c r="BF81">
        <v>2.10838E-2</v>
      </c>
      <c r="BG81">
        <v>0</v>
      </c>
      <c r="BH81">
        <v>1.18861E-2</v>
      </c>
      <c r="BI81">
        <v>0</v>
      </c>
      <c r="BJ81">
        <v>0</v>
      </c>
      <c r="BK81">
        <v>0.163464</v>
      </c>
      <c r="BL81">
        <v>0.17407700000000001</v>
      </c>
      <c r="BM81">
        <v>0.35411700000000002</v>
      </c>
      <c r="BN81">
        <v>2.5823200000000001E-2</v>
      </c>
      <c r="BO81">
        <v>2.5461399999999998</v>
      </c>
      <c r="BP81">
        <v>1.82866</v>
      </c>
      <c r="BQ81">
        <v>133.946</v>
      </c>
      <c r="BR81">
        <v>1426.28</v>
      </c>
      <c r="BS81">
        <v>184.64</v>
      </c>
      <c r="BT81">
        <v>0</v>
      </c>
      <c r="BU81">
        <v>82.6327</v>
      </c>
      <c r="BV81">
        <v>615.745</v>
      </c>
      <c r="BW81">
        <v>1058.6400000000001</v>
      </c>
      <c r="BX81">
        <v>2371.31</v>
      </c>
      <c r="BY81">
        <v>151.51499999999999</v>
      </c>
      <c r="BZ81">
        <v>6024.7</v>
      </c>
      <c r="CA81">
        <v>197.89599999999999</v>
      </c>
      <c r="CB81">
        <v>0</v>
      </c>
      <c r="CC81">
        <v>0</v>
      </c>
      <c r="CD81">
        <v>0</v>
      </c>
      <c r="CE81">
        <v>110.355</v>
      </c>
      <c r="CF81">
        <v>0</v>
      </c>
      <c r="CG81">
        <v>45.121000000000002</v>
      </c>
      <c r="CH81">
        <v>0</v>
      </c>
      <c r="CI81">
        <v>0</v>
      </c>
      <c r="CJ81">
        <v>353.37099999999998</v>
      </c>
      <c r="CK81">
        <v>0</v>
      </c>
      <c r="CL81">
        <v>0</v>
      </c>
      <c r="CM81">
        <v>0</v>
      </c>
      <c r="CN81">
        <v>0</v>
      </c>
      <c r="CO81">
        <v>0</v>
      </c>
      <c r="CP81">
        <v>0</v>
      </c>
      <c r="CQ81">
        <v>0</v>
      </c>
      <c r="CR81">
        <v>0</v>
      </c>
      <c r="CS81">
        <v>0</v>
      </c>
      <c r="CT81">
        <v>0</v>
      </c>
      <c r="CU81">
        <v>17.489999999999998</v>
      </c>
      <c r="CV81">
        <v>33.47</v>
      </c>
      <c r="CW81">
        <v>1.83</v>
      </c>
      <c r="CX81">
        <v>0</v>
      </c>
      <c r="CY81">
        <v>9.06</v>
      </c>
      <c r="CZ81">
        <v>6.66</v>
      </c>
      <c r="DA81">
        <v>14.21</v>
      </c>
      <c r="DB81">
        <v>24.17</v>
      </c>
      <c r="DC81">
        <v>1.55</v>
      </c>
      <c r="DD81">
        <v>108.44</v>
      </c>
      <c r="DE81">
        <v>61.85</v>
      </c>
      <c r="DF81">
        <v>0</v>
      </c>
      <c r="DG81">
        <v>2.0297900000000002</v>
      </c>
      <c r="DH81">
        <v>2.10838E-2</v>
      </c>
      <c r="DI81">
        <v>0</v>
      </c>
      <c r="DJ81">
        <v>1.18861E-2</v>
      </c>
      <c r="DK81">
        <v>0.163464</v>
      </c>
      <c r="DL81">
        <v>0.17445099999999999</v>
      </c>
      <c r="DM81">
        <v>0.35411700000000002</v>
      </c>
      <c r="DN81">
        <v>2.5823200000000001E-2</v>
      </c>
      <c r="DO81">
        <v>2.7806199999999999</v>
      </c>
      <c r="DP81">
        <v>2.0627599999999999</v>
      </c>
      <c r="DQ81" t="s">
        <v>691</v>
      </c>
      <c r="DR81" t="s">
        <v>690</v>
      </c>
      <c r="DS81" t="s">
        <v>16</v>
      </c>
      <c r="DT81">
        <v>0.23447299999999999</v>
      </c>
      <c r="DU81">
        <v>0.2341</v>
      </c>
      <c r="DV81">
        <v>6.3906299999999998</v>
      </c>
      <c r="DW81">
        <v>11.0914</v>
      </c>
      <c r="EN81">
        <v>119.41500000000001</v>
      </c>
      <c r="EO81">
        <v>1190.74</v>
      </c>
      <c r="EP81">
        <v>184.64</v>
      </c>
      <c r="EQ81">
        <v>0</v>
      </c>
      <c r="ER81">
        <v>82.6327</v>
      </c>
      <c r="ES81">
        <v>0</v>
      </c>
      <c r="ET81">
        <v>0</v>
      </c>
      <c r="EU81">
        <v>615.745</v>
      </c>
      <c r="EV81">
        <v>1051.1199999999999</v>
      </c>
      <c r="EW81">
        <v>2371.31</v>
      </c>
      <c r="EX81">
        <v>151.51499999999999</v>
      </c>
      <c r="EY81">
        <v>5767.11</v>
      </c>
      <c r="EZ81">
        <v>176.428</v>
      </c>
      <c r="FA81">
        <v>0</v>
      </c>
      <c r="FB81">
        <v>0</v>
      </c>
      <c r="FC81">
        <v>0</v>
      </c>
      <c r="FD81">
        <v>110.355</v>
      </c>
      <c r="FE81">
        <v>0</v>
      </c>
      <c r="FF81">
        <v>45.121000000000002</v>
      </c>
      <c r="FG81">
        <v>0</v>
      </c>
      <c r="FH81">
        <v>0</v>
      </c>
      <c r="FI81">
        <v>331.904</v>
      </c>
      <c r="FJ81">
        <v>0</v>
      </c>
      <c r="FK81">
        <v>0</v>
      </c>
      <c r="FL81">
        <v>0</v>
      </c>
      <c r="FM81">
        <v>0</v>
      </c>
      <c r="FN81">
        <v>0</v>
      </c>
      <c r="FO81">
        <v>0</v>
      </c>
      <c r="FP81">
        <v>0</v>
      </c>
      <c r="FQ81">
        <v>0</v>
      </c>
      <c r="FR81">
        <v>0</v>
      </c>
      <c r="FS81">
        <v>0</v>
      </c>
      <c r="FT81">
        <v>15.49</v>
      </c>
      <c r="FU81">
        <v>28.61</v>
      </c>
      <c r="FV81">
        <v>1.83</v>
      </c>
      <c r="FW81">
        <v>0</v>
      </c>
      <c r="FX81">
        <v>9.06</v>
      </c>
      <c r="FY81">
        <v>0</v>
      </c>
      <c r="FZ81">
        <v>0</v>
      </c>
      <c r="GA81">
        <v>6.66</v>
      </c>
      <c r="GB81">
        <v>14.14</v>
      </c>
      <c r="GC81">
        <v>24.17</v>
      </c>
      <c r="GD81">
        <v>1.55</v>
      </c>
      <c r="GE81">
        <v>101.51</v>
      </c>
      <c r="GF81">
        <v>0</v>
      </c>
      <c r="GG81">
        <v>1.79569</v>
      </c>
      <c r="GH81">
        <v>2.10838E-2</v>
      </c>
      <c r="GI81">
        <v>0</v>
      </c>
      <c r="GJ81">
        <v>1.18861E-2</v>
      </c>
      <c r="GK81">
        <v>0</v>
      </c>
      <c r="GL81">
        <v>0</v>
      </c>
      <c r="GM81">
        <v>0.163464</v>
      </c>
      <c r="GN81">
        <v>0.17407700000000001</v>
      </c>
      <c r="GO81">
        <v>0.35411700000000002</v>
      </c>
      <c r="GP81">
        <v>2.5823200000000001E-2</v>
      </c>
      <c r="GQ81">
        <v>2.5461399999999998</v>
      </c>
      <c r="GR81">
        <v>584.15</v>
      </c>
      <c r="GS81">
        <v>4241</v>
      </c>
      <c r="GT81">
        <v>184.64</v>
      </c>
      <c r="GU81">
        <v>0</v>
      </c>
      <c r="GV81">
        <v>0</v>
      </c>
      <c r="GW81">
        <v>2615</v>
      </c>
      <c r="GX81">
        <v>989.00099999999998</v>
      </c>
      <c r="GY81">
        <v>3267.2</v>
      </c>
      <c r="GZ81">
        <v>327.5</v>
      </c>
      <c r="HA81">
        <v>12208.5</v>
      </c>
      <c r="HB81">
        <v>486.72699999999998</v>
      </c>
      <c r="HC81">
        <v>0</v>
      </c>
      <c r="HD81">
        <v>0</v>
      </c>
      <c r="HE81">
        <v>0</v>
      </c>
      <c r="HF81">
        <v>170.19800000000001</v>
      </c>
      <c r="HG81">
        <v>0</v>
      </c>
      <c r="HH81">
        <v>73.400000000000006</v>
      </c>
      <c r="HI81">
        <v>0</v>
      </c>
      <c r="HJ81">
        <v>0</v>
      </c>
      <c r="HK81">
        <v>730.32500000000005</v>
      </c>
      <c r="HL81">
        <v>0</v>
      </c>
      <c r="HM81">
        <v>0</v>
      </c>
      <c r="HN81">
        <v>0</v>
      </c>
      <c r="HO81">
        <v>0</v>
      </c>
      <c r="HP81">
        <v>0</v>
      </c>
      <c r="HQ81">
        <v>0</v>
      </c>
      <c r="HR81">
        <v>0</v>
      </c>
      <c r="HS81">
        <v>0</v>
      </c>
      <c r="HT81">
        <v>0</v>
      </c>
      <c r="HU81">
        <v>0</v>
      </c>
      <c r="HV81">
        <v>45.25</v>
      </c>
      <c r="HW81">
        <v>81.239999999999995</v>
      </c>
      <c r="HX81">
        <v>1.83</v>
      </c>
      <c r="HY81">
        <v>0</v>
      </c>
      <c r="HZ81">
        <v>12.71</v>
      </c>
      <c r="IA81">
        <v>28.81</v>
      </c>
      <c r="IB81">
        <v>15.32</v>
      </c>
      <c r="IC81">
        <v>33.770000000000003</v>
      </c>
      <c r="ID81">
        <v>3.39</v>
      </c>
      <c r="IE81">
        <v>222.32</v>
      </c>
      <c r="IF81">
        <v>0</v>
      </c>
      <c r="IG81">
        <v>3.6318100000000002</v>
      </c>
      <c r="IH81">
        <v>2.10838E-2</v>
      </c>
      <c r="II81">
        <v>0</v>
      </c>
      <c r="IJ81">
        <v>0</v>
      </c>
      <c r="IK81">
        <v>0.76358999999999999</v>
      </c>
      <c r="IL81">
        <v>0.12681200000000001</v>
      </c>
      <c r="IM81">
        <v>0.53503100000000003</v>
      </c>
      <c r="IN81">
        <v>6.9275500000000004E-2</v>
      </c>
      <c r="IO81">
        <v>5.1475999999999997</v>
      </c>
      <c r="IP81">
        <v>41.3</v>
      </c>
      <c r="IQ81">
        <v>0</v>
      </c>
      <c r="IR81">
        <v>24.6</v>
      </c>
      <c r="IS81">
        <v>44.1</v>
      </c>
      <c r="IT81">
        <v>19.5</v>
      </c>
      <c r="IU81">
        <v>32.340000000000003</v>
      </c>
      <c r="IV81">
        <v>22.65</v>
      </c>
      <c r="IW81">
        <v>37.33</v>
      </c>
      <c r="IX81">
        <v>24.52</v>
      </c>
      <c r="IY81">
        <v>32.340000000000003</v>
      </c>
      <c r="IZ81">
        <v>22.65</v>
      </c>
      <c r="JA81">
        <v>88.33</v>
      </c>
      <c r="JB81">
        <v>52.7</v>
      </c>
    </row>
    <row r="82" spans="1:262" x14ac:dyDescent="0.25">
      <c r="A82" s="10">
        <v>42977.406076388892</v>
      </c>
      <c r="B82" t="s">
        <v>461</v>
      </c>
      <c r="C82" t="s">
        <v>597</v>
      </c>
      <c r="D82">
        <v>15</v>
      </c>
      <c r="E82">
        <v>1</v>
      </c>
      <c r="F82">
        <v>2700</v>
      </c>
      <c r="G82" t="s">
        <v>96</v>
      </c>
      <c r="H82" t="s">
        <v>125</v>
      </c>
      <c r="I82">
        <v>6.67</v>
      </c>
      <c r="J82">
        <v>44.4</v>
      </c>
      <c r="K82">
        <v>5.9714299999999998</v>
      </c>
      <c r="L82">
        <v>4597.72</v>
      </c>
      <c r="M82">
        <v>201.423</v>
      </c>
      <c r="N82">
        <v>0</v>
      </c>
      <c r="O82">
        <v>82.626800000000003</v>
      </c>
      <c r="P82">
        <v>0</v>
      </c>
      <c r="Q82">
        <v>0</v>
      </c>
      <c r="R82">
        <v>615.745</v>
      </c>
      <c r="S82">
        <v>1146.9100000000001</v>
      </c>
      <c r="T82">
        <v>2371.31</v>
      </c>
      <c r="U82">
        <v>151.51499999999999</v>
      </c>
      <c r="V82">
        <v>9173.2199999999993</v>
      </c>
      <c r="W82">
        <v>8.8136600000000005</v>
      </c>
      <c r="X82">
        <v>0</v>
      </c>
      <c r="Y82">
        <v>0</v>
      </c>
      <c r="Z82">
        <v>0</v>
      </c>
      <c r="AA82">
        <v>82.107900000000001</v>
      </c>
      <c r="AB82">
        <v>0</v>
      </c>
      <c r="AC82">
        <v>45.121000000000002</v>
      </c>
      <c r="AD82">
        <v>0</v>
      </c>
      <c r="AE82">
        <v>0</v>
      </c>
      <c r="AF82">
        <v>136.04300000000001</v>
      </c>
      <c r="AG82">
        <v>0</v>
      </c>
      <c r="AH82">
        <v>0</v>
      </c>
      <c r="AI82">
        <v>0</v>
      </c>
      <c r="AJ82">
        <v>0</v>
      </c>
      <c r="AK82">
        <v>0</v>
      </c>
      <c r="AL82">
        <v>0</v>
      </c>
      <c r="AM82">
        <v>0</v>
      </c>
      <c r="AN82">
        <v>0</v>
      </c>
      <c r="AO82">
        <v>0</v>
      </c>
      <c r="AP82">
        <v>0</v>
      </c>
      <c r="AQ82">
        <v>0.78</v>
      </c>
      <c r="AR82">
        <v>74.13</v>
      </c>
      <c r="AS82">
        <v>2</v>
      </c>
      <c r="AT82">
        <v>0</v>
      </c>
      <c r="AU82">
        <v>7</v>
      </c>
      <c r="AV82">
        <v>0</v>
      </c>
      <c r="AW82">
        <v>0</v>
      </c>
      <c r="AX82">
        <v>6.75</v>
      </c>
      <c r="AY82">
        <v>15.15</v>
      </c>
      <c r="AZ82">
        <v>24.29</v>
      </c>
      <c r="BA82">
        <v>1.56</v>
      </c>
      <c r="BB82">
        <v>131.66</v>
      </c>
      <c r="BC82">
        <v>83.91</v>
      </c>
      <c r="BD82">
        <v>0</v>
      </c>
      <c r="BE82">
        <v>3.4409200000000002</v>
      </c>
      <c r="BF82">
        <v>2.3000199999999998E-2</v>
      </c>
      <c r="BG82">
        <v>0</v>
      </c>
      <c r="BH82">
        <v>1.18861E-2</v>
      </c>
      <c r="BI82">
        <v>0</v>
      </c>
      <c r="BJ82">
        <v>0</v>
      </c>
      <c r="BK82">
        <v>0.163464</v>
      </c>
      <c r="BL82">
        <v>0.18001900000000001</v>
      </c>
      <c r="BM82">
        <v>0.35411700000000002</v>
      </c>
      <c r="BN82">
        <v>2.5823200000000001E-2</v>
      </c>
      <c r="BO82">
        <v>4.1992200000000004</v>
      </c>
      <c r="BP82">
        <v>3.4758</v>
      </c>
      <c r="BQ82">
        <v>8.9556900000000006</v>
      </c>
      <c r="BR82">
        <v>4926.4399999999996</v>
      </c>
      <c r="BS82">
        <v>201.423</v>
      </c>
      <c r="BT82">
        <v>0</v>
      </c>
      <c r="BU82">
        <v>82.626800000000003</v>
      </c>
      <c r="BV82">
        <v>615.745</v>
      </c>
      <c r="BW82">
        <v>1151.73</v>
      </c>
      <c r="BX82">
        <v>2371.31</v>
      </c>
      <c r="BY82">
        <v>151.51499999999999</v>
      </c>
      <c r="BZ82">
        <v>9509.74</v>
      </c>
      <c r="CA82">
        <v>13.218299999999999</v>
      </c>
      <c r="CB82">
        <v>0</v>
      </c>
      <c r="CC82">
        <v>0</v>
      </c>
      <c r="CD82">
        <v>0</v>
      </c>
      <c r="CE82">
        <v>82.107900000000001</v>
      </c>
      <c r="CF82">
        <v>0</v>
      </c>
      <c r="CG82">
        <v>45.121000000000002</v>
      </c>
      <c r="CH82">
        <v>0</v>
      </c>
      <c r="CI82">
        <v>0</v>
      </c>
      <c r="CJ82">
        <v>140.447</v>
      </c>
      <c r="CK82">
        <v>0</v>
      </c>
      <c r="CL82">
        <v>0</v>
      </c>
      <c r="CM82">
        <v>0</v>
      </c>
      <c r="CN82">
        <v>0</v>
      </c>
      <c r="CO82">
        <v>0</v>
      </c>
      <c r="CP82">
        <v>0</v>
      </c>
      <c r="CQ82">
        <v>0</v>
      </c>
      <c r="CR82">
        <v>0</v>
      </c>
      <c r="CS82">
        <v>0</v>
      </c>
      <c r="CT82">
        <v>0</v>
      </c>
      <c r="CU82">
        <v>1.18</v>
      </c>
      <c r="CV82">
        <v>80.400000000000006</v>
      </c>
      <c r="CW82">
        <v>2</v>
      </c>
      <c r="CX82">
        <v>0</v>
      </c>
      <c r="CY82">
        <v>7</v>
      </c>
      <c r="CZ82">
        <v>6.75</v>
      </c>
      <c r="DA82">
        <v>15.2</v>
      </c>
      <c r="DB82">
        <v>24.29</v>
      </c>
      <c r="DC82">
        <v>1.56</v>
      </c>
      <c r="DD82">
        <v>138.38</v>
      </c>
      <c r="DE82">
        <v>90.58</v>
      </c>
      <c r="DF82">
        <v>0</v>
      </c>
      <c r="DG82">
        <v>3.7838099999999999</v>
      </c>
      <c r="DH82">
        <v>2.3000199999999998E-2</v>
      </c>
      <c r="DI82">
        <v>0</v>
      </c>
      <c r="DJ82">
        <v>1.18861E-2</v>
      </c>
      <c r="DK82">
        <v>0.163464</v>
      </c>
      <c r="DL82">
        <v>0.18015400000000001</v>
      </c>
      <c r="DM82">
        <v>0.35411700000000002</v>
      </c>
      <c r="DN82">
        <v>2.5823200000000001E-2</v>
      </c>
      <c r="DO82">
        <v>4.5422500000000001</v>
      </c>
      <c r="DP82">
        <v>3.8186900000000001</v>
      </c>
      <c r="DQ82" t="s">
        <v>691</v>
      </c>
      <c r="DR82" t="s">
        <v>690</v>
      </c>
      <c r="DS82" t="s">
        <v>16</v>
      </c>
      <c r="DT82">
        <v>0.34302700000000003</v>
      </c>
      <c r="DU82">
        <v>0.34289199999999997</v>
      </c>
      <c r="DV82">
        <v>4.8561899999999998</v>
      </c>
      <c r="DW82">
        <v>7.3636600000000003</v>
      </c>
      <c r="EN82">
        <v>5.9714299999999998</v>
      </c>
      <c r="EO82">
        <v>4597.72</v>
      </c>
      <c r="EP82">
        <v>201.423</v>
      </c>
      <c r="EQ82">
        <v>0</v>
      </c>
      <c r="ER82">
        <v>82.626800000000003</v>
      </c>
      <c r="ES82">
        <v>0</v>
      </c>
      <c r="ET82">
        <v>0</v>
      </c>
      <c r="EU82">
        <v>615.745</v>
      </c>
      <c r="EV82">
        <v>1146.9100000000001</v>
      </c>
      <c r="EW82">
        <v>2371.31</v>
      </c>
      <c r="EX82">
        <v>151.51499999999999</v>
      </c>
      <c r="EY82">
        <v>9173.2199999999993</v>
      </c>
      <c r="EZ82">
        <v>8.8136600000000005</v>
      </c>
      <c r="FA82">
        <v>0</v>
      </c>
      <c r="FB82">
        <v>0</v>
      </c>
      <c r="FC82">
        <v>0</v>
      </c>
      <c r="FD82">
        <v>82.107900000000001</v>
      </c>
      <c r="FE82">
        <v>0</v>
      </c>
      <c r="FF82">
        <v>45.121000000000002</v>
      </c>
      <c r="FG82">
        <v>0</v>
      </c>
      <c r="FH82">
        <v>0</v>
      </c>
      <c r="FI82">
        <v>136.04300000000001</v>
      </c>
      <c r="FJ82">
        <v>0</v>
      </c>
      <c r="FK82">
        <v>0</v>
      </c>
      <c r="FL82">
        <v>0</v>
      </c>
      <c r="FM82">
        <v>0</v>
      </c>
      <c r="FN82">
        <v>0</v>
      </c>
      <c r="FO82">
        <v>0</v>
      </c>
      <c r="FP82">
        <v>0</v>
      </c>
      <c r="FQ82">
        <v>0</v>
      </c>
      <c r="FR82">
        <v>0</v>
      </c>
      <c r="FS82">
        <v>0</v>
      </c>
      <c r="FT82">
        <v>0.78</v>
      </c>
      <c r="FU82">
        <v>74.13</v>
      </c>
      <c r="FV82">
        <v>2</v>
      </c>
      <c r="FW82">
        <v>0</v>
      </c>
      <c r="FX82">
        <v>7</v>
      </c>
      <c r="FY82">
        <v>0</v>
      </c>
      <c r="FZ82">
        <v>0</v>
      </c>
      <c r="GA82">
        <v>6.75</v>
      </c>
      <c r="GB82">
        <v>15.15</v>
      </c>
      <c r="GC82">
        <v>24.29</v>
      </c>
      <c r="GD82">
        <v>1.56</v>
      </c>
      <c r="GE82">
        <v>131.66</v>
      </c>
      <c r="GF82">
        <v>0</v>
      </c>
      <c r="GG82">
        <v>3.4409200000000002</v>
      </c>
      <c r="GH82">
        <v>2.3000199999999998E-2</v>
      </c>
      <c r="GI82">
        <v>0</v>
      </c>
      <c r="GJ82">
        <v>1.18861E-2</v>
      </c>
      <c r="GK82">
        <v>0</v>
      </c>
      <c r="GL82">
        <v>0</v>
      </c>
      <c r="GM82">
        <v>0.163464</v>
      </c>
      <c r="GN82">
        <v>0.18001900000000001</v>
      </c>
      <c r="GO82">
        <v>0.35411700000000002</v>
      </c>
      <c r="GP82">
        <v>2.5823200000000001E-2</v>
      </c>
      <c r="GQ82">
        <v>4.1992200000000004</v>
      </c>
      <c r="GR82">
        <v>80.790899999999993</v>
      </c>
      <c r="GS82">
        <v>12724.7</v>
      </c>
      <c r="GT82">
        <v>201.423</v>
      </c>
      <c r="GU82">
        <v>0</v>
      </c>
      <c r="GV82">
        <v>0</v>
      </c>
      <c r="GW82">
        <v>2615</v>
      </c>
      <c r="GX82">
        <v>989.00099999999998</v>
      </c>
      <c r="GY82">
        <v>3267.2</v>
      </c>
      <c r="GZ82">
        <v>327.5</v>
      </c>
      <c r="HA82">
        <v>20205.599999999999</v>
      </c>
      <c r="HB82">
        <v>67.248599999999996</v>
      </c>
      <c r="HC82">
        <v>0</v>
      </c>
      <c r="HD82">
        <v>0</v>
      </c>
      <c r="HE82">
        <v>0</v>
      </c>
      <c r="HF82">
        <v>138.68700000000001</v>
      </c>
      <c r="HG82">
        <v>0</v>
      </c>
      <c r="HH82">
        <v>73.400000000000006</v>
      </c>
      <c r="HI82">
        <v>0</v>
      </c>
      <c r="HJ82">
        <v>0</v>
      </c>
      <c r="HK82">
        <v>279.33600000000001</v>
      </c>
      <c r="HL82">
        <v>0</v>
      </c>
      <c r="HM82">
        <v>0</v>
      </c>
      <c r="HN82">
        <v>0</v>
      </c>
      <c r="HO82">
        <v>0</v>
      </c>
      <c r="HP82">
        <v>0</v>
      </c>
      <c r="HQ82">
        <v>0</v>
      </c>
      <c r="HR82">
        <v>0</v>
      </c>
      <c r="HS82">
        <v>0</v>
      </c>
      <c r="HT82">
        <v>0</v>
      </c>
      <c r="HU82">
        <v>0</v>
      </c>
      <c r="HV82">
        <v>6.34</v>
      </c>
      <c r="HW82">
        <v>182.36</v>
      </c>
      <c r="HX82">
        <v>2</v>
      </c>
      <c r="HY82">
        <v>0</v>
      </c>
      <c r="HZ82">
        <v>10.42</v>
      </c>
      <c r="IA82">
        <v>29.26</v>
      </c>
      <c r="IB82">
        <v>15.36</v>
      </c>
      <c r="IC82">
        <v>34.01</v>
      </c>
      <c r="ID82">
        <v>3.43</v>
      </c>
      <c r="IE82">
        <v>283.18</v>
      </c>
      <c r="IF82">
        <v>0</v>
      </c>
      <c r="IG82">
        <v>6.3458199999999998</v>
      </c>
      <c r="IH82">
        <v>2.3000199999999998E-2</v>
      </c>
      <c r="II82">
        <v>0</v>
      </c>
      <c r="IJ82">
        <v>0</v>
      </c>
      <c r="IK82">
        <v>0.76358999999999999</v>
      </c>
      <c r="IL82">
        <v>0.12681200000000001</v>
      </c>
      <c r="IM82">
        <v>0.53503100000000003</v>
      </c>
      <c r="IN82">
        <v>6.9275500000000004E-2</v>
      </c>
      <c r="IO82">
        <v>7.8635299999999999</v>
      </c>
      <c r="IP82">
        <v>44.4</v>
      </c>
      <c r="IQ82">
        <v>0</v>
      </c>
      <c r="IR82">
        <v>21.9</v>
      </c>
      <c r="IS82">
        <v>46.7</v>
      </c>
      <c r="IT82">
        <v>24.8</v>
      </c>
      <c r="IU82">
        <v>77.02</v>
      </c>
      <c r="IV82">
        <v>6.89</v>
      </c>
      <c r="IW82">
        <v>83.32</v>
      </c>
      <c r="IX82">
        <v>7.26</v>
      </c>
      <c r="IY82">
        <v>77.02</v>
      </c>
      <c r="IZ82">
        <v>6.89</v>
      </c>
      <c r="JA82">
        <v>185.09</v>
      </c>
      <c r="JB82">
        <v>16.03</v>
      </c>
    </row>
    <row r="83" spans="1:262" x14ac:dyDescent="0.25">
      <c r="A83" s="10">
        <v>42977.405659722222</v>
      </c>
      <c r="B83" t="s">
        <v>462</v>
      </c>
      <c r="C83" t="s">
        <v>598</v>
      </c>
      <c r="D83">
        <v>16</v>
      </c>
      <c r="E83">
        <v>1</v>
      </c>
      <c r="F83">
        <v>2700</v>
      </c>
      <c r="G83" t="s">
        <v>96</v>
      </c>
      <c r="H83" t="s">
        <v>125</v>
      </c>
      <c r="I83">
        <v>5</v>
      </c>
      <c r="J83">
        <v>44.3</v>
      </c>
      <c r="K83">
        <v>255.846</v>
      </c>
      <c r="L83">
        <v>107.15900000000001</v>
      </c>
      <c r="M83">
        <v>202.71299999999999</v>
      </c>
      <c r="N83">
        <v>0</v>
      </c>
      <c r="O83">
        <v>82.645700000000005</v>
      </c>
      <c r="P83">
        <v>0</v>
      </c>
      <c r="Q83">
        <v>0</v>
      </c>
      <c r="R83">
        <v>615.745</v>
      </c>
      <c r="S83">
        <v>986.55899999999997</v>
      </c>
      <c r="T83">
        <v>2371.31</v>
      </c>
      <c r="U83">
        <v>151.51499999999999</v>
      </c>
      <c r="V83">
        <v>4773.49</v>
      </c>
      <c r="W83">
        <v>378.55700000000002</v>
      </c>
      <c r="X83">
        <v>0</v>
      </c>
      <c r="Y83">
        <v>0</v>
      </c>
      <c r="Z83">
        <v>0</v>
      </c>
      <c r="AA83">
        <v>134.499</v>
      </c>
      <c r="AB83">
        <v>0</v>
      </c>
      <c r="AC83">
        <v>45.121000000000002</v>
      </c>
      <c r="AD83">
        <v>0</v>
      </c>
      <c r="AE83">
        <v>0</v>
      </c>
      <c r="AF83">
        <v>558.17700000000002</v>
      </c>
      <c r="AG83">
        <v>0</v>
      </c>
      <c r="AH83">
        <v>0</v>
      </c>
      <c r="AI83">
        <v>0</v>
      </c>
      <c r="AJ83">
        <v>0</v>
      </c>
      <c r="AK83">
        <v>0</v>
      </c>
      <c r="AL83">
        <v>0</v>
      </c>
      <c r="AM83">
        <v>0</v>
      </c>
      <c r="AN83">
        <v>0</v>
      </c>
      <c r="AO83">
        <v>0</v>
      </c>
      <c r="AP83">
        <v>0</v>
      </c>
      <c r="AQ83">
        <v>32.99</v>
      </c>
      <c r="AR83">
        <v>2.2999999999999998</v>
      </c>
      <c r="AS83">
        <v>2.09</v>
      </c>
      <c r="AT83">
        <v>0</v>
      </c>
      <c r="AU83">
        <v>10.87</v>
      </c>
      <c r="AV83">
        <v>0</v>
      </c>
      <c r="AW83">
        <v>0</v>
      </c>
      <c r="AX83">
        <v>7.41</v>
      </c>
      <c r="AY83">
        <v>14.02</v>
      </c>
      <c r="AZ83">
        <v>25.49</v>
      </c>
      <c r="BA83">
        <v>1.7</v>
      </c>
      <c r="BB83">
        <v>96.87</v>
      </c>
      <c r="BC83">
        <v>48.25</v>
      </c>
      <c r="BD83">
        <v>0</v>
      </c>
      <c r="BE83">
        <v>0.34175800000000001</v>
      </c>
      <c r="BF83">
        <v>2.3147600000000001E-2</v>
      </c>
      <c r="BG83">
        <v>0</v>
      </c>
      <c r="BH83">
        <v>1.18861E-2</v>
      </c>
      <c r="BI83">
        <v>0</v>
      </c>
      <c r="BJ83">
        <v>0</v>
      </c>
      <c r="BK83">
        <v>0.163464</v>
      </c>
      <c r="BL83">
        <v>0.16695499999999999</v>
      </c>
      <c r="BM83">
        <v>0.35411700000000002</v>
      </c>
      <c r="BN83">
        <v>2.5823200000000001E-2</v>
      </c>
      <c r="BO83">
        <v>1.0871500000000001</v>
      </c>
      <c r="BP83">
        <v>0.37679200000000002</v>
      </c>
      <c r="BQ83">
        <v>276.13900000000001</v>
      </c>
      <c r="BR83">
        <v>213.833</v>
      </c>
      <c r="BS83">
        <v>202.71299999999999</v>
      </c>
      <c r="BT83">
        <v>0</v>
      </c>
      <c r="BU83">
        <v>82.645700000000005</v>
      </c>
      <c r="BV83">
        <v>615.745</v>
      </c>
      <c r="BW83">
        <v>995.61599999999999</v>
      </c>
      <c r="BX83">
        <v>2371.31</v>
      </c>
      <c r="BY83">
        <v>151.51499999999999</v>
      </c>
      <c r="BZ83">
        <v>4909.51</v>
      </c>
      <c r="CA83">
        <v>408.58300000000003</v>
      </c>
      <c r="CB83">
        <v>0</v>
      </c>
      <c r="CC83">
        <v>0</v>
      </c>
      <c r="CD83">
        <v>0</v>
      </c>
      <c r="CE83">
        <v>134.499</v>
      </c>
      <c r="CF83">
        <v>0</v>
      </c>
      <c r="CG83">
        <v>45.121000000000002</v>
      </c>
      <c r="CH83">
        <v>0</v>
      </c>
      <c r="CI83">
        <v>0</v>
      </c>
      <c r="CJ83">
        <v>588.20299999999997</v>
      </c>
      <c r="CK83">
        <v>0</v>
      </c>
      <c r="CL83">
        <v>0</v>
      </c>
      <c r="CM83">
        <v>0</v>
      </c>
      <c r="CN83">
        <v>0</v>
      </c>
      <c r="CO83">
        <v>0</v>
      </c>
      <c r="CP83">
        <v>0</v>
      </c>
      <c r="CQ83">
        <v>0</v>
      </c>
      <c r="CR83">
        <v>0</v>
      </c>
      <c r="CS83">
        <v>0</v>
      </c>
      <c r="CT83">
        <v>0</v>
      </c>
      <c r="CU83">
        <v>35.840000000000003</v>
      </c>
      <c r="CV83">
        <v>4.45</v>
      </c>
      <c r="CW83">
        <v>2.09</v>
      </c>
      <c r="CX83">
        <v>0</v>
      </c>
      <c r="CY83">
        <v>10.87</v>
      </c>
      <c r="CZ83">
        <v>7.41</v>
      </c>
      <c r="DA83">
        <v>14.11</v>
      </c>
      <c r="DB83">
        <v>25.49</v>
      </c>
      <c r="DC83">
        <v>1.7</v>
      </c>
      <c r="DD83">
        <v>101.96</v>
      </c>
      <c r="DE83">
        <v>53.25</v>
      </c>
      <c r="DF83">
        <v>0</v>
      </c>
      <c r="DG83">
        <v>0.641961</v>
      </c>
      <c r="DH83">
        <v>2.3147600000000001E-2</v>
      </c>
      <c r="DI83">
        <v>0</v>
      </c>
      <c r="DJ83">
        <v>1.18861E-2</v>
      </c>
      <c r="DK83">
        <v>0.163464</v>
      </c>
      <c r="DL83">
        <v>0.167823</v>
      </c>
      <c r="DM83">
        <v>0.35411700000000002</v>
      </c>
      <c r="DN83">
        <v>2.5823200000000001E-2</v>
      </c>
      <c r="DO83">
        <v>1.38822</v>
      </c>
      <c r="DP83">
        <v>0.67699399999999998</v>
      </c>
      <c r="DQ83" t="s">
        <v>691</v>
      </c>
      <c r="DR83" t="s">
        <v>690</v>
      </c>
      <c r="DS83" t="s">
        <v>16</v>
      </c>
      <c r="DT83">
        <v>0.30107</v>
      </c>
      <c r="DU83">
        <v>0.30020200000000002</v>
      </c>
      <c r="DV83">
        <v>4.9921499999999996</v>
      </c>
      <c r="DW83">
        <v>9.3896700000000006</v>
      </c>
      <c r="EN83">
        <v>255.846</v>
      </c>
      <c r="EO83">
        <v>107.15900000000001</v>
      </c>
      <c r="EP83">
        <v>202.71299999999999</v>
      </c>
      <c r="EQ83">
        <v>0</v>
      </c>
      <c r="ER83">
        <v>82.645700000000005</v>
      </c>
      <c r="ES83">
        <v>0</v>
      </c>
      <c r="ET83">
        <v>0</v>
      </c>
      <c r="EU83">
        <v>615.745</v>
      </c>
      <c r="EV83">
        <v>986.55899999999997</v>
      </c>
      <c r="EW83">
        <v>2371.31</v>
      </c>
      <c r="EX83">
        <v>151.51499999999999</v>
      </c>
      <c r="EY83">
        <v>4773.49</v>
      </c>
      <c r="EZ83">
        <v>378.55700000000002</v>
      </c>
      <c r="FA83">
        <v>0</v>
      </c>
      <c r="FB83">
        <v>0</v>
      </c>
      <c r="FC83">
        <v>0</v>
      </c>
      <c r="FD83">
        <v>134.499</v>
      </c>
      <c r="FE83">
        <v>0</v>
      </c>
      <c r="FF83">
        <v>45.121000000000002</v>
      </c>
      <c r="FG83">
        <v>0</v>
      </c>
      <c r="FH83">
        <v>0</v>
      </c>
      <c r="FI83">
        <v>558.17700000000002</v>
      </c>
      <c r="FJ83">
        <v>0</v>
      </c>
      <c r="FK83">
        <v>0</v>
      </c>
      <c r="FL83">
        <v>0</v>
      </c>
      <c r="FM83">
        <v>0</v>
      </c>
      <c r="FN83">
        <v>0</v>
      </c>
      <c r="FO83">
        <v>0</v>
      </c>
      <c r="FP83">
        <v>0</v>
      </c>
      <c r="FQ83">
        <v>0</v>
      </c>
      <c r="FR83">
        <v>0</v>
      </c>
      <c r="FS83">
        <v>0</v>
      </c>
      <c r="FT83">
        <v>32.99</v>
      </c>
      <c r="FU83">
        <v>2.2999999999999998</v>
      </c>
      <c r="FV83">
        <v>2.09</v>
      </c>
      <c r="FW83">
        <v>0</v>
      </c>
      <c r="FX83">
        <v>10.87</v>
      </c>
      <c r="FY83">
        <v>0</v>
      </c>
      <c r="FZ83">
        <v>0</v>
      </c>
      <c r="GA83">
        <v>7.41</v>
      </c>
      <c r="GB83">
        <v>14.02</v>
      </c>
      <c r="GC83">
        <v>25.49</v>
      </c>
      <c r="GD83">
        <v>1.7</v>
      </c>
      <c r="GE83">
        <v>96.87</v>
      </c>
      <c r="GF83">
        <v>0</v>
      </c>
      <c r="GG83">
        <v>0.34175800000000001</v>
      </c>
      <c r="GH83">
        <v>2.3147600000000001E-2</v>
      </c>
      <c r="GI83">
        <v>0</v>
      </c>
      <c r="GJ83">
        <v>1.18861E-2</v>
      </c>
      <c r="GK83">
        <v>0</v>
      </c>
      <c r="GL83">
        <v>0</v>
      </c>
      <c r="GM83">
        <v>0.163464</v>
      </c>
      <c r="GN83">
        <v>0.16695499999999999</v>
      </c>
      <c r="GO83">
        <v>0.35411700000000002</v>
      </c>
      <c r="GP83">
        <v>2.5823200000000001E-2</v>
      </c>
      <c r="GQ83">
        <v>1.0871500000000001</v>
      </c>
      <c r="GR83">
        <v>735.125</v>
      </c>
      <c r="GS83">
        <v>566.53899999999999</v>
      </c>
      <c r="GT83">
        <v>202.71299999999999</v>
      </c>
      <c r="GU83">
        <v>0</v>
      </c>
      <c r="GV83">
        <v>0</v>
      </c>
      <c r="GW83">
        <v>2615</v>
      </c>
      <c r="GX83">
        <v>989.00099999999998</v>
      </c>
      <c r="GY83">
        <v>3267.2</v>
      </c>
      <c r="GZ83">
        <v>327.5</v>
      </c>
      <c r="HA83">
        <v>8703.08</v>
      </c>
      <c r="HB83">
        <v>613.45299999999997</v>
      </c>
      <c r="HC83">
        <v>0</v>
      </c>
      <c r="HD83">
        <v>0</v>
      </c>
      <c r="HE83">
        <v>0</v>
      </c>
      <c r="HF83">
        <v>196.17500000000001</v>
      </c>
      <c r="HG83">
        <v>0</v>
      </c>
      <c r="HH83">
        <v>73.400000000000006</v>
      </c>
      <c r="HI83">
        <v>0</v>
      </c>
      <c r="HJ83">
        <v>0</v>
      </c>
      <c r="HK83">
        <v>883.02800000000002</v>
      </c>
      <c r="HL83">
        <v>0</v>
      </c>
      <c r="HM83">
        <v>0</v>
      </c>
      <c r="HN83">
        <v>0</v>
      </c>
      <c r="HO83">
        <v>0</v>
      </c>
      <c r="HP83">
        <v>0</v>
      </c>
      <c r="HQ83">
        <v>0</v>
      </c>
      <c r="HR83">
        <v>0</v>
      </c>
      <c r="HS83">
        <v>0</v>
      </c>
      <c r="HT83">
        <v>0</v>
      </c>
      <c r="HU83">
        <v>0</v>
      </c>
      <c r="HV83">
        <v>57.16</v>
      </c>
      <c r="HW83">
        <v>9.3699999999999992</v>
      </c>
      <c r="HX83">
        <v>2.09</v>
      </c>
      <c r="HY83">
        <v>0</v>
      </c>
      <c r="HZ83">
        <v>14.57</v>
      </c>
      <c r="IA83">
        <v>31.5</v>
      </c>
      <c r="IB83">
        <v>15.74</v>
      </c>
      <c r="IC83">
        <v>35.43</v>
      </c>
      <c r="ID83">
        <v>4.04</v>
      </c>
      <c r="IE83">
        <v>169.9</v>
      </c>
      <c r="IF83">
        <v>0</v>
      </c>
      <c r="IG83">
        <v>1.07036</v>
      </c>
      <c r="IH83">
        <v>2.3147600000000001E-2</v>
      </c>
      <c r="II83">
        <v>0</v>
      </c>
      <c r="IJ83">
        <v>0</v>
      </c>
      <c r="IK83">
        <v>0.76358999999999999</v>
      </c>
      <c r="IL83">
        <v>0.12681200000000001</v>
      </c>
      <c r="IM83">
        <v>0.53503100000000003</v>
      </c>
      <c r="IN83">
        <v>6.9275500000000004E-2</v>
      </c>
      <c r="IO83">
        <v>2.5882200000000002</v>
      </c>
      <c r="IP83">
        <v>44.3</v>
      </c>
      <c r="IQ83">
        <v>0</v>
      </c>
      <c r="IR83">
        <v>28.9</v>
      </c>
      <c r="IS83">
        <v>46.6</v>
      </c>
      <c r="IT83">
        <v>17.7</v>
      </c>
      <c r="IU83">
        <v>8.19</v>
      </c>
      <c r="IV83">
        <v>40.06</v>
      </c>
      <c r="IW83">
        <v>10.55</v>
      </c>
      <c r="IX83">
        <v>42.7</v>
      </c>
      <c r="IY83">
        <v>8.19</v>
      </c>
      <c r="IZ83">
        <v>40.06</v>
      </c>
      <c r="JA83">
        <v>19.52</v>
      </c>
      <c r="JB83">
        <v>63.67</v>
      </c>
    </row>
    <row r="84" spans="1:262" x14ac:dyDescent="0.25">
      <c r="A84" s="10">
        <v>42977.405914351853</v>
      </c>
      <c r="B84" t="s">
        <v>463</v>
      </c>
      <c r="C84" t="s">
        <v>599</v>
      </c>
      <c r="D84">
        <v>1</v>
      </c>
      <c r="E84">
        <v>8</v>
      </c>
      <c r="F84">
        <v>6960</v>
      </c>
      <c r="G84" t="s">
        <v>96</v>
      </c>
      <c r="H84" t="s">
        <v>125</v>
      </c>
      <c r="I84">
        <v>-0.68</v>
      </c>
      <c r="J84">
        <v>58.2</v>
      </c>
      <c r="K84">
        <v>333.66899999999998</v>
      </c>
      <c r="L84">
        <v>0</v>
      </c>
      <c r="M84">
        <v>785.77200000000005</v>
      </c>
      <c r="N84">
        <v>0</v>
      </c>
      <c r="O84">
        <v>584.85599999999999</v>
      </c>
      <c r="P84">
        <v>0</v>
      </c>
      <c r="Q84">
        <v>0</v>
      </c>
      <c r="R84">
        <v>2033.7</v>
      </c>
      <c r="S84">
        <v>5274.11</v>
      </c>
      <c r="T84">
        <v>12062</v>
      </c>
      <c r="U84">
        <v>433.91399999999999</v>
      </c>
      <c r="V84">
        <v>21508</v>
      </c>
      <c r="W84">
        <v>492.42399999999998</v>
      </c>
      <c r="X84">
        <v>0</v>
      </c>
      <c r="Y84">
        <v>0</v>
      </c>
      <c r="Z84">
        <v>0</v>
      </c>
      <c r="AA84">
        <v>742.36900000000003</v>
      </c>
      <c r="AB84">
        <v>0</v>
      </c>
      <c r="AC84">
        <v>287.95400000000001</v>
      </c>
      <c r="AD84">
        <v>0</v>
      </c>
      <c r="AE84">
        <v>0</v>
      </c>
      <c r="AF84">
        <v>1522.75</v>
      </c>
      <c r="AG84">
        <v>0</v>
      </c>
      <c r="AH84">
        <v>0</v>
      </c>
      <c r="AI84">
        <v>0</v>
      </c>
      <c r="AJ84">
        <v>0</v>
      </c>
      <c r="AK84">
        <v>0</v>
      </c>
      <c r="AL84">
        <v>0</v>
      </c>
      <c r="AM84">
        <v>0</v>
      </c>
      <c r="AN84">
        <v>0</v>
      </c>
      <c r="AO84">
        <v>0</v>
      </c>
      <c r="AP84">
        <v>0</v>
      </c>
      <c r="AQ84">
        <v>16.2</v>
      </c>
      <c r="AR84">
        <v>0</v>
      </c>
      <c r="AS84">
        <v>3.16</v>
      </c>
      <c r="AT84">
        <v>0</v>
      </c>
      <c r="AU84">
        <v>23.52</v>
      </c>
      <c r="AV84">
        <v>0</v>
      </c>
      <c r="AW84">
        <v>0</v>
      </c>
      <c r="AX84">
        <v>9.66</v>
      </c>
      <c r="AY84">
        <v>30.4</v>
      </c>
      <c r="AZ84">
        <v>50.84</v>
      </c>
      <c r="BA84">
        <v>1.9</v>
      </c>
      <c r="BB84">
        <v>135.68</v>
      </c>
      <c r="BC84">
        <v>42.88</v>
      </c>
      <c r="BD84" s="24">
        <v>1.5938300000000001E-17</v>
      </c>
      <c r="BE84">
        <v>0</v>
      </c>
      <c r="BF84">
        <v>8.9726299999999995E-2</v>
      </c>
      <c r="BG84">
        <v>0</v>
      </c>
      <c r="BH84">
        <v>8.6966000000000002E-2</v>
      </c>
      <c r="BI84">
        <v>0</v>
      </c>
      <c r="BJ84">
        <v>0</v>
      </c>
      <c r="BK84">
        <v>0.53989299999999996</v>
      </c>
      <c r="BL84">
        <v>0.94876199999999999</v>
      </c>
      <c r="BM84">
        <v>1.82348</v>
      </c>
      <c r="BN84">
        <v>7.39533E-2</v>
      </c>
      <c r="BO84">
        <v>3.5627800000000001</v>
      </c>
      <c r="BP84">
        <v>0.17669199999999999</v>
      </c>
      <c r="BQ84">
        <v>315.834</v>
      </c>
      <c r="BR84">
        <v>0</v>
      </c>
      <c r="BS84">
        <v>785.77200000000005</v>
      </c>
      <c r="BT84">
        <v>0</v>
      </c>
      <c r="BU84">
        <v>584.85599999999999</v>
      </c>
      <c r="BV84">
        <v>2033.7</v>
      </c>
      <c r="BW84">
        <v>5299.84</v>
      </c>
      <c r="BX84">
        <v>12062</v>
      </c>
      <c r="BY84">
        <v>433.91399999999999</v>
      </c>
      <c r="BZ84">
        <v>21515.9</v>
      </c>
      <c r="CA84">
        <v>466.10300000000001</v>
      </c>
      <c r="CB84">
        <v>0</v>
      </c>
      <c r="CC84">
        <v>0</v>
      </c>
      <c r="CD84">
        <v>0</v>
      </c>
      <c r="CE84">
        <v>742.36900000000003</v>
      </c>
      <c r="CF84">
        <v>0</v>
      </c>
      <c r="CG84">
        <v>287.95400000000001</v>
      </c>
      <c r="CH84">
        <v>0</v>
      </c>
      <c r="CI84">
        <v>0</v>
      </c>
      <c r="CJ84">
        <v>1496.43</v>
      </c>
      <c r="CK84">
        <v>0</v>
      </c>
      <c r="CL84">
        <v>0</v>
      </c>
      <c r="CM84">
        <v>0</v>
      </c>
      <c r="CN84">
        <v>0</v>
      </c>
      <c r="CO84">
        <v>0</v>
      </c>
      <c r="CP84">
        <v>0</v>
      </c>
      <c r="CQ84">
        <v>0</v>
      </c>
      <c r="CR84">
        <v>0</v>
      </c>
      <c r="CS84">
        <v>0</v>
      </c>
      <c r="CT84">
        <v>0</v>
      </c>
      <c r="CU84">
        <v>15.52</v>
      </c>
      <c r="CV84">
        <v>0</v>
      </c>
      <c r="CW84">
        <v>3.16</v>
      </c>
      <c r="CX84">
        <v>0</v>
      </c>
      <c r="CY84">
        <v>23.52</v>
      </c>
      <c r="CZ84">
        <v>9.66</v>
      </c>
      <c r="DA84">
        <v>30.5</v>
      </c>
      <c r="DB84">
        <v>50.84</v>
      </c>
      <c r="DC84">
        <v>1.9</v>
      </c>
      <c r="DD84">
        <v>135.1</v>
      </c>
      <c r="DE84">
        <v>42.2</v>
      </c>
      <c r="DF84">
        <v>0</v>
      </c>
      <c r="DG84">
        <v>0</v>
      </c>
      <c r="DH84">
        <v>8.9726299999999995E-2</v>
      </c>
      <c r="DI84">
        <v>0</v>
      </c>
      <c r="DJ84">
        <v>8.6966000000000002E-2</v>
      </c>
      <c r="DK84">
        <v>0.53989299999999996</v>
      </c>
      <c r="DL84">
        <v>0.957959</v>
      </c>
      <c r="DM84">
        <v>1.82348</v>
      </c>
      <c r="DN84">
        <v>7.39533E-2</v>
      </c>
      <c r="DO84">
        <v>3.5719799999999999</v>
      </c>
      <c r="DP84">
        <v>0.17669199999999999</v>
      </c>
      <c r="DQ84" t="s">
        <v>691</v>
      </c>
      <c r="DR84" t="s">
        <v>690</v>
      </c>
      <c r="DS84" t="s">
        <v>16</v>
      </c>
      <c r="DT84">
        <v>9.1975900000000003E-3</v>
      </c>
      <c r="DU84">
        <v>0</v>
      </c>
      <c r="DV84">
        <v>-0.42931200000000003</v>
      </c>
      <c r="DW84">
        <v>-1.61137</v>
      </c>
      <c r="EN84">
        <v>333.66899999999998</v>
      </c>
      <c r="EO84">
        <v>0</v>
      </c>
      <c r="EP84">
        <v>785.77200000000005</v>
      </c>
      <c r="EQ84">
        <v>0</v>
      </c>
      <c r="ER84">
        <v>584.85599999999999</v>
      </c>
      <c r="ES84">
        <v>0</v>
      </c>
      <c r="ET84">
        <v>0</v>
      </c>
      <c r="EU84">
        <v>2033.7</v>
      </c>
      <c r="EV84">
        <v>5274.11</v>
      </c>
      <c r="EW84">
        <v>12062</v>
      </c>
      <c r="EX84">
        <v>433.91399999999999</v>
      </c>
      <c r="EY84">
        <v>21508</v>
      </c>
      <c r="EZ84">
        <v>492.42399999999998</v>
      </c>
      <c r="FA84">
        <v>0</v>
      </c>
      <c r="FB84">
        <v>0</v>
      </c>
      <c r="FC84">
        <v>0</v>
      </c>
      <c r="FD84">
        <v>742.36900000000003</v>
      </c>
      <c r="FE84">
        <v>0</v>
      </c>
      <c r="FF84">
        <v>287.95400000000001</v>
      </c>
      <c r="FG84">
        <v>0</v>
      </c>
      <c r="FH84">
        <v>0</v>
      </c>
      <c r="FI84">
        <v>1522.75</v>
      </c>
      <c r="FJ84">
        <v>0</v>
      </c>
      <c r="FK84">
        <v>0</v>
      </c>
      <c r="FL84">
        <v>0</v>
      </c>
      <c r="FM84">
        <v>0</v>
      </c>
      <c r="FN84">
        <v>0</v>
      </c>
      <c r="FO84">
        <v>0</v>
      </c>
      <c r="FP84">
        <v>0</v>
      </c>
      <c r="FQ84">
        <v>0</v>
      </c>
      <c r="FR84">
        <v>0</v>
      </c>
      <c r="FS84">
        <v>0</v>
      </c>
      <c r="FT84">
        <v>16.2</v>
      </c>
      <c r="FU84">
        <v>0</v>
      </c>
      <c r="FV84">
        <v>3.16</v>
      </c>
      <c r="FW84">
        <v>0</v>
      </c>
      <c r="FX84">
        <v>23.52</v>
      </c>
      <c r="FY84">
        <v>0</v>
      </c>
      <c r="FZ84">
        <v>0</v>
      </c>
      <c r="GA84">
        <v>9.66</v>
      </c>
      <c r="GB84">
        <v>30.4</v>
      </c>
      <c r="GC84">
        <v>50.84</v>
      </c>
      <c r="GD84">
        <v>1.9</v>
      </c>
      <c r="GE84">
        <v>135.68</v>
      </c>
      <c r="GF84" s="24">
        <v>1.5938300000000001E-17</v>
      </c>
      <c r="GG84">
        <v>0</v>
      </c>
      <c r="GH84">
        <v>8.9726299999999995E-2</v>
      </c>
      <c r="GI84">
        <v>0</v>
      </c>
      <c r="GJ84">
        <v>8.6966000000000002E-2</v>
      </c>
      <c r="GK84">
        <v>0</v>
      </c>
      <c r="GL84">
        <v>0</v>
      </c>
      <c r="GM84">
        <v>0.53989299999999996</v>
      </c>
      <c r="GN84">
        <v>0.94876199999999999</v>
      </c>
      <c r="GO84">
        <v>1.82348</v>
      </c>
      <c r="GP84">
        <v>7.39533E-2</v>
      </c>
      <c r="GQ84">
        <v>3.5627800000000001</v>
      </c>
      <c r="GR84">
        <v>899.34699999999998</v>
      </c>
      <c r="GS84">
        <v>0.11981600000000001</v>
      </c>
      <c r="GT84">
        <v>785.77200000000005</v>
      </c>
      <c r="GU84">
        <v>0</v>
      </c>
      <c r="GV84">
        <v>0</v>
      </c>
      <c r="GW84">
        <v>5894.96</v>
      </c>
      <c r="GX84">
        <v>6547.68</v>
      </c>
      <c r="GY84">
        <v>10697.7</v>
      </c>
      <c r="GZ84">
        <v>540.49900000000002</v>
      </c>
      <c r="HA84">
        <v>25366.1</v>
      </c>
      <c r="HB84">
        <v>748.50099999999998</v>
      </c>
      <c r="HC84">
        <v>0</v>
      </c>
      <c r="HD84">
        <v>0</v>
      </c>
      <c r="HE84">
        <v>0</v>
      </c>
      <c r="HF84">
        <v>1216.0999999999999</v>
      </c>
      <c r="HG84">
        <v>0</v>
      </c>
      <c r="HH84">
        <v>291.12400000000002</v>
      </c>
      <c r="HI84">
        <v>0</v>
      </c>
      <c r="HJ84">
        <v>0</v>
      </c>
      <c r="HK84">
        <v>2255.73</v>
      </c>
      <c r="HL84">
        <v>0</v>
      </c>
      <c r="HM84">
        <v>0</v>
      </c>
      <c r="HN84">
        <v>0</v>
      </c>
      <c r="HO84">
        <v>0</v>
      </c>
      <c r="HP84">
        <v>0</v>
      </c>
      <c r="HQ84">
        <v>0</v>
      </c>
      <c r="HR84">
        <v>0</v>
      </c>
      <c r="HS84">
        <v>0</v>
      </c>
      <c r="HT84">
        <v>0</v>
      </c>
      <c r="HU84">
        <v>0</v>
      </c>
      <c r="HV84">
        <v>26.48</v>
      </c>
      <c r="HW84">
        <v>0</v>
      </c>
      <c r="HX84">
        <v>3.16</v>
      </c>
      <c r="HY84">
        <v>0</v>
      </c>
      <c r="HZ84">
        <v>34.58</v>
      </c>
      <c r="IA84">
        <v>27.68</v>
      </c>
      <c r="IB84">
        <v>34.82</v>
      </c>
      <c r="IC84">
        <v>45.1</v>
      </c>
      <c r="ID84">
        <v>2.52</v>
      </c>
      <c r="IE84">
        <v>174.34</v>
      </c>
      <c r="IF84">
        <v>0</v>
      </c>
      <c r="IG84">
        <v>0</v>
      </c>
      <c r="IH84">
        <v>8.9726299999999995E-2</v>
      </c>
      <c r="II84">
        <v>0</v>
      </c>
      <c r="IJ84">
        <v>0</v>
      </c>
      <c r="IK84">
        <v>1.7213499999999999</v>
      </c>
      <c r="IL84">
        <v>0.80892399999999998</v>
      </c>
      <c r="IM84">
        <v>1.7518499999999999</v>
      </c>
      <c r="IN84">
        <v>0.114331</v>
      </c>
      <c r="IO84">
        <v>4.4861800000000001</v>
      </c>
      <c r="IP84">
        <v>58.2</v>
      </c>
      <c r="IQ84">
        <v>0</v>
      </c>
      <c r="IR84">
        <v>27.8</v>
      </c>
      <c r="IS84">
        <v>57.9</v>
      </c>
      <c r="IT84">
        <v>30.1</v>
      </c>
      <c r="IU84">
        <v>6.87</v>
      </c>
      <c r="IV84">
        <v>36.01</v>
      </c>
      <c r="IW84">
        <v>6.82</v>
      </c>
      <c r="IX84">
        <v>35.380000000000003</v>
      </c>
      <c r="IY84">
        <v>6.87</v>
      </c>
      <c r="IZ84">
        <v>36.01</v>
      </c>
      <c r="JA84">
        <v>6.62</v>
      </c>
      <c r="JB84">
        <v>57.6</v>
      </c>
    </row>
    <row r="85" spans="1:262" x14ac:dyDescent="0.25">
      <c r="A85" s="10">
        <v>42977.405925925923</v>
      </c>
      <c r="B85" t="s">
        <v>464</v>
      </c>
      <c r="C85" t="s">
        <v>600</v>
      </c>
      <c r="D85">
        <v>2</v>
      </c>
      <c r="E85">
        <v>8</v>
      </c>
      <c r="F85">
        <v>6960</v>
      </c>
      <c r="G85" t="s">
        <v>96</v>
      </c>
      <c r="H85" t="s">
        <v>125</v>
      </c>
      <c r="I85">
        <v>2.13</v>
      </c>
      <c r="J85">
        <v>54.1</v>
      </c>
      <c r="K85">
        <v>193.95099999999999</v>
      </c>
      <c r="L85">
        <v>309.51</v>
      </c>
      <c r="M85">
        <v>785.77200000000005</v>
      </c>
      <c r="N85">
        <v>0</v>
      </c>
      <c r="O85">
        <v>584.83299999999997</v>
      </c>
      <c r="P85">
        <v>0</v>
      </c>
      <c r="Q85">
        <v>0</v>
      </c>
      <c r="R85">
        <v>2033.7</v>
      </c>
      <c r="S85">
        <v>5393.06</v>
      </c>
      <c r="T85">
        <v>12062</v>
      </c>
      <c r="U85">
        <v>433.91399999999999</v>
      </c>
      <c r="V85">
        <v>21796.7</v>
      </c>
      <c r="W85">
        <v>286.22000000000003</v>
      </c>
      <c r="X85">
        <v>0</v>
      </c>
      <c r="Y85">
        <v>0</v>
      </c>
      <c r="Z85">
        <v>0</v>
      </c>
      <c r="AA85">
        <v>673.072</v>
      </c>
      <c r="AB85">
        <v>0</v>
      </c>
      <c r="AC85">
        <v>287.95400000000001</v>
      </c>
      <c r="AD85">
        <v>0</v>
      </c>
      <c r="AE85">
        <v>0</v>
      </c>
      <c r="AF85">
        <v>1247.25</v>
      </c>
      <c r="AG85">
        <v>0</v>
      </c>
      <c r="AH85">
        <v>0</v>
      </c>
      <c r="AI85">
        <v>0</v>
      </c>
      <c r="AJ85">
        <v>0</v>
      </c>
      <c r="AK85">
        <v>0</v>
      </c>
      <c r="AL85">
        <v>0</v>
      </c>
      <c r="AM85">
        <v>0</v>
      </c>
      <c r="AN85">
        <v>0</v>
      </c>
      <c r="AO85">
        <v>0</v>
      </c>
      <c r="AP85">
        <v>0</v>
      </c>
      <c r="AQ85">
        <v>9.6999999999999993</v>
      </c>
      <c r="AR85">
        <v>7.31</v>
      </c>
      <c r="AS85">
        <v>3.13</v>
      </c>
      <c r="AT85">
        <v>0</v>
      </c>
      <c r="AU85">
        <v>21.63</v>
      </c>
      <c r="AV85">
        <v>0</v>
      </c>
      <c r="AW85">
        <v>0</v>
      </c>
      <c r="AX85">
        <v>9.15</v>
      </c>
      <c r="AY85">
        <v>30.86</v>
      </c>
      <c r="AZ85">
        <v>49.71</v>
      </c>
      <c r="BA85">
        <v>1.83</v>
      </c>
      <c r="BB85">
        <v>133.32</v>
      </c>
      <c r="BC85">
        <v>41.77</v>
      </c>
      <c r="BD85">
        <v>0</v>
      </c>
      <c r="BE85">
        <v>1.1108800000000001</v>
      </c>
      <c r="BF85">
        <v>8.9726299999999995E-2</v>
      </c>
      <c r="BG85">
        <v>0</v>
      </c>
      <c r="BH85">
        <v>8.6966000000000002E-2</v>
      </c>
      <c r="BI85">
        <v>0</v>
      </c>
      <c r="BJ85">
        <v>0</v>
      </c>
      <c r="BK85">
        <v>0.53989299999999996</v>
      </c>
      <c r="BL85">
        <v>0.98219100000000004</v>
      </c>
      <c r="BM85">
        <v>1.82348</v>
      </c>
      <c r="BN85">
        <v>7.39533E-2</v>
      </c>
      <c r="BO85">
        <v>4.70709</v>
      </c>
      <c r="BP85">
        <v>1.2875700000000001</v>
      </c>
      <c r="BQ85">
        <v>190.929</v>
      </c>
      <c r="BR85">
        <v>475.7</v>
      </c>
      <c r="BS85">
        <v>785.77200000000005</v>
      </c>
      <c r="BT85">
        <v>0</v>
      </c>
      <c r="BU85">
        <v>584.83299999999997</v>
      </c>
      <c r="BV85">
        <v>2033.7</v>
      </c>
      <c r="BW85">
        <v>5417.59</v>
      </c>
      <c r="BX85">
        <v>12062</v>
      </c>
      <c r="BY85">
        <v>433.91399999999999</v>
      </c>
      <c r="BZ85">
        <v>21984.400000000001</v>
      </c>
      <c r="CA85">
        <v>281.76</v>
      </c>
      <c r="CB85">
        <v>0</v>
      </c>
      <c r="CC85">
        <v>0</v>
      </c>
      <c r="CD85">
        <v>0</v>
      </c>
      <c r="CE85">
        <v>673.072</v>
      </c>
      <c r="CF85">
        <v>0</v>
      </c>
      <c r="CG85">
        <v>287.95400000000001</v>
      </c>
      <c r="CH85">
        <v>0</v>
      </c>
      <c r="CI85">
        <v>0</v>
      </c>
      <c r="CJ85">
        <v>1242.79</v>
      </c>
      <c r="CK85">
        <v>0</v>
      </c>
      <c r="CL85">
        <v>0</v>
      </c>
      <c r="CM85">
        <v>0</v>
      </c>
      <c r="CN85">
        <v>0</v>
      </c>
      <c r="CO85">
        <v>0</v>
      </c>
      <c r="CP85">
        <v>0</v>
      </c>
      <c r="CQ85">
        <v>0</v>
      </c>
      <c r="CR85">
        <v>0</v>
      </c>
      <c r="CS85">
        <v>0</v>
      </c>
      <c r="CT85">
        <v>0</v>
      </c>
      <c r="CU85">
        <v>9.61</v>
      </c>
      <c r="CV85">
        <v>9.5299999999999994</v>
      </c>
      <c r="CW85">
        <v>3.13</v>
      </c>
      <c r="CX85">
        <v>0</v>
      </c>
      <c r="CY85">
        <v>21.63</v>
      </c>
      <c r="CZ85">
        <v>9.15</v>
      </c>
      <c r="DA85">
        <v>30.96</v>
      </c>
      <c r="DB85">
        <v>49.71</v>
      </c>
      <c r="DC85">
        <v>1.83</v>
      </c>
      <c r="DD85">
        <v>135.55000000000001</v>
      </c>
      <c r="DE85">
        <v>43.9</v>
      </c>
      <c r="DF85">
        <v>0</v>
      </c>
      <c r="DG85">
        <v>1.50126</v>
      </c>
      <c r="DH85">
        <v>8.9726299999999995E-2</v>
      </c>
      <c r="DI85">
        <v>0</v>
      </c>
      <c r="DJ85">
        <v>8.6966000000000002E-2</v>
      </c>
      <c r="DK85">
        <v>0.53989299999999996</v>
      </c>
      <c r="DL85">
        <v>0.98618899999999998</v>
      </c>
      <c r="DM85">
        <v>1.82348</v>
      </c>
      <c r="DN85">
        <v>7.39533E-2</v>
      </c>
      <c r="DO85">
        <v>5.1014699999999999</v>
      </c>
      <c r="DP85">
        <v>1.6779500000000001</v>
      </c>
      <c r="DQ85" t="s">
        <v>691</v>
      </c>
      <c r="DR85" t="s">
        <v>690</v>
      </c>
      <c r="DS85" t="s">
        <v>16</v>
      </c>
      <c r="DT85">
        <v>0.39438000000000001</v>
      </c>
      <c r="DU85">
        <v>0.39038200000000001</v>
      </c>
      <c r="DV85">
        <v>1.6451499999999999</v>
      </c>
      <c r="DW85">
        <v>4.8519399999999999</v>
      </c>
      <c r="EN85">
        <v>193.95099999999999</v>
      </c>
      <c r="EO85">
        <v>309.51</v>
      </c>
      <c r="EP85">
        <v>785.77200000000005</v>
      </c>
      <c r="EQ85">
        <v>0</v>
      </c>
      <c r="ER85">
        <v>584.83299999999997</v>
      </c>
      <c r="ES85">
        <v>0</v>
      </c>
      <c r="ET85">
        <v>0</v>
      </c>
      <c r="EU85">
        <v>2033.7</v>
      </c>
      <c r="EV85">
        <v>5393.06</v>
      </c>
      <c r="EW85">
        <v>12062</v>
      </c>
      <c r="EX85">
        <v>433.91399999999999</v>
      </c>
      <c r="EY85">
        <v>21796.7</v>
      </c>
      <c r="EZ85">
        <v>286.22000000000003</v>
      </c>
      <c r="FA85">
        <v>0</v>
      </c>
      <c r="FB85">
        <v>0</v>
      </c>
      <c r="FC85">
        <v>0</v>
      </c>
      <c r="FD85">
        <v>673.072</v>
      </c>
      <c r="FE85">
        <v>0</v>
      </c>
      <c r="FF85">
        <v>287.95400000000001</v>
      </c>
      <c r="FG85">
        <v>0</v>
      </c>
      <c r="FH85">
        <v>0</v>
      </c>
      <c r="FI85">
        <v>1247.25</v>
      </c>
      <c r="FJ85">
        <v>0</v>
      </c>
      <c r="FK85">
        <v>0</v>
      </c>
      <c r="FL85">
        <v>0</v>
      </c>
      <c r="FM85">
        <v>0</v>
      </c>
      <c r="FN85">
        <v>0</v>
      </c>
      <c r="FO85">
        <v>0</v>
      </c>
      <c r="FP85">
        <v>0</v>
      </c>
      <c r="FQ85">
        <v>0</v>
      </c>
      <c r="FR85">
        <v>0</v>
      </c>
      <c r="FS85">
        <v>0</v>
      </c>
      <c r="FT85">
        <v>9.6999999999999993</v>
      </c>
      <c r="FU85">
        <v>7.31</v>
      </c>
      <c r="FV85">
        <v>3.13</v>
      </c>
      <c r="FW85">
        <v>0</v>
      </c>
      <c r="FX85">
        <v>21.63</v>
      </c>
      <c r="FY85">
        <v>0</v>
      </c>
      <c r="FZ85">
        <v>0</v>
      </c>
      <c r="GA85">
        <v>9.15</v>
      </c>
      <c r="GB85">
        <v>30.86</v>
      </c>
      <c r="GC85">
        <v>49.71</v>
      </c>
      <c r="GD85">
        <v>1.83</v>
      </c>
      <c r="GE85">
        <v>133.32</v>
      </c>
      <c r="GF85">
        <v>0</v>
      </c>
      <c r="GG85">
        <v>1.1108800000000001</v>
      </c>
      <c r="GH85">
        <v>8.9726299999999995E-2</v>
      </c>
      <c r="GI85">
        <v>0</v>
      </c>
      <c r="GJ85">
        <v>8.6966000000000002E-2</v>
      </c>
      <c r="GK85">
        <v>0</v>
      </c>
      <c r="GL85">
        <v>0</v>
      </c>
      <c r="GM85">
        <v>0.53989299999999996</v>
      </c>
      <c r="GN85">
        <v>0.98219100000000004</v>
      </c>
      <c r="GO85">
        <v>1.82348</v>
      </c>
      <c r="GP85">
        <v>7.39533E-2</v>
      </c>
      <c r="GQ85">
        <v>4.70709</v>
      </c>
      <c r="GR85">
        <v>1065.98</v>
      </c>
      <c r="GS85">
        <v>1159.17</v>
      </c>
      <c r="GT85">
        <v>785.77200000000005</v>
      </c>
      <c r="GU85">
        <v>0</v>
      </c>
      <c r="GV85">
        <v>0</v>
      </c>
      <c r="GW85">
        <v>5894.96</v>
      </c>
      <c r="GX85">
        <v>6547.68</v>
      </c>
      <c r="GY85">
        <v>10697.7</v>
      </c>
      <c r="GZ85">
        <v>540.49900000000002</v>
      </c>
      <c r="HA85">
        <v>26691.8</v>
      </c>
      <c r="HB85">
        <v>887.14800000000002</v>
      </c>
      <c r="HC85">
        <v>0</v>
      </c>
      <c r="HD85">
        <v>0</v>
      </c>
      <c r="HE85">
        <v>0</v>
      </c>
      <c r="HF85">
        <v>1137.18</v>
      </c>
      <c r="HG85">
        <v>0</v>
      </c>
      <c r="HH85">
        <v>291.12400000000002</v>
      </c>
      <c r="HI85">
        <v>0</v>
      </c>
      <c r="HJ85">
        <v>0</v>
      </c>
      <c r="HK85">
        <v>2315.4499999999998</v>
      </c>
      <c r="HL85">
        <v>0</v>
      </c>
      <c r="HM85">
        <v>0</v>
      </c>
      <c r="HN85">
        <v>0</v>
      </c>
      <c r="HO85">
        <v>0</v>
      </c>
      <c r="HP85">
        <v>0</v>
      </c>
      <c r="HQ85">
        <v>0</v>
      </c>
      <c r="HR85">
        <v>0</v>
      </c>
      <c r="HS85">
        <v>0</v>
      </c>
      <c r="HT85">
        <v>0</v>
      </c>
      <c r="HU85">
        <v>0</v>
      </c>
      <c r="HV85">
        <v>31.78</v>
      </c>
      <c r="HW85">
        <v>20.67</v>
      </c>
      <c r="HX85">
        <v>3.13</v>
      </c>
      <c r="HY85">
        <v>0</v>
      </c>
      <c r="HZ85">
        <v>32.479999999999997</v>
      </c>
      <c r="IA85">
        <v>27.08</v>
      </c>
      <c r="IB85">
        <v>34.590000000000003</v>
      </c>
      <c r="IC85">
        <v>44.65</v>
      </c>
      <c r="ID85">
        <v>2.41</v>
      </c>
      <c r="IE85">
        <v>196.79</v>
      </c>
      <c r="IF85">
        <v>0</v>
      </c>
      <c r="IG85">
        <v>3.1434600000000001</v>
      </c>
      <c r="IH85">
        <v>8.9726299999999995E-2</v>
      </c>
      <c r="II85">
        <v>0</v>
      </c>
      <c r="IJ85">
        <v>0</v>
      </c>
      <c r="IK85">
        <v>1.7213499999999999</v>
      </c>
      <c r="IL85">
        <v>0.80892399999999998</v>
      </c>
      <c r="IM85">
        <v>1.7518499999999999</v>
      </c>
      <c r="IN85">
        <v>0.114331</v>
      </c>
      <c r="IO85">
        <v>7.6296400000000002</v>
      </c>
      <c r="IP85">
        <v>54.1</v>
      </c>
      <c r="IQ85">
        <v>0</v>
      </c>
      <c r="IR85">
        <v>25.8</v>
      </c>
      <c r="IS85">
        <v>55</v>
      </c>
      <c r="IT85">
        <v>29.2</v>
      </c>
      <c r="IU85">
        <v>13.56</v>
      </c>
      <c r="IV85">
        <v>28.21</v>
      </c>
      <c r="IW85">
        <v>15.77</v>
      </c>
      <c r="IX85">
        <v>28.13</v>
      </c>
      <c r="IY85">
        <v>13.56</v>
      </c>
      <c r="IZ85">
        <v>28.21</v>
      </c>
      <c r="JA85">
        <v>27.67</v>
      </c>
      <c r="JB85">
        <v>60.39</v>
      </c>
    </row>
    <row r="86" spans="1:262" x14ac:dyDescent="0.25">
      <c r="A86" s="10">
        <v>42977.406458333331</v>
      </c>
      <c r="B86" t="s">
        <v>465</v>
      </c>
      <c r="C86" t="s">
        <v>601</v>
      </c>
      <c r="D86">
        <v>3</v>
      </c>
      <c r="E86">
        <v>8</v>
      </c>
      <c r="F86">
        <v>6960</v>
      </c>
      <c r="G86" t="s">
        <v>96</v>
      </c>
      <c r="H86" t="s">
        <v>125</v>
      </c>
      <c r="I86">
        <v>1.03</v>
      </c>
      <c r="J86">
        <v>55.2</v>
      </c>
      <c r="K86">
        <v>93.207599999999999</v>
      </c>
      <c r="L86">
        <v>25.734300000000001</v>
      </c>
      <c r="M86">
        <v>785.77200000000005</v>
      </c>
      <c r="N86">
        <v>0</v>
      </c>
      <c r="O86">
        <v>584.83299999999997</v>
      </c>
      <c r="P86">
        <v>0</v>
      </c>
      <c r="Q86">
        <v>0</v>
      </c>
      <c r="R86">
        <v>2033.7</v>
      </c>
      <c r="S86">
        <v>5348.84</v>
      </c>
      <c r="T86">
        <v>12062</v>
      </c>
      <c r="U86">
        <v>433.91399999999999</v>
      </c>
      <c r="V86">
        <v>21368</v>
      </c>
      <c r="W86">
        <v>137.542</v>
      </c>
      <c r="X86">
        <v>0</v>
      </c>
      <c r="Y86">
        <v>0</v>
      </c>
      <c r="Z86">
        <v>0</v>
      </c>
      <c r="AA86">
        <v>675.86</v>
      </c>
      <c r="AB86">
        <v>0</v>
      </c>
      <c r="AC86">
        <v>287.95400000000001</v>
      </c>
      <c r="AD86">
        <v>0</v>
      </c>
      <c r="AE86">
        <v>0</v>
      </c>
      <c r="AF86">
        <v>1101.3599999999999</v>
      </c>
      <c r="AG86">
        <v>0</v>
      </c>
      <c r="AH86">
        <v>0</v>
      </c>
      <c r="AI86">
        <v>0</v>
      </c>
      <c r="AJ86">
        <v>0</v>
      </c>
      <c r="AK86">
        <v>0</v>
      </c>
      <c r="AL86">
        <v>0</v>
      </c>
      <c r="AM86">
        <v>0</v>
      </c>
      <c r="AN86">
        <v>0</v>
      </c>
      <c r="AO86">
        <v>0</v>
      </c>
      <c r="AP86">
        <v>0</v>
      </c>
      <c r="AQ86">
        <v>4.7</v>
      </c>
      <c r="AR86">
        <v>0.6</v>
      </c>
      <c r="AS86">
        <v>3.15</v>
      </c>
      <c r="AT86">
        <v>0</v>
      </c>
      <c r="AU86">
        <v>21.68</v>
      </c>
      <c r="AV86">
        <v>0</v>
      </c>
      <c r="AW86">
        <v>0</v>
      </c>
      <c r="AX86">
        <v>9.4</v>
      </c>
      <c r="AY86">
        <v>30.83</v>
      </c>
      <c r="AZ86">
        <v>50.34</v>
      </c>
      <c r="BA86">
        <v>1.88</v>
      </c>
      <c r="BB86">
        <v>122.58</v>
      </c>
      <c r="BC86">
        <v>30.13</v>
      </c>
      <c r="BD86">
        <v>0</v>
      </c>
      <c r="BE86">
        <v>0.14934700000000001</v>
      </c>
      <c r="BF86">
        <v>8.9726299999999995E-2</v>
      </c>
      <c r="BG86">
        <v>0</v>
      </c>
      <c r="BH86">
        <v>8.6966000000000002E-2</v>
      </c>
      <c r="BI86">
        <v>0</v>
      </c>
      <c r="BJ86">
        <v>0</v>
      </c>
      <c r="BK86">
        <v>0.53989299999999996</v>
      </c>
      <c r="BL86">
        <v>0.96209599999999995</v>
      </c>
      <c r="BM86">
        <v>1.82348</v>
      </c>
      <c r="BN86">
        <v>7.39533E-2</v>
      </c>
      <c r="BO86">
        <v>3.72546</v>
      </c>
      <c r="BP86">
        <v>0.32603900000000002</v>
      </c>
      <c r="BQ86">
        <v>93.599900000000005</v>
      </c>
      <c r="BR86">
        <v>73.819100000000006</v>
      </c>
      <c r="BS86">
        <v>785.77200000000005</v>
      </c>
      <c r="BT86">
        <v>0</v>
      </c>
      <c r="BU86">
        <v>584.83299999999997</v>
      </c>
      <c r="BV86">
        <v>2033.7</v>
      </c>
      <c r="BW86">
        <v>5374.11</v>
      </c>
      <c r="BX86">
        <v>12062</v>
      </c>
      <c r="BY86">
        <v>433.91399999999999</v>
      </c>
      <c r="BZ86">
        <v>21441.7</v>
      </c>
      <c r="CA86">
        <v>138.12100000000001</v>
      </c>
      <c r="CB86">
        <v>0</v>
      </c>
      <c r="CC86">
        <v>0</v>
      </c>
      <c r="CD86">
        <v>0</v>
      </c>
      <c r="CE86">
        <v>675.86</v>
      </c>
      <c r="CF86">
        <v>0</v>
      </c>
      <c r="CG86">
        <v>287.95400000000001</v>
      </c>
      <c r="CH86">
        <v>0</v>
      </c>
      <c r="CI86">
        <v>0</v>
      </c>
      <c r="CJ86">
        <v>1101.94</v>
      </c>
      <c r="CK86">
        <v>0</v>
      </c>
      <c r="CL86">
        <v>0</v>
      </c>
      <c r="CM86">
        <v>0</v>
      </c>
      <c r="CN86">
        <v>0</v>
      </c>
      <c r="CO86">
        <v>0</v>
      </c>
      <c r="CP86">
        <v>0</v>
      </c>
      <c r="CQ86">
        <v>0</v>
      </c>
      <c r="CR86">
        <v>0</v>
      </c>
      <c r="CS86">
        <v>0</v>
      </c>
      <c r="CT86">
        <v>0</v>
      </c>
      <c r="CU86">
        <v>4.76</v>
      </c>
      <c r="CV86">
        <v>1.57</v>
      </c>
      <c r="CW86">
        <v>3.15</v>
      </c>
      <c r="CX86">
        <v>0</v>
      </c>
      <c r="CY86">
        <v>21.68</v>
      </c>
      <c r="CZ86">
        <v>9.4</v>
      </c>
      <c r="DA86">
        <v>30.93</v>
      </c>
      <c r="DB86">
        <v>50.34</v>
      </c>
      <c r="DC86">
        <v>1.88</v>
      </c>
      <c r="DD86">
        <v>123.71</v>
      </c>
      <c r="DE86">
        <v>31.16</v>
      </c>
      <c r="DF86">
        <v>0</v>
      </c>
      <c r="DG86">
        <v>0.38170700000000002</v>
      </c>
      <c r="DH86">
        <v>8.9726299999999995E-2</v>
      </c>
      <c r="DI86">
        <v>0</v>
      </c>
      <c r="DJ86">
        <v>8.6966000000000002E-2</v>
      </c>
      <c r="DK86">
        <v>0.53989299999999996</v>
      </c>
      <c r="DL86">
        <v>0.96782800000000002</v>
      </c>
      <c r="DM86">
        <v>1.82348</v>
      </c>
      <c r="DN86">
        <v>7.39533E-2</v>
      </c>
      <c r="DO86">
        <v>3.9635500000000001</v>
      </c>
      <c r="DP86">
        <v>0.55840000000000001</v>
      </c>
      <c r="DQ86" t="s">
        <v>691</v>
      </c>
      <c r="DR86" t="s">
        <v>690</v>
      </c>
      <c r="DS86" t="s">
        <v>16</v>
      </c>
      <c r="DT86">
        <v>0.238092</v>
      </c>
      <c r="DU86">
        <v>0.23236000000000001</v>
      </c>
      <c r="DV86">
        <v>0.91342699999999999</v>
      </c>
      <c r="DW86">
        <v>3.30552</v>
      </c>
      <c r="EN86">
        <v>93.207599999999999</v>
      </c>
      <c r="EO86">
        <v>25.734300000000001</v>
      </c>
      <c r="EP86">
        <v>785.77200000000005</v>
      </c>
      <c r="EQ86">
        <v>0</v>
      </c>
      <c r="ER86">
        <v>584.83299999999997</v>
      </c>
      <c r="ES86">
        <v>0</v>
      </c>
      <c r="ET86">
        <v>0</v>
      </c>
      <c r="EU86">
        <v>2033.7</v>
      </c>
      <c r="EV86">
        <v>5348.84</v>
      </c>
      <c r="EW86">
        <v>12062</v>
      </c>
      <c r="EX86">
        <v>433.91399999999999</v>
      </c>
      <c r="EY86">
        <v>21368</v>
      </c>
      <c r="EZ86">
        <v>137.542</v>
      </c>
      <c r="FA86">
        <v>0</v>
      </c>
      <c r="FB86">
        <v>0</v>
      </c>
      <c r="FC86">
        <v>0</v>
      </c>
      <c r="FD86">
        <v>675.86</v>
      </c>
      <c r="FE86">
        <v>0</v>
      </c>
      <c r="FF86">
        <v>287.95400000000001</v>
      </c>
      <c r="FG86">
        <v>0</v>
      </c>
      <c r="FH86">
        <v>0</v>
      </c>
      <c r="FI86">
        <v>1101.3599999999999</v>
      </c>
      <c r="FJ86">
        <v>0</v>
      </c>
      <c r="FK86">
        <v>0</v>
      </c>
      <c r="FL86">
        <v>0</v>
      </c>
      <c r="FM86">
        <v>0</v>
      </c>
      <c r="FN86">
        <v>0</v>
      </c>
      <c r="FO86">
        <v>0</v>
      </c>
      <c r="FP86">
        <v>0</v>
      </c>
      <c r="FQ86">
        <v>0</v>
      </c>
      <c r="FR86">
        <v>0</v>
      </c>
      <c r="FS86">
        <v>0</v>
      </c>
      <c r="FT86">
        <v>4.7</v>
      </c>
      <c r="FU86">
        <v>0.6</v>
      </c>
      <c r="FV86">
        <v>3.15</v>
      </c>
      <c r="FW86">
        <v>0</v>
      </c>
      <c r="FX86">
        <v>21.68</v>
      </c>
      <c r="FY86">
        <v>0</v>
      </c>
      <c r="FZ86">
        <v>0</v>
      </c>
      <c r="GA86">
        <v>9.4</v>
      </c>
      <c r="GB86">
        <v>30.83</v>
      </c>
      <c r="GC86">
        <v>50.34</v>
      </c>
      <c r="GD86">
        <v>1.88</v>
      </c>
      <c r="GE86">
        <v>122.58</v>
      </c>
      <c r="GF86">
        <v>0</v>
      </c>
      <c r="GG86">
        <v>0.14934700000000001</v>
      </c>
      <c r="GH86">
        <v>8.9726299999999995E-2</v>
      </c>
      <c r="GI86">
        <v>0</v>
      </c>
      <c r="GJ86">
        <v>8.6966000000000002E-2</v>
      </c>
      <c r="GK86">
        <v>0</v>
      </c>
      <c r="GL86">
        <v>0</v>
      </c>
      <c r="GM86">
        <v>0.53989299999999996</v>
      </c>
      <c r="GN86">
        <v>0.96209599999999995</v>
      </c>
      <c r="GO86">
        <v>1.82348</v>
      </c>
      <c r="GP86">
        <v>7.39533E-2</v>
      </c>
      <c r="GQ86">
        <v>3.72546</v>
      </c>
      <c r="GR86">
        <v>842.37599999999998</v>
      </c>
      <c r="GS86">
        <v>75.379000000000005</v>
      </c>
      <c r="GT86">
        <v>785.77200000000005</v>
      </c>
      <c r="GU86">
        <v>0</v>
      </c>
      <c r="GV86">
        <v>0</v>
      </c>
      <c r="GW86">
        <v>5894.96</v>
      </c>
      <c r="GX86">
        <v>6547.68</v>
      </c>
      <c r="GY86">
        <v>10697.7</v>
      </c>
      <c r="GZ86">
        <v>540.49900000000002</v>
      </c>
      <c r="HA86">
        <v>25384.400000000001</v>
      </c>
      <c r="HB86">
        <v>701.02099999999996</v>
      </c>
      <c r="HC86">
        <v>0</v>
      </c>
      <c r="HD86">
        <v>0</v>
      </c>
      <c r="HE86">
        <v>0</v>
      </c>
      <c r="HF86">
        <v>1141.1099999999999</v>
      </c>
      <c r="HG86">
        <v>0</v>
      </c>
      <c r="HH86">
        <v>291.12400000000002</v>
      </c>
      <c r="HI86">
        <v>0</v>
      </c>
      <c r="HJ86">
        <v>0</v>
      </c>
      <c r="HK86">
        <v>2133.25</v>
      </c>
      <c r="HL86">
        <v>0</v>
      </c>
      <c r="HM86">
        <v>0</v>
      </c>
      <c r="HN86">
        <v>0</v>
      </c>
      <c r="HO86">
        <v>0</v>
      </c>
      <c r="HP86">
        <v>0</v>
      </c>
      <c r="HQ86">
        <v>0</v>
      </c>
      <c r="HR86">
        <v>0</v>
      </c>
      <c r="HS86">
        <v>0</v>
      </c>
      <c r="HT86">
        <v>0</v>
      </c>
      <c r="HU86">
        <v>0</v>
      </c>
      <c r="HV86">
        <v>25.24</v>
      </c>
      <c r="HW86">
        <v>1.98</v>
      </c>
      <c r="HX86">
        <v>3.15</v>
      </c>
      <c r="HY86">
        <v>0</v>
      </c>
      <c r="HZ86">
        <v>32.51</v>
      </c>
      <c r="IA86">
        <v>27.51</v>
      </c>
      <c r="IB86">
        <v>34.76</v>
      </c>
      <c r="IC86">
        <v>44.98</v>
      </c>
      <c r="ID86">
        <v>2.64</v>
      </c>
      <c r="IE86">
        <v>172.77</v>
      </c>
      <c r="IF86">
        <v>0</v>
      </c>
      <c r="IG86">
        <v>0.48875099999999999</v>
      </c>
      <c r="IH86">
        <v>8.9726299999999995E-2</v>
      </c>
      <c r="II86">
        <v>0</v>
      </c>
      <c r="IJ86">
        <v>0</v>
      </c>
      <c r="IK86">
        <v>1.7213499999999999</v>
      </c>
      <c r="IL86">
        <v>0.80892399999999998</v>
      </c>
      <c r="IM86">
        <v>1.7518499999999999</v>
      </c>
      <c r="IN86">
        <v>0.114331</v>
      </c>
      <c r="IO86">
        <v>4.9749299999999996</v>
      </c>
      <c r="IP86">
        <v>55.2</v>
      </c>
      <c r="IQ86">
        <v>0</v>
      </c>
      <c r="IR86">
        <v>24.4</v>
      </c>
      <c r="IS86">
        <v>55.7</v>
      </c>
      <c r="IT86">
        <v>31.3</v>
      </c>
      <c r="IU86">
        <v>6.53</v>
      </c>
      <c r="IV86">
        <v>23.6</v>
      </c>
      <c r="IW86">
        <v>7.5</v>
      </c>
      <c r="IX86">
        <v>23.66</v>
      </c>
      <c r="IY86">
        <v>6.53</v>
      </c>
      <c r="IZ86">
        <v>23.6</v>
      </c>
      <c r="JA86">
        <v>8.3000000000000007</v>
      </c>
      <c r="JB86">
        <v>54.58</v>
      </c>
    </row>
    <row r="87" spans="1:262" x14ac:dyDescent="0.25">
      <c r="A87" s="10">
        <v>42977.405925925923</v>
      </c>
      <c r="B87" t="s">
        <v>466</v>
      </c>
      <c r="C87" t="s">
        <v>602</v>
      </c>
      <c r="D87">
        <v>4</v>
      </c>
      <c r="E87">
        <v>8</v>
      </c>
      <c r="F87">
        <v>6960</v>
      </c>
      <c r="G87" t="s">
        <v>96</v>
      </c>
      <c r="H87" t="s">
        <v>125</v>
      </c>
      <c r="I87">
        <v>4.1100000000000003</v>
      </c>
      <c r="J87">
        <v>53.2</v>
      </c>
      <c r="K87">
        <v>117.983</v>
      </c>
      <c r="L87">
        <v>348.11700000000002</v>
      </c>
      <c r="M87">
        <v>785.77200000000005</v>
      </c>
      <c r="N87">
        <v>0</v>
      </c>
      <c r="O87">
        <v>584.83299999999997</v>
      </c>
      <c r="P87">
        <v>0</v>
      </c>
      <c r="Q87">
        <v>0</v>
      </c>
      <c r="R87">
        <v>2033.7</v>
      </c>
      <c r="S87">
        <v>5435.72</v>
      </c>
      <c r="T87">
        <v>12062</v>
      </c>
      <c r="U87">
        <v>433.91399999999999</v>
      </c>
      <c r="V87">
        <v>21802</v>
      </c>
      <c r="W87">
        <v>174.11199999999999</v>
      </c>
      <c r="X87">
        <v>0</v>
      </c>
      <c r="Y87">
        <v>0</v>
      </c>
      <c r="Z87">
        <v>0</v>
      </c>
      <c r="AA87">
        <v>646.79700000000003</v>
      </c>
      <c r="AB87">
        <v>0</v>
      </c>
      <c r="AC87">
        <v>287.95400000000001</v>
      </c>
      <c r="AD87">
        <v>0</v>
      </c>
      <c r="AE87">
        <v>0</v>
      </c>
      <c r="AF87">
        <v>1108.8599999999999</v>
      </c>
      <c r="AG87">
        <v>0</v>
      </c>
      <c r="AH87">
        <v>0</v>
      </c>
      <c r="AI87">
        <v>0</v>
      </c>
      <c r="AJ87">
        <v>0</v>
      </c>
      <c r="AK87">
        <v>0</v>
      </c>
      <c r="AL87">
        <v>0</v>
      </c>
      <c r="AM87">
        <v>0</v>
      </c>
      <c r="AN87">
        <v>0</v>
      </c>
      <c r="AO87">
        <v>0</v>
      </c>
      <c r="AP87">
        <v>0</v>
      </c>
      <c r="AQ87">
        <v>5.91</v>
      </c>
      <c r="AR87">
        <v>8.1300000000000008</v>
      </c>
      <c r="AS87">
        <v>3.13</v>
      </c>
      <c r="AT87">
        <v>0</v>
      </c>
      <c r="AU87">
        <v>20.89</v>
      </c>
      <c r="AV87">
        <v>0</v>
      </c>
      <c r="AW87">
        <v>0</v>
      </c>
      <c r="AX87">
        <v>9.15</v>
      </c>
      <c r="AY87">
        <v>31.08</v>
      </c>
      <c r="AZ87">
        <v>49.82</v>
      </c>
      <c r="BA87">
        <v>1.82</v>
      </c>
      <c r="BB87">
        <v>129.93</v>
      </c>
      <c r="BC87">
        <v>38.06</v>
      </c>
      <c r="BD87">
        <v>0</v>
      </c>
      <c r="BE87">
        <v>1.50579</v>
      </c>
      <c r="BF87">
        <v>8.9726299999999995E-2</v>
      </c>
      <c r="BG87">
        <v>0</v>
      </c>
      <c r="BH87">
        <v>8.6966000000000002E-2</v>
      </c>
      <c r="BI87">
        <v>0</v>
      </c>
      <c r="BJ87">
        <v>0</v>
      </c>
      <c r="BK87">
        <v>0.53989299999999996</v>
      </c>
      <c r="BL87">
        <v>0.991977</v>
      </c>
      <c r="BM87">
        <v>1.82348</v>
      </c>
      <c r="BN87">
        <v>7.39533E-2</v>
      </c>
      <c r="BO87">
        <v>5.1117800000000004</v>
      </c>
      <c r="BP87">
        <v>1.68248</v>
      </c>
      <c r="BQ87">
        <v>117.03100000000001</v>
      </c>
      <c r="BR87">
        <v>586.76300000000003</v>
      </c>
      <c r="BS87">
        <v>785.77200000000005</v>
      </c>
      <c r="BT87">
        <v>0</v>
      </c>
      <c r="BU87">
        <v>584.83299999999997</v>
      </c>
      <c r="BV87">
        <v>2033.7</v>
      </c>
      <c r="BW87">
        <v>5458.16</v>
      </c>
      <c r="BX87">
        <v>12062</v>
      </c>
      <c r="BY87">
        <v>433.91399999999999</v>
      </c>
      <c r="BZ87">
        <v>22062.1</v>
      </c>
      <c r="CA87">
        <v>172.708</v>
      </c>
      <c r="CB87">
        <v>0</v>
      </c>
      <c r="CC87">
        <v>0</v>
      </c>
      <c r="CD87">
        <v>0</v>
      </c>
      <c r="CE87">
        <v>646.79700000000003</v>
      </c>
      <c r="CF87">
        <v>0</v>
      </c>
      <c r="CG87">
        <v>287.95400000000001</v>
      </c>
      <c r="CH87">
        <v>0</v>
      </c>
      <c r="CI87">
        <v>0</v>
      </c>
      <c r="CJ87">
        <v>1107.46</v>
      </c>
      <c r="CK87">
        <v>0</v>
      </c>
      <c r="CL87">
        <v>0</v>
      </c>
      <c r="CM87">
        <v>0</v>
      </c>
      <c r="CN87">
        <v>0</v>
      </c>
      <c r="CO87">
        <v>0</v>
      </c>
      <c r="CP87">
        <v>0</v>
      </c>
      <c r="CQ87">
        <v>0</v>
      </c>
      <c r="CR87">
        <v>0</v>
      </c>
      <c r="CS87">
        <v>0</v>
      </c>
      <c r="CT87">
        <v>0</v>
      </c>
      <c r="CU87">
        <v>5.91</v>
      </c>
      <c r="CV87">
        <v>12.24</v>
      </c>
      <c r="CW87">
        <v>3.13</v>
      </c>
      <c r="CX87">
        <v>0</v>
      </c>
      <c r="CY87">
        <v>20.89</v>
      </c>
      <c r="CZ87">
        <v>9.15</v>
      </c>
      <c r="DA87">
        <v>31.17</v>
      </c>
      <c r="DB87">
        <v>49.82</v>
      </c>
      <c r="DC87">
        <v>1.82</v>
      </c>
      <c r="DD87">
        <v>134.13</v>
      </c>
      <c r="DE87">
        <v>42.17</v>
      </c>
      <c r="DF87">
        <v>0</v>
      </c>
      <c r="DG87">
        <v>2.3485200000000002</v>
      </c>
      <c r="DH87">
        <v>8.9726299999999995E-2</v>
      </c>
      <c r="DI87">
        <v>0</v>
      </c>
      <c r="DJ87">
        <v>8.6966000000000002E-2</v>
      </c>
      <c r="DK87">
        <v>0.53989299999999996</v>
      </c>
      <c r="DL87">
        <v>0.99521899999999996</v>
      </c>
      <c r="DM87">
        <v>1.82348</v>
      </c>
      <c r="DN87">
        <v>7.39533E-2</v>
      </c>
      <c r="DO87">
        <v>5.9577499999999999</v>
      </c>
      <c r="DP87">
        <v>2.52521</v>
      </c>
      <c r="DQ87" t="s">
        <v>691</v>
      </c>
      <c r="DR87" t="s">
        <v>690</v>
      </c>
      <c r="DS87" t="s">
        <v>16</v>
      </c>
      <c r="DT87">
        <v>0.84596800000000005</v>
      </c>
      <c r="DU87">
        <v>0.84272499999999995</v>
      </c>
      <c r="DV87">
        <v>3.1312899999999999</v>
      </c>
      <c r="DW87">
        <v>9.7462700000000009</v>
      </c>
      <c r="EN87">
        <v>117.983</v>
      </c>
      <c r="EO87">
        <v>348.11700000000002</v>
      </c>
      <c r="EP87">
        <v>785.77200000000005</v>
      </c>
      <c r="EQ87">
        <v>0</v>
      </c>
      <c r="ER87">
        <v>584.83299999999997</v>
      </c>
      <c r="ES87">
        <v>0</v>
      </c>
      <c r="ET87">
        <v>0</v>
      </c>
      <c r="EU87">
        <v>2033.7</v>
      </c>
      <c r="EV87">
        <v>5435.72</v>
      </c>
      <c r="EW87">
        <v>12062</v>
      </c>
      <c r="EX87">
        <v>433.91399999999999</v>
      </c>
      <c r="EY87">
        <v>21802</v>
      </c>
      <c r="EZ87">
        <v>174.11199999999999</v>
      </c>
      <c r="FA87">
        <v>0</v>
      </c>
      <c r="FB87">
        <v>0</v>
      </c>
      <c r="FC87">
        <v>0</v>
      </c>
      <c r="FD87">
        <v>646.79700000000003</v>
      </c>
      <c r="FE87">
        <v>0</v>
      </c>
      <c r="FF87">
        <v>287.95400000000001</v>
      </c>
      <c r="FG87">
        <v>0</v>
      </c>
      <c r="FH87">
        <v>0</v>
      </c>
      <c r="FI87">
        <v>1108.8599999999999</v>
      </c>
      <c r="FJ87">
        <v>0</v>
      </c>
      <c r="FK87">
        <v>0</v>
      </c>
      <c r="FL87">
        <v>0</v>
      </c>
      <c r="FM87">
        <v>0</v>
      </c>
      <c r="FN87">
        <v>0</v>
      </c>
      <c r="FO87">
        <v>0</v>
      </c>
      <c r="FP87">
        <v>0</v>
      </c>
      <c r="FQ87">
        <v>0</v>
      </c>
      <c r="FR87">
        <v>0</v>
      </c>
      <c r="FS87">
        <v>0</v>
      </c>
      <c r="FT87">
        <v>5.91</v>
      </c>
      <c r="FU87">
        <v>8.1300000000000008</v>
      </c>
      <c r="FV87">
        <v>3.13</v>
      </c>
      <c r="FW87">
        <v>0</v>
      </c>
      <c r="FX87">
        <v>20.89</v>
      </c>
      <c r="FY87">
        <v>0</v>
      </c>
      <c r="FZ87">
        <v>0</v>
      </c>
      <c r="GA87">
        <v>9.15</v>
      </c>
      <c r="GB87">
        <v>31.08</v>
      </c>
      <c r="GC87">
        <v>49.82</v>
      </c>
      <c r="GD87">
        <v>1.82</v>
      </c>
      <c r="GE87">
        <v>129.93</v>
      </c>
      <c r="GF87">
        <v>0</v>
      </c>
      <c r="GG87">
        <v>1.50579</v>
      </c>
      <c r="GH87">
        <v>8.9726299999999995E-2</v>
      </c>
      <c r="GI87">
        <v>0</v>
      </c>
      <c r="GJ87">
        <v>8.6966000000000002E-2</v>
      </c>
      <c r="GK87">
        <v>0</v>
      </c>
      <c r="GL87">
        <v>0</v>
      </c>
      <c r="GM87">
        <v>0.53989299999999996</v>
      </c>
      <c r="GN87">
        <v>0.991977</v>
      </c>
      <c r="GO87">
        <v>1.82348</v>
      </c>
      <c r="GP87">
        <v>7.39533E-2</v>
      </c>
      <c r="GQ87">
        <v>5.1117800000000004</v>
      </c>
      <c r="GR87">
        <v>803.60699999999997</v>
      </c>
      <c r="GS87">
        <v>1807.1</v>
      </c>
      <c r="GT87">
        <v>785.77200000000005</v>
      </c>
      <c r="GU87">
        <v>0</v>
      </c>
      <c r="GV87">
        <v>0</v>
      </c>
      <c r="GW87">
        <v>5894.96</v>
      </c>
      <c r="GX87">
        <v>6547.68</v>
      </c>
      <c r="GY87">
        <v>10697.7</v>
      </c>
      <c r="GZ87">
        <v>540.49900000000002</v>
      </c>
      <c r="HA87">
        <v>27077.4</v>
      </c>
      <c r="HB87">
        <v>668.798</v>
      </c>
      <c r="HC87">
        <v>0</v>
      </c>
      <c r="HD87">
        <v>0</v>
      </c>
      <c r="HE87">
        <v>0</v>
      </c>
      <c r="HF87">
        <v>1107.1300000000001</v>
      </c>
      <c r="HG87">
        <v>0</v>
      </c>
      <c r="HH87">
        <v>291.12400000000002</v>
      </c>
      <c r="HI87">
        <v>0</v>
      </c>
      <c r="HJ87">
        <v>0</v>
      </c>
      <c r="HK87">
        <v>2067.0500000000002</v>
      </c>
      <c r="HL87">
        <v>0</v>
      </c>
      <c r="HM87">
        <v>0</v>
      </c>
      <c r="HN87">
        <v>0</v>
      </c>
      <c r="HO87">
        <v>0</v>
      </c>
      <c r="HP87">
        <v>0</v>
      </c>
      <c r="HQ87">
        <v>0</v>
      </c>
      <c r="HR87">
        <v>0</v>
      </c>
      <c r="HS87">
        <v>0</v>
      </c>
      <c r="HT87">
        <v>0</v>
      </c>
      <c r="HU87">
        <v>0</v>
      </c>
      <c r="HV87">
        <v>24.05</v>
      </c>
      <c r="HW87">
        <v>29.63</v>
      </c>
      <c r="HX87">
        <v>3.13</v>
      </c>
      <c r="HY87">
        <v>0</v>
      </c>
      <c r="HZ87">
        <v>31.64</v>
      </c>
      <c r="IA87">
        <v>26.91</v>
      </c>
      <c r="IB87">
        <v>34.6</v>
      </c>
      <c r="IC87">
        <v>44.64</v>
      </c>
      <c r="ID87">
        <v>2.29</v>
      </c>
      <c r="IE87">
        <v>196.89</v>
      </c>
      <c r="IF87">
        <v>0</v>
      </c>
      <c r="IG87">
        <v>5.2022199999999996</v>
      </c>
      <c r="IH87">
        <v>8.9726299999999995E-2</v>
      </c>
      <c r="II87">
        <v>0</v>
      </c>
      <c r="IJ87">
        <v>0</v>
      </c>
      <c r="IK87">
        <v>1.7213499999999999</v>
      </c>
      <c r="IL87">
        <v>0.80892399999999998</v>
      </c>
      <c r="IM87">
        <v>1.7518499999999999</v>
      </c>
      <c r="IN87">
        <v>0.114331</v>
      </c>
      <c r="IO87">
        <v>9.6883999999999997</v>
      </c>
      <c r="IP87">
        <v>53.2</v>
      </c>
      <c r="IQ87">
        <v>0</v>
      </c>
      <c r="IR87">
        <v>25.5</v>
      </c>
      <c r="IS87">
        <v>54.9</v>
      </c>
      <c r="IT87">
        <v>29.4</v>
      </c>
      <c r="IU87">
        <v>14.11</v>
      </c>
      <c r="IV87">
        <v>23.95</v>
      </c>
      <c r="IW87">
        <v>18.22</v>
      </c>
      <c r="IX87">
        <v>23.95</v>
      </c>
      <c r="IY87">
        <v>14.11</v>
      </c>
      <c r="IZ87">
        <v>23.95</v>
      </c>
      <c r="JA87">
        <v>35.67</v>
      </c>
      <c r="JB87">
        <v>52.78</v>
      </c>
    </row>
    <row r="88" spans="1:262" x14ac:dyDescent="0.25">
      <c r="A88" s="10">
        <v>42977.405925925923</v>
      </c>
      <c r="B88" t="s">
        <v>467</v>
      </c>
      <c r="C88" t="s">
        <v>603</v>
      </c>
      <c r="D88">
        <v>5</v>
      </c>
      <c r="E88">
        <v>8</v>
      </c>
      <c r="F88">
        <v>6960</v>
      </c>
      <c r="G88" t="s">
        <v>96</v>
      </c>
      <c r="H88" t="s">
        <v>125</v>
      </c>
      <c r="I88">
        <v>0.85</v>
      </c>
      <c r="J88">
        <v>54.7</v>
      </c>
      <c r="K88">
        <v>81.709100000000007</v>
      </c>
      <c r="L88">
        <v>6.7755000000000001</v>
      </c>
      <c r="M88">
        <v>785.77200000000005</v>
      </c>
      <c r="N88">
        <v>0</v>
      </c>
      <c r="O88">
        <v>584.83299999999997</v>
      </c>
      <c r="P88">
        <v>0</v>
      </c>
      <c r="Q88">
        <v>0</v>
      </c>
      <c r="R88">
        <v>2033.7</v>
      </c>
      <c r="S88">
        <v>5374.22</v>
      </c>
      <c r="T88">
        <v>12062</v>
      </c>
      <c r="U88">
        <v>433.91399999999999</v>
      </c>
      <c r="V88">
        <v>21362.9</v>
      </c>
      <c r="W88">
        <v>120.58799999999999</v>
      </c>
      <c r="X88">
        <v>0</v>
      </c>
      <c r="Y88">
        <v>0</v>
      </c>
      <c r="Z88">
        <v>0</v>
      </c>
      <c r="AA88">
        <v>690.37599999999998</v>
      </c>
      <c r="AB88">
        <v>0</v>
      </c>
      <c r="AC88">
        <v>287.95400000000001</v>
      </c>
      <c r="AD88">
        <v>0</v>
      </c>
      <c r="AE88">
        <v>0</v>
      </c>
      <c r="AF88">
        <v>1098.92</v>
      </c>
      <c r="AG88">
        <v>0</v>
      </c>
      <c r="AH88">
        <v>0</v>
      </c>
      <c r="AI88">
        <v>0</v>
      </c>
      <c r="AJ88">
        <v>0</v>
      </c>
      <c r="AK88">
        <v>0</v>
      </c>
      <c r="AL88">
        <v>0</v>
      </c>
      <c r="AM88">
        <v>0</v>
      </c>
      <c r="AN88">
        <v>0</v>
      </c>
      <c r="AO88">
        <v>0</v>
      </c>
      <c r="AP88">
        <v>0</v>
      </c>
      <c r="AQ88">
        <v>3.99</v>
      </c>
      <c r="AR88">
        <v>0.25</v>
      </c>
      <c r="AS88">
        <v>3.15</v>
      </c>
      <c r="AT88">
        <v>0</v>
      </c>
      <c r="AU88">
        <v>22.06</v>
      </c>
      <c r="AV88">
        <v>0</v>
      </c>
      <c r="AW88">
        <v>0</v>
      </c>
      <c r="AX88">
        <v>9.41</v>
      </c>
      <c r="AY88">
        <v>30.84</v>
      </c>
      <c r="AZ88">
        <v>50.37</v>
      </c>
      <c r="BA88">
        <v>1.87</v>
      </c>
      <c r="BB88">
        <v>121.94</v>
      </c>
      <c r="BC88">
        <v>29.45</v>
      </c>
      <c r="BD88">
        <v>0</v>
      </c>
      <c r="BE88">
        <v>3.46179E-2</v>
      </c>
      <c r="BF88">
        <v>8.9726299999999995E-2</v>
      </c>
      <c r="BG88">
        <v>0</v>
      </c>
      <c r="BH88">
        <v>8.6966000000000002E-2</v>
      </c>
      <c r="BI88">
        <v>0</v>
      </c>
      <c r="BJ88">
        <v>0</v>
      </c>
      <c r="BK88">
        <v>0.53989299999999996</v>
      </c>
      <c r="BL88">
        <v>0.96664399999999995</v>
      </c>
      <c r="BM88">
        <v>1.82348</v>
      </c>
      <c r="BN88">
        <v>7.39533E-2</v>
      </c>
      <c r="BO88">
        <v>3.6152799999999998</v>
      </c>
      <c r="BP88">
        <v>0.21131</v>
      </c>
      <c r="BQ88">
        <v>75.767700000000005</v>
      </c>
      <c r="BR88">
        <v>51.197299999999998</v>
      </c>
      <c r="BS88">
        <v>785.77200000000005</v>
      </c>
      <c r="BT88">
        <v>0</v>
      </c>
      <c r="BU88">
        <v>584.83299999999997</v>
      </c>
      <c r="BV88">
        <v>2033.7</v>
      </c>
      <c r="BW88">
        <v>5409.78</v>
      </c>
      <c r="BX88">
        <v>12062</v>
      </c>
      <c r="BY88">
        <v>433.91399999999999</v>
      </c>
      <c r="BZ88">
        <v>21436.9</v>
      </c>
      <c r="CA88">
        <v>111.819</v>
      </c>
      <c r="CB88">
        <v>0</v>
      </c>
      <c r="CC88">
        <v>0</v>
      </c>
      <c r="CD88">
        <v>0</v>
      </c>
      <c r="CE88">
        <v>690.37599999999998</v>
      </c>
      <c r="CF88">
        <v>0</v>
      </c>
      <c r="CG88">
        <v>287.95400000000001</v>
      </c>
      <c r="CH88">
        <v>0</v>
      </c>
      <c r="CI88">
        <v>0</v>
      </c>
      <c r="CJ88">
        <v>1090.1500000000001</v>
      </c>
      <c r="CK88">
        <v>0</v>
      </c>
      <c r="CL88">
        <v>0</v>
      </c>
      <c r="CM88">
        <v>0</v>
      </c>
      <c r="CN88">
        <v>0</v>
      </c>
      <c r="CO88">
        <v>0</v>
      </c>
      <c r="CP88">
        <v>0</v>
      </c>
      <c r="CQ88">
        <v>0</v>
      </c>
      <c r="CR88">
        <v>0</v>
      </c>
      <c r="CS88">
        <v>0</v>
      </c>
      <c r="CT88">
        <v>0</v>
      </c>
      <c r="CU88">
        <v>3.78</v>
      </c>
      <c r="CV88">
        <v>1.31</v>
      </c>
      <c r="CW88">
        <v>3.15</v>
      </c>
      <c r="CX88">
        <v>0</v>
      </c>
      <c r="CY88">
        <v>22.06</v>
      </c>
      <c r="CZ88">
        <v>9.41</v>
      </c>
      <c r="DA88">
        <v>30.99</v>
      </c>
      <c r="DB88">
        <v>50.37</v>
      </c>
      <c r="DC88">
        <v>1.87</v>
      </c>
      <c r="DD88">
        <v>122.94</v>
      </c>
      <c r="DE88">
        <v>30.3</v>
      </c>
      <c r="DF88">
        <v>0</v>
      </c>
      <c r="DG88">
        <v>0.29655399999999998</v>
      </c>
      <c r="DH88">
        <v>8.9726299999999995E-2</v>
      </c>
      <c r="DI88">
        <v>0</v>
      </c>
      <c r="DJ88">
        <v>8.6966000000000002E-2</v>
      </c>
      <c r="DK88">
        <v>0.53989299999999996</v>
      </c>
      <c r="DL88">
        <v>0.97572599999999998</v>
      </c>
      <c r="DM88">
        <v>1.82348</v>
      </c>
      <c r="DN88">
        <v>7.39533E-2</v>
      </c>
      <c r="DO88">
        <v>3.8862999999999999</v>
      </c>
      <c r="DP88">
        <v>0.473246</v>
      </c>
      <c r="DQ88" t="s">
        <v>691</v>
      </c>
      <c r="DR88" t="s">
        <v>690</v>
      </c>
      <c r="DS88" t="s">
        <v>16</v>
      </c>
      <c r="DT88">
        <v>0.27101799999999998</v>
      </c>
      <c r="DU88">
        <v>0.261936</v>
      </c>
      <c r="DV88">
        <v>0.81340500000000004</v>
      </c>
      <c r="DW88">
        <v>2.8052800000000002</v>
      </c>
      <c r="EN88">
        <v>81.709100000000007</v>
      </c>
      <c r="EO88">
        <v>6.7755000000000001</v>
      </c>
      <c r="EP88">
        <v>785.77200000000005</v>
      </c>
      <c r="EQ88">
        <v>0</v>
      </c>
      <c r="ER88">
        <v>584.83299999999997</v>
      </c>
      <c r="ES88">
        <v>0</v>
      </c>
      <c r="ET88">
        <v>0</v>
      </c>
      <c r="EU88">
        <v>2033.7</v>
      </c>
      <c r="EV88">
        <v>5374.22</v>
      </c>
      <c r="EW88">
        <v>12062</v>
      </c>
      <c r="EX88">
        <v>433.91399999999999</v>
      </c>
      <c r="EY88">
        <v>21362.9</v>
      </c>
      <c r="EZ88">
        <v>120.58799999999999</v>
      </c>
      <c r="FA88">
        <v>0</v>
      </c>
      <c r="FB88">
        <v>0</v>
      </c>
      <c r="FC88">
        <v>0</v>
      </c>
      <c r="FD88">
        <v>690.37599999999998</v>
      </c>
      <c r="FE88">
        <v>0</v>
      </c>
      <c r="FF88">
        <v>287.95400000000001</v>
      </c>
      <c r="FG88">
        <v>0</v>
      </c>
      <c r="FH88">
        <v>0</v>
      </c>
      <c r="FI88">
        <v>1098.92</v>
      </c>
      <c r="FJ88">
        <v>0</v>
      </c>
      <c r="FK88">
        <v>0</v>
      </c>
      <c r="FL88">
        <v>0</v>
      </c>
      <c r="FM88">
        <v>0</v>
      </c>
      <c r="FN88">
        <v>0</v>
      </c>
      <c r="FO88">
        <v>0</v>
      </c>
      <c r="FP88">
        <v>0</v>
      </c>
      <c r="FQ88">
        <v>0</v>
      </c>
      <c r="FR88">
        <v>0</v>
      </c>
      <c r="FS88">
        <v>0</v>
      </c>
      <c r="FT88">
        <v>3.99</v>
      </c>
      <c r="FU88">
        <v>0.25</v>
      </c>
      <c r="FV88">
        <v>3.15</v>
      </c>
      <c r="FW88">
        <v>0</v>
      </c>
      <c r="FX88">
        <v>22.06</v>
      </c>
      <c r="FY88">
        <v>0</v>
      </c>
      <c r="FZ88">
        <v>0</v>
      </c>
      <c r="GA88">
        <v>9.41</v>
      </c>
      <c r="GB88">
        <v>30.84</v>
      </c>
      <c r="GC88">
        <v>50.37</v>
      </c>
      <c r="GD88">
        <v>1.87</v>
      </c>
      <c r="GE88">
        <v>121.94</v>
      </c>
      <c r="GF88">
        <v>0</v>
      </c>
      <c r="GG88">
        <v>3.46179E-2</v>
      </c>
      <c r="GH88">
        <v>8.9726299999999995E-2</v>
      </c>
      <c r="GI88">
        <v>0</v>
      </c>
      <c r="GJ88">
        <v>8.6966000000000002E-2</v>
      </c>
      <c r="GK88">
        <v>0</v>
      </c>
      <c r="GL88">
        <v>0</v>
      </c>
      <c r="GM88">
        <v>0.53989299999999996</v>
      </c>
      <c r="GN88">
        <v>0.96664399999999995</v>
      </c>
      <c r="GO88">
        <v>1.82348</v>
      </c>
      <c r="GP88">
        <v>7.39533E-2</v>
      </c>
      <c r="GQ88">
        <v>3.6152799999999998</v>
      </c>
      <c r="GR88">
        <v>838.24300000000005</v>
      </c>
      <c r="GS88">
        <v>6.2669600000000001</v>
      </c>
      <c r="GT88">
        <v>785.77200000000005</v>
      </c>
      <c r="GU88">
        <v>0</v>
      </c>
      <c r="GV88">
        <v>0</v>
      </c>
      <c r="GW88">
        <v>5894.96</v>
      </c>
      <c r="GX88">
        <v>6547.68</v>
      </c>
      <c r="GY88">
        <v>10697.7</v>
      </c>
      <c r="GZ88">
        <v>540.49900000000002</v>
      </c>
      <c r="HA88">
        <v>25311.200000000001</v>
      </c>
      <c r="HB88">
        <v>697.66200000000003</v>
      </c>
      <c r="HC88">
        <v>0</v>
      </c>
      <c r="HD88">
        <v>0</v>
      </c>
      <c r="HE88">
        <v>0</v>
      </c>
      <c r="HF88">
        <v>1157.68</v>
      </c>
      <c r="HG88">
        <v>0</v>
      </c>
      <c r="HH88">
        <v>291.12400000000002</v>
      </c>
      <c r="HI88">
        <v>0</v>
      </c>
      <c r="HJ88">
        <v>0</v>
      </c>
      <c r="HK88">
        <v>2146.46</v>
      </c>
      <c r="HL88">
        <v>0</v>
      </c>
      <c r="HM88">
        <v>0</v>
      </c>
      <c r="HN88">
        <v>0</v>
      </c>
      <c r="HO88">
        <v>0</v>
      </c>
      <c r="HP88">
        <v>0</v>
      </c>
      <c r="HQ88">
        <v>0</v>
      </c>
      <c r="HR88">
        <v>0</v>
      </c>
      <c r="HS88">
        <v>0</v>
      </c>
      <c r="HT88">
        <v>0</v>
      </c>
      <c r="HU88">
        <v>0</v>
      </c>
      <c r="HV88">
        <v>24.71</v>
      </c>
      <c r="HW88">
        <v>0.18</v>
      </c>
      <c r="HX88">
        <v>3.15</v>
      </c>
      <c r="HY88">
        <v>0</v>
      </c>
      <c r="HZ88">
        <v>32.950000000000003</v>
      </c>
      <c r="IA88">
        <v>27.38</v>
      </c>
      <c r="IB88">
        <v>34.74</v>
      </c>
      <c r="IC88">
        <v>44.93</v>
      </c>
      <c r="ID88">
        <v>2.4900000000000002</v>
      </c>
      <c r="IE88">
        <v>170.53</v>
      </c>
      <c r="IF88">
        <v>0</v>
      </c>
      <c r="IG88">
        <v>2.76368E-2</v>
      </c>
      <c r="IH88">
        <v>8.9726299999999995E-2</v>
      </c>
      <c r="II88">
        <v>0</v>
      </c>
      <c r="IJ88">
        <v>0</v>
      </c>
      <c r="IK88">
        <v>1.7213499999999999</v>
      </c>
      <c r="IL88">
        <v>0.80892399999999998</v>
      </c>
      <c r="IM88">
        <v>1.7518499999999999</v>
      </c>
      <c r="IN88">
        <v>0.114331</v>
      </c>
      <c r="IO88">
        <v>4.5138199999999999</v>
      </c>
      <c r="IP88">
        <v>54.7</v>
      </c>
      <c r="IQ88">
        <v>0</v>
      </c>
      <c r="IR88">
        <v>23.9</v>
      </c>
      <c r="IS88">
        <v>55.2</v>
      </c>
      <c r="IT88">
        <v>31.3</v>
      </c>
      <c r="IU88">
        <v>6.12</v>
      </c>
      <c r="IV88">
        <v>23.33</v>
      </c>
      <c r="IW88">
        <v>7.16</v>
      </c>
      <c r="IX88">
        <v>23.14</v>
      </c>
      <c r="IY88">
        <v>6.12</v>
      </c>
      <c r="IZ88">
        <v>23.33</v>
      </c>
      <c r="JA88">
        <v>6.42</v>
      </c>
      <c r="JB88">
        <v>54.57</v>
      </c>
    </row>
    <row r="89" spans="1:262" x14ac:dyDescent="0.25">
      <c r="A89" s="10">
        <v>42977.406446759262</v>
      </c>
      <c r="B89" t="s">
        <v>468</v>
      </c>
      <c r="C89" t="s">
        <v>604</v>
      </c>
      <c r="D89">
        <v>6</v>
      </c>
      <c r="E89">
        <v>8</v>
      </c>
      <c r="F89">
        <v>6960</v>
      </c>
      <c r="G89" t="s">
        <v>96</v>
      </c>
      <c r="H89" t="s">
        <v>125</v>
      </c>
      <c r="I89">
        <v>2.44</v>
      </c>
      <c r="J89">
        <v>60</v>
      </c>
      <c r="K89">
        <v>19.600100000000001</v>
      </c>
      <c r="L89">
        <v>416.83199999999999</v>
      </c>
      <c r="M89">
        <v>785.77200000000005</v>
      </c>
      <c r="N89">
        <v>0</v>
      </c>
      <c r="O89">
        <v>584.83299999999997</v>
      </c>
      <c r="P89">
        <v>0</v>
      </c>
      <c r="Q89">
        <v>0</v>
      </c>
      <c r="R89">
        <v>2033.7</v>
      </c>
      <c r="S89">
        <v>5522.49</v>
      </c>
      <c r="T89">
        <v>12062</v>
      </c>
      <c r="U89">
        <v>433.91399999999999</v>
      </c>
      <c r="V89">
        <v>21859.1</v>
      </c>
      <c r="W89">
        <v>28.923999999999999</v>
      </c>
      <c r="X89">
        <v>0</v>
      </c>
      <c r="Y89">
        <v>0</v>
      </c>
      <c r="Z89">
        <v>0</v>
      </c>
      <c r="AA89">
        <v>620.77499999999998</v>
      </c>
      <c r="AB89">
        <v>0</v>
      </c>
      <c r="AC89">
        <v>287.95400000000001</v>
      </c>
      <c r="AD89">
        <v>0</v>
      </c>
      <c r="AE89">
        <v>0</v>
      </c>
      <c r="AF89">
        <v>937.65300000000002</v>
      </c>
      <c r="AG89">
        <v>0</v>
      </c>
      <c r="AH89">
        <v>0</v>
      </c>
      <c r="AI89">
        <v>0</v>
      </c>
      <c r="AJ89">
        <v>0</v>
      </c>
      <c r="AK89">
        <v>0</v>
      </c>
      <c r="AL89">
        <v>0</v>
      </c>
      <c r="AM89">
        <v>0</v>
      </c>
      <c r="AN89">
        <v>0</v>
      </c>
      <c r="AO89">
        <v>0</v>
      </c>
      <c r="AP89">
        <v>0</v>
      </c>
      <c r="AQ89">
        <v>0.99</v>
      </c>
      <c r="AR89">
        <v>7.44</v>
      </c>
      <c r="AS89">
        <v>3.05</v>
      </c>
      <c r="AT89">
        <v>0</v>
      </c>
      <c r="AU89">
        <v>20.11</v>
      </c>
      <c r="AV89">
        <v>0</v>
      </c>
      <c r="AW89">
        <v>0</v>
      </c>
      <c r="AX89">
        <v>8.8699999999999992</v>
      </c>
      <c r="AY89">
        <v>30.58</v>
      </c>
      <c r="AZ89">
        <v>48.62</v>
      </c>
      <c r="BA89">
        <v>1.79</v>
      </c>
      <c r="BB89">
        <v>121.45</v>
      </c>
      <c r="BC89">
        <v>31.59</v>
      </c>
      <c r="BD89">
        <v>0</v>
      </c>
      <c r="BE89">
        <v>1.32938</v>
      </c>
      <c r="BF89">
        <v>8.9726299999999995E-2</v>
      </c>
      <c r="BG89">
        <v>0</v>
      </c>
      <c r="BH89">
        <v>8.6966000000000002E-2</v>
      </c>
      <c r="BI89">
        <v>0</v>
      </c>
      <c r="BJ89">
        <v>0</v>
      </c>
      <c r="BK89">
        <v>0.53989299999999996</v>
      </c>
      <c r="BL89">
        <v>0.98997100000000005</v>
      </c>
      <c r="BM89">
        <v>1.82348</v>
      </c>
      <c r="BN89">
        <v>7.39533E-2</v>
      </c>
      <c r="BO89">
        <v>4.93337</v>
      </c>
      <c r="BP89">
        <v>1.50607</v>
      </c>
      <c r="BQ89">
        <v>19.588999999999999</v>
      </c>
      <c r="BR89">
        <v>616.53599999999994</v>
      </c>
      <c r="BS89">
        <v>785.77200000000005</v>
      </c>
      <c r="BT89">
        <v>0</v>
      </c>
      <c r="BU89">
        <v>584.83299999999997</v>
      </c>
      <c r="BV89">
        <v>2033.7</v>
      </c>
      <c r="BW89">
        <v>5540.56</v>
      </c>
      <c r="BX89">
        <v>12062</v>
      </c>
      <c r="BY89">
        <v>433.91399999999999</v>
      </c>
      <c r="BZ89">
        <v>22076.9</v>
      </c>
      <c r="CA89">
        <v>28.907599999999999</v>
      </c>
      <c r="CB89">
        <v>0</v>
      </c>
      <c r="CC89">
        <v>0</v>
      </c>
      <c r="CD89">
        <v>0</v>
      </c>
      <c r="CE89">
        <v>620.77499999999998</v>
      </c>
      <c r="CF89">
        <v>0</v>
      </c>
      <c r="CG89">
        <v>287.95400000000001</v>
      </c>
      <c r="CH89">
        <v>0</v>
      </c>
      <c r="CI89">
        <v>0</v>
      </c>
      <c r="CJ89">
        <v>937.63599999999997</v>
      </c>
      <c r="CK89">
        <v>0</v>
      </c>
      <c r="CL89">
        <v>0</v>
      </c>
      <c r="CM89">
        <v>0</v>
      </c>
      <c r="CN89">
        <v>0</v>
      </c>
      <c r="CO89">
        <v>0</v>
      </c>
      <c r="CP89">
        <v>0</v>
      </c>
      <c r="CQ89">
        <v>0</v>
      </c>
      <c r="CR89">
        <v>0</v>
      </c>
      <c r="CS89">
        <v>0</v>
      </c>
      <c r="CT89">
        <v>0</v>
      </c>
      <c r="CU89">
        <v>1.01</v>
      </c>
      <c r="CV89">
        <v>9.86</v>
      </c>
      <c r="CW89">
        <v>3.05</v>
      </c>
      <c r="CX89">
        <v>0</v>
      </c>
      <c r="CY89">
        <v>20.11</v>
      </c>
      <c r="CZ89">
        <v>8.8699999999999992</v>
      </c>
      <c r="DA89">
        <v>30.66</v>
      </c>
      <c r="DB89">
        <v>48.62</v>
      </c>
      <c r="DC89">
        <v>1.79</v>
      </c>
      <c r="DD89">
        <v>123.97</v>
      </c>
      <c r="DE89">
        <v>34.03</v>
      </c>
      <c r="DF89">
        <v>0</v>
      </c>
      <c r="DG89">
        <v>1.7504299999999999</v>
      </c>
      <c r="DH89">
        <v>8.9726299999999995E-2</v>
      </c>
      <c r="DI89">
        <v>0</v>
      </c>
      <c r="DJ89">
        <v>8.6966000000000002E-2</v>
      </c>
      <c r="DK89">
        <v>0.53989299999999996</v>
      </c>
      <c r="DL89">
        <v>0.99294400000000005</v>
      </c>
      <c r="DM89">
        <v>1.82348</v>
      </c>
      <c r="DN89">
        <v>7.39533E-2</v>
      </c>
      <c r="DO89">
        <v>5.3573899999999997</v>
      </c>
      <c r="DP89">
        <v>1.9271199999999999</v>
      </c>
      <c r="DQ89" t="s">
        <v>691</v>
      </c>
      <c r="DR89" t="s">
        <v>690</v>
      </c>
      <c r="DS89" t="s">
        <v>16</v>
      </c>
      <c r="DT89">
        <v>0.42402099999999998</v>
      </c>
      <c r="DU89">
        <v>0.42104799999999998</v>
      </c>
      <c r="DV89">
        <v>2.0327500000000001</v>
      </c>
      <c r="DW89">
        <v>7.17014</v>
      </c>
      <c r="EN89">
        <v>19.600100000000001</v>
      </c>
      <c r="EO89">
        <v>416.83199999999999</v>
      </c>
      <c r="EP89">
        <v>785.77200000000005</v>
      </c>
      <c r="EQ89">
        <v>0</v>
      </c>
      <c r="ER89">
        <v>584.83299999999997</v>
      </c>
      <c r="ES89">
        <v>0</v>
      </c>
      <c r="ET89">
        <v>0</v>
      </c>
      <c r="EU89">
        <v>2033.7</v>
      </c>
      <c r="EV89">
        <v>5522.49</v>
      </c>
      <c r="EW89">
        <v>12062</v>
      </c>
      <c r="EX89">
        <v>433.91399999999999</v>
      </c>
      <c r="EY89">
        <v>21859.1</v>
      </c>
      <c r="EZ89">
        <v>28.923999999999999</v>
      </c>
      <c r="FA89">
        <v>0</v>
      </c>
      <c r="FB89">
        <v>0</v>
      </c>
      <c r="FC89">
        <v>0</v>
      </c>
      <c r="FD89">
        <v>620.77499999999998</v>
      </c>
      <c r="FE89">
        <v>0</v>
      </c>
      <c r="FF89">
        <v>287.95400000000001</v>
      </c>
      <c r="FG89">
        <v>0</v>
      </c>
      <c r="FH89">
        <v>0</v>
      </c>
      <c r="FI89">
        <v>937.65300000000002</v>
      </c>
      <c r="FJ89">
        <v>0</v>
      </c>
      <c r="FK89">
        <v>0</v>
      </c>
      <c r="FL89">
        <v>0</v>
      </c>
      <c r="FM89">
        <v>0</v>
      </c>
      <c r="FN89">
        <v>0</v>
      </c>
      <c r="FO89">
        <v>0</v>
      </c>
      <c r="FP89">
        <v>0</v>
      </c>
      <c r="FQ89">
        <v>0</v>
      </c>
      <c r="FR89">
        <v>0</v>
      </c>
      <c r="FS89">
        <v>0</v>
      </c>
      <c r="FT89">
        <v>0.99</v>
      </c>
      <c r="FU89">
        <v>7.44</v>
      </c>
      <c r="FV89">
        <v>3.05</v>
      </c>
      <c r="FW89">
        <v>0</v>
      </c>
      <c r="FX89">
        <v>20.11</v>
      </c>
      <c r="FY89">
        <v>0</v>
      </c>
      <c r="FZ89">
        <v>0</v>
      </c>
      <c r="GA89">
        <v>8.8699999999999992</v>
      </c>
      <c r="GB89">
        <v>30.58</v>
      </c>
      <c r="GC89">
        <v>48.62</v>
      </c>
      <c r="GD89">
        <v>1.79</v>
      </c>
      <c r="GE89">
        <v>121.45</v>
      </c>
      <c r="GF89">
        <v>0</v>
      </c>
      <c r="GG89">
        <v>1.32938</v>
      </c>
      <c r="GH89">
        <v>8.9726299999999995E-2</v>
      </c>
      <c r="GI89">
        <v>0</v>
      </c>
      <c r="GJ89">
        <v>8.6966000000000002E-2</v>
      </c>
      <c r="GK89">
        <v>0</v>
      </c>
      <c r="GL89">
        <v>0</v>
      </c>
      <c r="GM89">
        <v>0.53989299999999996</v>
      </c>
      <c r="GN89">
        <v>0.98997100000000005</v>
      </c>
      <c r="GO89">
        <v>1.82348</v>
      </c>
      <c r="GP89">
        <v>7.39533E-2</v>
      </c>
      <c r="GQ89">
        <v>4.93337</v>
      </c>
      <c r="GR89">
        <v>277.28100000000001</v>
      </c>
      <c r="GS89">
        <v>1263.05</v>
      </c>
      <c r="GT89">
        <v>785.77200000000005</v>
      </c>
      <c r="GU89">
        <v>0</v>
      </c>
      <c r="GV89">
        <v>0</v>
      </c>
      <c r="GW89">
        <v>5894.96</v>
      </c>
      <c r="GX89">
        <v>6547.68</v>
      </c>
      <c r="GY89">
        <v>10697.7</v>
      </c>
      <c r="GZ89">
        <v>540.49900000000002</v>
      </c>
      <c r="HA89">
        <v>26007</v>
      </c>
      <c r="HB89">
        <v>230.761</v>
      </c>
      <c r="HC89">
        <v>0</v>
      </c>
      <c r="HD89">
        <v>0</v>
      </c>
      <c r="HE89">
        <v>0</v>
      </c>
      <c r="HF89">
        <v>1078.18</v>
      </c>
      <c r="HG89">
        <v>0</v>
      </c>
      <c r="HH89">
        <v>291.12400000000002</v>
      </c>
      <c r="HI89">
        <v>0</v>
      </c>
      <c r="HJ89">
        <v>0</v>
      </c>
      <c r="HK89">
        <v>1600.06</v>
      </c>
      <c r="HL89">
        <v>0</v>
      </c>
      <c r="HM89">
        <v>0</v>
      </c>
      <c r="HN89">
        <v>0</v>
      </c>
      <c r="HO89">
        <v>0</v>
      </c>
      <c r="HP89">
        <v>0</v>
      </c>
      <c r="HQ89">
        <v>0</v>
      </c>
      <c r="HR89">
        <v>0</v>
      </c>
      <c r="HS89">
        <v>0</v>
      </c>
      <c r="HT89">
        <v>0</v>
      </c>
      <c r="HU89">
        <v>0</v>
      </c>
      <c r="HV89">
        <v>8.3800000000000008</v>
      </c>
      <c r="HW89">
        <v>15.62</v>
      </c>
      <c r="HX89">
        <v>3.05</v>
      </c>
      <c r="HY89">
        <v>0</v>
      </c>
      <c r="HZ89">
        <v>30.91</v>
      </c>
      <c r="IA89">
        <v>25.99</v>
      </c>
      <c r="IB89">
        <v>33.97</v>
      </c>
      <c r="IC89">
        <v>43.47</v>
      </c>
      <c r="ID89">
        <v>2.37</v>
      </c>
      <c r="IE89">
        <v>163.76</v>
      </c>
      <c r="IF89">
        <v>0</v>
      </c>
      <c r="IG89">
        <v>2.2283599999999999</v>
      </c>
      <c r="IH89">
        <v>8.9726299999999995E-2</v>
      </c>
      <c r="II89">
        <v>0</v>
      </c>
      <c r="IJ89">
        <v>0</v>
      </c>
      <c r="IK89">
        <v>1.7213499999999999</v>
      </c>
      <c r="IL89">
        <v>0.80892399999999998</v>
      </c>
      <c r="IM89">
        <v>1.7518499999999999</v>
      </c>
      <c r="IN89">
        <v>0.114331</v>
      </c>
      <c r="IO89">
        <v>6.7145400000000004</v>
      </c>
      <c r="IP89">
        <v>60</v>
      </c>
      <c r="IQ89">
        <v>0</v>
      </c>
      <c r="IR89">
        <v>26.7</v>
      </c>
      <c r="IS89">
        <v>61.2</v>
      </c>
      <c r="IT89">
        <v>34.5</v>
      </c>
      <c r="IU89">
        <v>12.88</v>
      </c>
      <c r="IV89">
        <v>18.71</v>
      </c>
      <c r="IW89">
        <v>15.3</v>
      </c>
      <c r="IX89">
        <v>18.73</v>
      </c>
      <c r="IY89">
        <v>12.88</v>
      </c>
      <c r="IZ89">
        <v>18.71</v>
      </c>
      <c r="JA89">
        <v>19.649999999999999</v>
      </c>
      <c r="JB89">
        <v>38.31</v>
      </c>
    </row>
    <row r="90" spans="1:262" x14ac:dyDescent="0.25">
      <c r="A90" s="10">
        <v>42977.405925925923</v>
      </c>
      <c r="B90" t="s">
        <v>469</v>
      </c>
      <c r="C90" t="s">
        <v>605</v>
      </c>
      <c r="D90">
        <v>7</v>
      </c>
      <c r="E90">
        <v>8</v>
      </c>
      <c r="F90">
        <v>6960</v>
      </c>
      <c r="G90" t="s">
        <v>96</v>
      </c>
      <c r="H90" t="s">
        <v>125</v>
      </c>
      <c r="I90">
        <v>2.37</v>
      </c>
      <c r="J90">
        <v>61.7</v>
      </c>
      <c r="K90">
        <v>2.4473699999999998</v>
      </c>
      <c r="L90">
        <v>223.59100000000001</v>
      </c>
      <c r="M90">
        <v>785.77200000000005</v>
      </c>
      <c r="N90">
        <v>0</v>
      </c>
      <c r="O90">
        <v>584.83299999999997</v>
      </c>
      <c r="P90">
        <v>0</v>
      </c>
      <c r="Q90">
        <v>0</v>
      </c>
      <c r="R90">
        <v>2033.7</v>
      </c>
      <c r="S90">
        <v>5513.2</v>
      </c>
      <c r="T90">
        <v>12062</v>
      </c>
      <c r="U90">
        <v>433.91399999999999</v>
      </c>
      <c r="V90">
        <v>21639.4</v>
      </c>
      <c r="W90">
        <v>3.6114799999999998</v>
      </c>
      <c r="X90">
        <v>0</v>
      </c>
      <c r="Y90">
        <v>0</v>
      </c>
      <c r="Z90">
        <v>0</v>
      </c>
      <c r="AA90">
        <v>612.02099999999996</v>
      </c>
      <c r="AB90">
        <v>0</v>
      </c>
      <c r="AC90">
        <v>287.95400000000001</v>
      </c>
      <c r="AD90">
        <v>0</v>
      </c>
      <c r="AE90">
        <v>0</v>
      </c>
      <c r="AF90">
        <v>903.58699999999999</v>
      </c>
      <c r="AG90">
        <v>0</v>
      </c>
      <c r="AH90">
        <v>0</v>
      </c>
      <c r="AI90">
        <v>0</v>
      </c>
      <c r="AJ90">
        <v>0</v>
      </c>
      <c r="AK90">
        <v>0</v>
      </c>
      <c r="AL90">
        <v>0</v>
      </c>
      <c r="AM90">
        <v>0</v>
      </c>
      <c r="AN90">
        <v>0</v>
      </c>
      <c r="AO90">
        <v>0</v>
      </c>
      <c r="AP90">
        <v>0</v>
      </c>
      <c r="AQ90">
        <v>0.12</v>
      </c>
      <c r="AR90">
        <v>5.2</v>
      </c>
      <c r="AS90">
        <v>3.11</v>
      </c>
      <c r="AT90">
        <v>0</v>
      </c>
      <c r="AU90">
        <v>19.61</v>
      </c>
      <c r="AV90">
        <v>0</v>
      </c>
      <c r="AW90">
        <v>0</v>
      </c>
      <c r="AX90">
        <v>9.0399999999999991</v>
      </c>
      <c r="AY90">
        <v>30.88</v>
      </c>
      <c r="AZ90">
        <v>49.53</v>
      </c>
      <c r="BA90">
        <v>1.82</v>
      </c>
      <c r="BB90">
        <v>119.31</v>
      </c>
      <c r="BC90">
        <v>28.04</v>
      </c>
      <c r="BD90">
        <v>0</v>
      </c>
      <c r="BE90">
        <v>1.2246600000000001</v>
      </c>
      <c r="BF90">
        <v>8.9726299999999995E-2</v>
      </c>
      <c r="BG90">
        <v>0</v>
      </c>
      <c r="BH90">
        <v>8.6966000000000002E-2</v>
      </c>
      <c r="BI90">
        <v>0</v>
      </c>
      <c r="BJ90">
        <v>0</v>
      </c>
      <c r="BK90">
        <v>0.53989299999999996</v>
      </c>
      <c r="BL90">
        <v>0.98571399999999998</v>
      </c>
      <c r="BM90">
        <v>1.82348</v>
      </c>
      <c r="BN90">
        <v>7.39533E-2</v>
      </c>
      <c r="BO90">
        <v>4.8243900000000002</v>
      </c>
      <c r="BP90">
        <v>1.4013500000000001</v>
      </c>
      <c r="BQ90">
        <v>1.5785400000000001</v>
      </c>
      <c r="BR90">
        <v>360.32600000000002</v>
      </c>
      <c r="BS90">
        <v>785.77200000000005</v>
      </c>
      <c r="BT90">
        <v>0</v>
      </c>
      <c r="BU90">
        <v>584.83299999999997</v>
      </c>
      <c r="BV90">
        <v>2033.7</v>
      </c>
      <c r="BW90">
        <v>5535.19</v>
      </c>
      <c r="BX90">
        <v>12062</v>
      </c>
      <c r="BY90">
        <v>433.91399999999999</v>
      </c>
      <c r="BZ90">
        <v>21797.3</v>
      </c>
      <c r="CA90">
        <v>2.3293900000000001</v>
      </c>
      <c r="CB90">
        <v>0</v>
      </c>
      <c r="CC90">
        <v>0</v>
      </c>
      <c r="CD90">
        <v>0</v>
      </c>
      <c r="CE90">
        <v>612.02099999999996</v>
      </c>
      <c r="CF90">
        <v>0</v>
      </c>
      <c r="CG90">
        <v>287.95400000000001</v>
      </c>
      <c r="CH90">
        <v>0</v>
      </c>
      <c r="CI90">
        <v>0</v>
      </c>
      <c r="CJ90">
        <v>902.30499999999995</v>
      </c>
      <c r="CK90">
        <v>0</v>
      </c>
      <c r="CL90">
        <v>0</v>
      </c>
      <c r="CM90">
        <v>0</v>
      </c>
      <c r="CN90">
        <v>0</v>
      </c>
      <c r="CO90">
        <v>0</v>
      </c>
      <c r="CP90">
        <v>0</v>
      </c>
      <c r="CQ90">
        <v>0</v>
      </c>
      <c r="CR90">
        <v>0</v>
      </c>
      <c r="CS90">
        <v>0</v>
      </c>
      <c r="CT90">
        <v>0</v>
      </c>
      <c r="CU90">
        <v>0.08</v>
      </c>
      <c r="CV90">
        <v>7.61</v>
      </c>
      <c r="CW90">
        <v>3.11</v>
      </c>
      <c r="CX90">
        <v>0</v>
      </c>
      <c r="CY90">
        <v>19.61</v>
      </c>
      <c r="CZ90">
        <v>9.0399999999999991</v>
      </c>
      <c r="DA90">
        <v>30.96</v>
      </c>
      <c r="DB90">
        <v>49.53</v>
      </c>
      <c r="DC90">
        <v>1.82</v>
      </c>
      <c r="DD90">
        <v>121.76</v>
      </c>
      <c r="DE90">
        <v>30.41</v>
      </c>
      <c r="DF90">
        <v>0</v>
      </c>
      <c r="DG90">
        <v>1.7450000000000001</v>
      </c>
      <c r="DH90">
        <v>8.9726299999999995E-2</v>
      </c>
      <c r="DI90">
        <v>0</v>
      </c>
      <c r="DJ90">
        <v>8.6966000000000002E-2</v>
      </c>
      <c r="DK90">
        <v>0.53989299999999996</v>
      </c>
      <c r="DL90">
        <v>0.98909499999999995</v>
      </c>
      <c r="DM90">
        <v>1.82348</v>
      </c>
      <c r="DN90">
        <v>7.39533E-2</v>
      </c>
      <c r="DO90">
        <v>5.3481100000000001</v>
      </c>
      <c r="DP90">
        <v>1.9216899999999999</v>
      </c>
      <c r="DQ90" t="s">
        <v>691</v>
      </c>
      <c r="DR90" t="s">
        <v>690</v>
      </c>
      <c r="DS90" t="s">
        <v>16</v>
      </c>
      <c r="DT90">
        <v>0.52372200000000002</v>
      </c>
      <c r="DU90">
        <v>0.52034199999999997</v>
      </c>
      <c r="DV90">
        <v>2.0121600000000002</v>
      </c>
      <c r="DW90">
        <v>7.7934900000000003</v>
      </c>
      <c r="EN90">
        <v>2.4473699999999998</v>
      </c>
      <c r="EO90">
        <v>223.59100000000001</v>
      </c>
      <c r="EP90">
        <v>785.77200000000005</v>
      </c>
      <c r="EQ90">
        <v>0</v>
      </c>
      <c r="ER90">
        <v>584.83299999999997</v>
      </c>
      <c r="ES90">
        <v>0</v>
      </c>
      <c r="ET90">
        <v>0</v>
      </c>
      <c r="EU90">
        <v>2033.7</v>
      </c>
      <c r="EV90">
        <v>5513.2</v>
      </c>
      <c r="EW90">
        <v>12062</v>
      </c>
      <c r="EX90">
        <v>433.91399999999999</v>
      </c>
      <c r="EY90">
        <v>21639.4</v>
      </c>
      <c r="EZ90">
        <v>3.6114799999999998</v>
      </c>
      <c r="FA90">
        <v>0</v>
      </c>
      <c r="FB90">
        <v>0</v>
      </c>
      <c r="FC90">
        <v>0</v>
      </c>
      <c r="FD90">
        <v>612.02099999999996</v>
      </c>
      <c r="FE90">
        <v>0</v>
      </c>
      <c r="FF90">
        <v>287.95400000000001</v>
      </c>
      <c r="FG90">
        <v>0</v>
      </c>
      <c r="FH90">
        <v>0</v>
      </c>
      <c r="FI90">
        <v>903.58699999999999</v>
      </c>
      <c r="FJ90">
        <v>0</v>
      </c>
      <c r="FK90">
        <v>0</v>
      </c>
      <c r="FL90">
        <v>0</v>
      </c>
      <c r="FM90">
        <v>0</v>
      </c>
      <c r="FN90">
        <v>0</v>
      </c>
      <c r="FO90">
        <v>0</v>
      </c>
      <c r="FP90">
        <v>0</v>
      </c>
      <c r="FQ90">
        <v>0</v>
      </c>
      <c r="FR90">
        <v>0</v>
      </c>
      <c r="FS90">
        <v>0</v>
      </c>
      <c r="FT90">
        <v>0.12</v>
      </c>
      <c r="FU90">
        <v>5.2</v>
      </c>
      <c r="FV90">
        <v>3.11</v>
      </c>
      <c r="FW90">
        <v>0</v>
      </c>
      <c r="FX90">
        <v>19.61</v>
      </c>
      <c r="FY90">
        <v>0</v>
      </c>
      <c r="FZ90">
        <v>0</v>
      </c>
      <c r="GA90">
        <v>9.0399999999999991</v>
      </c>
      <c r="GB90">
        <v>30.88</v>
      </c>
      <c r="GC90">
        <v>49.53</v>
      </c>
      <c r="GD90">
        <v>1.82</v>
      </c>
      <c r="GE90">
        <v>119.31</v>
      </c>
      <c r="GF90">
        <v>0</v>
      </c>
      <c r="GG90">
        <v>1.2246600000000001</v>
      </c>
      <c r="GH90">
        <v>8.9726299999999995E-2</v>
      </c>
      <c r="GI90">
        <v>0</v>
      </c>
      <c r="GJ90">
        <v>8.6966000000000002E-2</v>
      </c>
      <c r="GK90">
        <v>0</v>
      </c>
      <c r="GL90">
        <v>0</v>
      </c>
      <c r="GM90">
        <v>0.53989299999999996</v>
      </c>
      <c r="GN90">
        <v>0.98571399999999998</v>
      </c>
      <c r="GO90">
        <v>1.82348</v>
      </c>
      <c r="GP90">
        <v>7.39533E-2</v>
      </c>
      <c r="GQ90">
        <v>4.8243900000000002</v>
      </c>
      <c r="GR90">
        <v>74.553899999999999</v>
      </c>
      <c r="GS90">
        <v>764.57</v>
      </c>
      <c r="GT90">
        <v>785.77200000000005</v>
      </c>
      <c r="GU90">
        <v>0</v>
      </c>
      <c r="GV90">
        <v>0</v>
      </c>
      <c r="GW90">
        <v>5894.96</v>
      </c>
      <c r="GX90">
        <v>6547.68</v>
      </c>
      <c r="GY90">
        <v>10697.7</v>
      </c>
      <c r="GZ90">
        <v>540.49900000000002</v>
      </c>
      <c r="HA90">
        <v>25305.8</v>
      </c>
      <c r="HB90">
        <v>62.043599999999998</v>
      </c>
      <c r="HC90">
        <v>0</v>
      </c>
      <c r="HD90">
        <v>0</v>
      </c>
      <c r="HE90">
        <v>0</v>
      </c>
      <c r="HF90">
        <v>1068.97</v>
      </c>
      <c r="HG90">
        <v>0</v>
      </c>
      <c r="HH90">
        <v>291.12400000000002</v>
      </c>
      <c r="HI90">
        <v>0</v>
      </c>
      <c r="HJ90">
        <v>0</v>
      </c>
      <c r="HK90">
        <v>1422.14</v>
      </c>
      <c r="HL90">
        <v>0</v>
      </c>
      <c r="HM90">
        <v>0</v>
      </c>
      <c r="HN90">
        <v>0</v>
      </c>
      <c r="HO90">
        <v>0</v>
      </c>
      <c r="HP90">
        <v>0</v>
      </c>
      <c r="HQ90">
        <v>0</v>
      </c>
      <c r="HR90">
        <v>0</v>
      </c>
      <c r="HS90">
        <v>0</v>
      </c>
      <c r="HT90">
        <v>0</v>
      </c>
      <c r="HU90">
        <v>0</v>
      </c>
      <c r="HV90">
        <v>2.19</v>
      </c>
      <c r="HW90">
        <v>11.75</v>
      </c>
      <c r="HX90">
        <v>3.11</v>
      </c>
      <c r="HY90">
        <v>0</v>
      </c>
      <c r="HZ90">
        <v>30.14</v>
      </c>
      <c r="IA90">
        <v>26.49</v>
      </c>
      <c r="IB90">
        <v>34.31</v>
      </c>
      <c r="IC90">
        <v>44.28</v>
      </c>
      <c r="ID90">
        <v>2.42</v>
      </c>
      <c r="IE90">
        <v>154.69</v>
      </c>
      <c r="IF90">
        <v>0</v>
      </c>
      <c r="IG90">
        <v>2.18614</v>
      </c>
      <c r="IH90">
        <v>8.9726299999999995E-2</v>
      </c>
      <c r="II90">
        <v>0</v>
      </c>
      <c r="IJ90">
        <v>0</v>
      </c>
      <c r="IK90">
        <v>1.7213499999999999</v>
      </c>
      <c r="IL90">
        <v>0.80892399999999998</v>
      </c>
      <c r="IM90">
        <v>1.7518499999999999</v>
      </c>
      <c r="IN90">
        <v>0.114331</v>
      </c>
      <c r="IO90">
        <v>6.6723100000000004</v>
      </c>
      <c r="IP90">
        <v>61.7</v>
      </c>
      <c r="IQ90">
        <v>0</v>
      </c>
      <c r="IR90">
        <v>26.9</v>
      </c>
      <c r="IS90">
        <v>63</v>
      </c>
      <c r="IT90">
        <v>36.1</v>
      </c>
      <c r="IU90">
        <v>10.68</v>
      </c>
      <c r="IV90">
        <v>17.36</v>
      </c>
      <c r="IW90">
        <v>13.09</v>
      </c>
      <c r="IX90">
        <v>17.32</v>
      </c>
      <c r="IY90">
        <v>10.68</v>
      </c>
      <c r="IZ90">
        <v>17.36</v>
      </c>
      <c r="JA90">
        <v>15.13</v>
      </c>
      <c r="JB90">
        <v>32.06</v>
      </c>
    </row>
    <row r="91" spans="1:262" x14ac:dyDescent="0.25">
      <c r="A91" s="10">
        <v>42977.405925925923</v>
      </c>
      <c r="B91" t="s">
        <v>470</v>
      </c>
      <c r="C91" t="s">
        <v>606</v>
      </c>
      <c r="D91">
        <v>8</v>
      </c>
      <c r="E91">
        <v>8</v>
      </c>
      <c r="F91">
        <v>6960</v>
      </c>
      <c r="G91" t="s">
        <v>96</v>
      </c>
      <c r="H91" t="s">
        <v>125</v>
      </c>
      <c r="I91">
        <v>2.91</v>
      </c>
      <c r="J91">
        <v>58.7</v>
      </c>
      <c r="K91">
        <v>7.4118399999999998</v>
      </c>
      <c r="L91">
        <v>1398.41</v>
      </c>
      <c r="M91">
        <v>785.77200000000005</v>
      </c>
      <c r="N91">
        <v>0</v>
      </c>
      <c r="O91">
        <v>584.83299999999997</v>
      </c>
      <c r="P91">
        <v>0</v>
      </c>
      <c r="Q91">
        <v>0</v>
      </c>
      <c r="R91">
        <v>2033.7</v>
      </c>
      <c r="S91">
        <v>5606.63</v>
      </c>
      <c r="T91">
        <v>12062</v>
      </c>
      <c r="U91">
        <v>433.91399999999999</v>
      </c>
      <c r="V91">
        <v>22912.6</v>
      </c>
      <c r="W91">
        <v>10.9377</v>
      </c>
      <c r="X91">
        <v>0</v>
      </c>
      <c r="Y91">
        <v>0</v>
      </c>
      <c r="Z91">
        <v>0</v>
      </c>
      <c r="AA91">
        <v>597.71199999999999</v>
      </c>
      <c r="AB91">
        <v>0</v>
      </c>
      <c r="AC91">
        <v>287.95400000000001</v>
      </c>
      <c r="AD91">
        <v>0</v>
      </c>
      <c r="AE91">
        <v>0</v>
      </c>
      <c r="AF91">
        <v>896.60400000000004</v>
      </c>
      <c r="AG91">
        <v>0</v>
      </c>
      <c r="AH91">
        <v>0</v>
      </c>
      <c r="AI91">
        <v>0</v>
      </c>
      <c r="AJ91">
        <v>0</v>
      </c>
      <c r="AK91">
        <v>0</v>
      </c>
      <c r="AL91">
        <v>0</v>
      </c>
      <c r="AM91">
        <v>0</v>
      </c>
      <c r="AN91">
        <v>0</v>
      </c>
      <c r="AO91">
        <v>0</v>
      </c>
      <c r="AP91">
        <v>0</v>
      </c>
      <c r="AQ91">
        <v>0.38</v>
      </c>
      <c r="AR91">
        <v>16.91</v>
      </c>
      <c r="AS91">
        <v>3.02</v>
      </c>
      <c r="AT91">
        <v>0</v>
      </c>
      <c r="AU91">
        <v>19.43</v>
      </c>
      <c r="AV91">
        <v>0</v>
      </c>
      <c r="AW91">
        <v>0</v>
      </c>
      <c r="AX91">
        <v>8.5500000000000007</v>
      </c>
      <c r="AY91">
        <v>30.6</v>
      </c>
      <c r="AZ91">
        <v>47.83</v>
      </c>
      <c r="BA91">
        <v>1.72</v>
      </c>
      <c r="BB91">
        <v>128.44</v>
      </c>
      <c r="BC91">
        <v>39.74</v>
      </c>
      <c r="BD91">
        <v>0</v>
      </c>
      <c r="BE91">
        <v>3.0990199999999999</v>
      </c>
      <c r="BF91">
        <v>8.9726299999999995E-2</v>
      </c>
      <c r="BG91">
        <v>0</v>
      </c>
      <c r="BH91">
        <v>8.6966000000000002E-2</v>
      </c>
      <c r="BI91">
        <v>0</v>
      </c>
      <c r="BJ91">
        <v>0</v>
      </c>
      <c r="BK91">
        <v>0.53989299999999996</v>
      </c>
      <c r="BL91">
        <v>0.998363</v>
      </c>
      <c r="BM91">
        <v>1.82348</v>
      </c>
      <c r="BN91">
        <v>7.39533E-2</v>
      </c>
      <c r="BO91">
        <v>6.7114000000000003</v>
      </c>
      <c r="BP91">
        <v>3.2757100000000001</v>
      </c>
      <c r="BQ91">
        <v>7.3692799999999998</v>
      </c>
      <c r="BR91">
        <v>1803.01</v>
      </c>
      <c r="BS91">
        <v>785.77200000000005</v>
      </c>
      <c r="BT91">
        <v>0</v>
      </c>
      <c r="BU91">
        <v>584.83299999999997</v>
      </c>
      <c r="BV91">
        <v>2033.7</v>
      </c>
      <c r="BW91">
        <v>5620.66</v>
      </c>
      <c r="BX91">
        <v>12062</v>
      </c>
      <c r="BY91">
        <v>433.91399999999999</v>
      </c>
      <c r="BZ91">
        <v>23331.200000000001</v>
      </c>
      <c r="CA91">
        <v>10.8749</v>
      </c>
      <c r="CB91">
        <v>0</v>
      </c>
      <c r="CC91">
        <v>0</v>
      </c>
      <c r="CD91">
        <v>0</v>
      </c>
      <c r="CE91">
        <v>597.71199999999999</v>
      </c>
      <c r="CF91">
        <v>0</v>
      </c>
      <c r="CG91">
        <v>287.95400000000001</v>
      </c>
      <c r="CH91">
        <v>0</v>
      </c>
      <c r="CI91">
        <v>0</v>
      </c>
      <c r="CJ91">
        <v>896.54100000000005</v>
      </c>
      <c r="CK91">
        <v>0</v>
      </c>
      <c r="CL91">
        <v>0</v>
      </c>
      <c r="CM91">
        <v>0</v>
      </c>
      <c r="CN91">
        <v>0</v>
      </c>
      <c r="CO91">
        <v>0</v>
      </c>
      <c r="CP91">
        <v>0</v>
      </c>
      <c r="CQ91">
        <v>0</v>
      </c>
      <c r="CR91">
        <v>0</v>
      </c>
      <c r="CS91">
        <v>0</v>
      </c>
      <c r="CT91">
        <v>0</v>
      </c>
      <c r="CU91">
        <v>0.38</v>
      </c>
      <c r="CV91">
        <v>19.82</v>
      </c>
      <c r="CW91">
        <v>3.02</v>
      </c>
      <c r="CX91">
        <v>0</v>
      </c>
      <c r="CY91">
        <v>19.43</v>
      </c>
      <c r="CZ91">
        <v>8.5500000000000007</v>
      </c>
      <c r="DA91">
        <v>30.65</v>
      </c>
      <c r="DB91">
        <v>47.83</v>
      </c>
      <c r="DC91">
        <v>1.72</v>
      </c>
      <c r="DD91">
        <v>131.4</v>
      </c>
      <c r="DE91">
        <v>42.65</v>
      </c>
      <c r="DF91">
        <v>0</v>
      </c>
      <c r="DG91">
        <v>3.5290499999999998</v>
      </c>
      <c r="DH91">
        <v>8.9726299999999995E-2</v>
      </c>
      <c r="DI91">
        <v>0</v>
      </c>
      <c r="DJ91">
        <v>8.6966000000000002E-2</v>
      </c>
      <c r="DK91">
        <v>0.53989299999999996</v>
      </c>
      <c r="DL91">
        <v>0.99958899999999995</v>
      </c>
      <c r="DM91">
        <v>1.82348</v>
      </c>
      <c r="DN91">
        <v>7.39533E-2</v>
      </c>
      <c r="DO91">
        <v>7.1426600000000002</v>
      </c>
      <c r="DP91">
        <v>3.70574</v>
      </c>
      <c r="DQ91" t="s">
        <v>691</v>
      </c>
      <c r="DR91" t="s">
        <v>690</v>
      </c>
      <c r="DS91" t="s">
        <v>16</v>
      </c>
      <c r="DT91">
        <v>0.431257</v>
      </c>
      <c r="DU91">
        <v>0.430031</v>
      </c>
      <c r="DV91">
        <v>2.2526600000000001</v>
      </c>
      <c r="DW91">
        <v>6.8229800000000003</v>
      </c>
      <c r="EN91">
        <v>7.4118399999999998</v>
      </c>
      <c r="EO91">
        <v>1398.41</v>
      </c>
      <c r="EP91">
        <v>785.77200000000005</v>
      </c>
      <c r="EQ91">
        <v>0</v>
      </c>
      <c r="ER91">
        <v>584.83299999999997</v>
      </c>
      <c r="ES91">
        <v>0</v>
      </c>
      <c r="ET91">
        <v>0</v>
      </c>
      <c r="EU91">
        <v>2033.7</v>
      </c>
      <c r="EV91">
        <v>5606.63</v>
      </c>
      <c r="EW91">
        <v>12062</v>
      </c>
      <c r="EX91">
        <v>433.91399999999999</v>
      </c>
      <c r="EY91">
        <v>22912.6</v>
      </c>
      <c r="EZ91">
        <v>10.9377</v>
      </c>
      <c r="FA91">
        <v>0</v>
      </c>
      <c r="FB91">
        <v>0</v>
      </c>
      <c r="FC91">
        <v>0</v>
      </c>
      <c r="FD91">
        <v>597.71199999999999</v>
      </c>
      <c r="FE91">
        <v>0</v>
      </c>
      <c r="FF91">
        <v>287.95400000000001</v>
      </c>
      <c r="FG91">
        <v>0</v>
      </c>
      <c r="FH91">
        <v>0</v>
      </c>
      <c r="FI91">
        <v>896.60400000000004</v>
      </c>
      <c r="FJ91">
        <v>0</v>
      </c>
      <c r="FK91">
        <v>0</v>
      </c>
      <c r="FL91">
        <v>0</v>
      </c>
      <c r="FM91">
        <v>0</v>
      </c>
      <c r="FN91">
        <v>0</v>
      </c>
      <c r="FO91">
        <v>0</v>
      </c>
      <c r="FP91">
        <v>0</v>
      </c>
      <c r="FQ91">
        <v>0</v>
      </c>
      <c r="FR91">
        <v>0</v>
      </c>
      <c r="FS91">
        <v>0</v>
      </c>
      <c r="FT91">
        <v>0.38</v>
      </c>
      <c r="FU91">
        <v>16.91</v>
      </c>
      <c r="FV91">
        <v>3.02</v>
      </c>
      <c r="FW91">
        <v>0</v>
      </c>
      <c r="FX91">
        <v>19.43</v>
      </c>
      <c r="FY91">
        <v>0</v>
      </c>
      <c r="FZ91">
        <v>0</v>
      </c>
      <c r="GA91">
        <v>8.5500000000000007</v>
      </c>
      <c r="GB91">
        <v>30.6</v>
      </c>
      <c r="GC91">
        <v>47.83</v>
      </c>
      <c r="GD91">
        <v>1.72</v>
      </c>
      <c r="GE91">
        <v>128.44</v>
      </c>
      <c r="GF91">
        <v>0</v>
      </c>
      <c r="GG91">
        <v>3.0990199999999999</v>
      </c>
      <c r="GH91">
        <v>8.9726299999999995E-2</v>
      </c>
      <c r="GI91">
        <v>0</v>
      </c>
      <c r="GJ91">
        <v>8.6966000000000002E-2</v>
      </c>
      <c r="GK91">
        <v>0</v>
      </c>
      <c r="GL91">
        <v>0</v>
      </c>
      <c r="GM91">
        <v>0.53989299999999996</v>
      </c>
      <c r="GN91">
        <v>0.998363</v>
      </c>
      <c r="GO91">
        <v>1.82348</v>
      </c>
      <c r="GP91">
        <v>7.39533E-2</v>
      </c>
      <c r="GQ91">
        <v>6.7114000000000003</v>
      </c>
      <c r="GR91">
        <v>200.44399999999999</v>
      </c>
      <c r="GS91">
        <v>4237.88</v>
      </c>
      <c r="GT91">
        <v>785.77200000000005</v>
      </c>
      <c r="GU91">
        <v>0</v>
      </c>
      <c r="GV91">
        <v>0</v>
      </c>
      <c r="GW91">
        <v>5894.96</v>
      </c>
      <c r="GX91">
        <v>6547.68</v>
      </c>
      <c r="GY91">
        <v>10697.7</v>
      </c>
      <c r="GZ91">
        <v>540.49900000000002</v>
      </c>
      <c r="HA91">
        <v>28905</v>
      </c>
      <c r="HB91">
        <v>166.816</v>
      </c>
      <c r="HC91">
        <v>0</v>
      </c>
      <c r="HD91">
        <v>0</v>
      </c>
      <c r="HE91">
        <v>0</v>
      </c>
      <c r="HF91">
        <v>1051.57</v>
      </c>
      <c r="HG91">
        <v>0</v>
      </c>
      <c r="HH91">
        <v>291.12400000000002</v>
      </c>
      <c r="HI91">
        <v>0</v>
      </c>
      <c r="HJ91">
        <v>0</v>
      </c>
      <c r="HK91">
        <v>1509.51</v>
      </c>
      <c r="HL91">
        <v>0</v>
      </c>
      <c r="HM91">
        <v>0</v>
      </c>
      <c r="HN91">
        <v>0</v>
      </c>
      <c r="HO91">
        <v>0</v>
      </c>
      <c r="HP91">
        <v>0</v>
      </c>
      <c r="HQ91">
        <v>0</v>
      </c>
      <c r="HR91">
        <v>0</v>
      </c>
      <c r="HS91">
        <v>0</v>
      </c>
      <c r="HT91">
        <v>0</v>
      </c>
      <c r="HU91">
        <v>0</v>
      </c>
      <c r="HV91">
        <v>6.06</v>
      </c>
      <c r="HW91">
        <v>41.11</v>
      </c>
      <c r="HX91">
        <v>3.02</v>
      </c>
      <c r="HY91">
        <v>0</v>
      </c>
      <c r="HZ91">
        <v>30.17</v>
      </c>
      <c r="IA91">
        <v>25.02</v>
      </c>
      <c r="IB91">
        <v>33.64</v>
      </c>
      <c r="IC91">
        <v>42.75</v>
      </c>
      <c r="ID91">
        <v>2.19</v>
      </c>
      <c r="IE91">
        <v>183.96</v>
      </c>
      <c r="IF91">
        <v>0</v>
      </c>
      <c r="IG91">
        <v>5.18506</v>
      </c>
      <c r="IH91">
        <v>8.9726299999999995E-2</v>
      </c>
      <c r="II91">
        <v>0</v>
      </c>
      <c r="IJ91">
        <v>0</v>
      </c>
      <c r="IK91">
        <v>1.7213499999999999</v>
      </c>
      <c r="IL91">
        <v>0.80892399999999998</v>
      </c>
      <c r="IM91">
        <v>1.7518499999999999</v>
      </c>
      <c r="IN91">
        <v>0.114331</v>
      </c>
      <c r="IO91">
        <v>9.6712399999999992</v>
      </c>
      <c r="IP91">
        <v>58.7</v>
      </c>
      <c r="IQ91">
        <v>0</v>
      </c>
      <c r="IR91">
        <v>26</v>
      </c>
      <c r="IS91">
        <v>60</v>
      </c>
      <c r="IT91">
        <v>34</v>
      </c>
      <c r="IU91">
        <v>22.25</v>
      </c>
      <c r="IV91">
        <v>17.489999999999998</v>
      </c>
      <c r="IW91">
        <v>25.16</v>
      </c>
      <c r="IX91">
        <v>17.489999999999998</v>
      </c>
      <c r="IY91">
        <v>22.25</v>
      </c>
      <c r="IZ91">
        <v>17.489999999999998</v>
      </c>
      <c r="JA91">
        <v>44.83</v>
      </c>
      <c r="JB91">
        <v>35.53</v>
      </c>
    </row>
    <row r="92" spans="1:262" x14ac:dyDescent="0.25">
      <c r="A92" s="10">
        <v>42977.405914351853</v>
      </c>
      <c r="B92" t="s">
        <v>471</v>
      </c>
      <c r="C92" t="s">
        <v>607</v>
      </c>
      <c r="D92">
        <v>9</v>
      </c>
      <c r="E92">
        <v>8</v>
      </c>
      <c r="F92">
        <v>6960</v>
      </c>
      <c r="G92" t="s">
        <v>96</v>
      </c>
      <c r="H92" t="s">
        <v>125</v>
      </c>
      <c r="I92">
        <v>4.46</v>
      </c>
      <c r="J92">
        <v>56.7</v>
      </c>
      <c r="K92">
        <v>20.567799999999998</v>
      </c>
      <c r="L92">
        <v>2097.98</v>
      </c>
      <c r="M92">
        <v>785.77200000000005</v>
      </c>
      <c r="N92">
        <v>0</v>
      </c>
      <c r="O92">
        <v>584.83299999999997</v>
      </c>
      <c r="P92">
        <v>0</v>
      </c>
      <c r="Q92">
        <v>0</v>
      </c>
      <c r="R92">
        <v>2033.7</v>
      </c>
      <c r="S92">
        <v>5582.69</v>
      </c>
      <c r="T92">
        <v>12062</v>
      </c>
      <c r="U92">
        <v>433.91399999999999</v>
      </c>
      <c r="V92">
        <v>23601.4</v>
      </c>
      <c r="W92">
        <v>30.3612</v>
      </c>
      <c r="X92">
        <v>0</v>
      </c>
      <c r="Y92">
        <v>0</v>
      </c>
      <c r="Z92">
        <v>0</v>
      </c>
      <c r="AA92">
        <v>596.62400000000002</v>
      </c>
      <c r="AB92">
        <v>0</v>
      </c>
      <c r="AC92">
        <v>287.95400000000001</v>
      </c>
      <c r="AD92">
        <v>0</v>
      </c>
      <c r="AE92">
        <v>0</v>
      </c>
      <c r="AF92">
        <v>914.94</v>
      </c>
      <c r="AG92">
        <v>0</v>
      </c>
      <c r="AH92">
        <v>0</v>
      </c>
      <c r="AI92">
        <v>0</v>
      </c>
      <c r="AJ92">
        <v>0</v>
      </c>
      <c r="AK92">
        <v>0</v>
      </c>
      <c r="AL92">
        <v>0</v>
      </c>
      <c r="AM92">
        <v>0</v>
      </c>
      <c r="AN92">
        <v>0</v>
      </c>
      <c r="AO92">
        <v>0</v>
      </c>
      <c r="AP92">
        <v>0</v>
      </c>
      <c r="AQ92">
        <v>1.03</v>
      </c>
      <c r="AR92">
        <v>23.67</v>
      </c>
      <c r="AS92">
        <v>3.01</v>
      </c>
      <c r="AT92">
        <v>0</v>
      </c>
      <c r="AU92">
        <v>19.420000000000002</v>
      </c>
      <c r="AV92">
        <v>0</v>
      </c>
      <c r="AW92">
        <v>0</v>
      </c>
      <c r="AX92">
        <v>8.56</v>
      </c>
      <c r="AY92">
        <v>30.33</v>
      </c>
      <c r="AZ92">
        <v>47.68</v>
      </c>
      <c r="BA92">
        <v>1.72</v>
      </c>
      <c r="BB92">
        <v>135.41999999999999</v>
      </c>
      <c r="BC92">
        <v>47.13</v>
      </c>
      <c r="BD92">
        <v>0</v>
      </c>
      <c r="BE92">
        <v>4.3205799999999996</v>
      </c>
      <c r="BF92">
        <v>8.9726299999999995E-2</v>
      </c>
      <c r="BG92">
        <v>0</v>
      </c>
      <c r="BH92">
        <v>8.6966000000000002E-2</v>
      </c>
      <c r="BI92">
        <v>0</v>
      </c>
      <c r="BJ92">
        <v>0</v>
      </c>
      <c r="BK92">
        <v>0.53989299999999996</v>
      </c>
      <c r="BL92">
        <v>1.0021100000000001</v>
      </c>
      <c r="BM92">
        <v>1.82348</v>
      </c>
      <c r="BN92">
        <v>7.39533E-2</v>
      </c>
      <c r="BO92">
        <v>7.9367000000000001</v>
      </c>
      <c r="BP92">
        <v>4.4972700000000003</v>
      </c>
      <c r="BQ92">
        <v>19.261199999999999</v>
      </c>
      <c r="BR92">
        <v>2633.82</v>
      </c>
      <c r="BS92">
        <v>785.77200000000005</v>
      </c>
      <c r="BT92">
        <v>0</v>
      </c>
      <c r="BU92">
        <v>584.83299999999997</v>
      </c>
      <c r="BV92">
        <v>2033.7</v>
      </c>
      <c r="BW92">
        <v>5596.28</v>
      </c>
      <c r="BX92">
        <v>12062</v>
      </c>
      <c r="BY92">
        <v>433.91399999999999</v>
      </c>
      <c r="BZ92">
        <v>24149.5</v>
      </c>
      <c r="CA92">
        <v>28.432600000000001</v>
      </c>
      <c r="CB92">
        <v>0</v>
      </c>
      <c r="CC92">
        <v>0</v>
      </c>
      <c r="CD92">
        <v>0</v>
      </c>
      <c r="CE92">
        <v>596.62400000000002</v>
      </c>
      <c r="CF92">
        <v>0</v>
      </c>
      <c r="CG92">
        <v>287.95400000000001</v>
      </c>
      <c r="CH92">
        <v>0</v>
      </c>
      <c r="CI92">
        <v>0</v>
      </c>
      <c r="CJ92">
        <v>913.01099999999997</v>
      </c>
      <c r="CK92">
        <v>0</v>
      </c>
      <c r="CL92">
        <v>0</v>
      </c>
      <c r="CM92">
        <v>0</v>
      </c>
      <c r="CN92">
        <v>0</v>
      </c>
      <c r="CO92">
        <v>0</v>
      </c>
      <c r="CP92">
        <v>0</v>
      </c>
      <c r="CQ92">
        <v>0</v>
      </c>
      <c r="CR92">
        <v>0</v>
      </c>
      <c r="CS92">
        <v>0</v>
      </c>
      <c r="CT92">
        <v>0</v>
      </c>
      <c r="CU92">
        <v>0.98</v>
      </c>
      <c r="CV92">
        <v>28.18</v>
      </c>
      <c r="CW92">
        <v>3.01</v>
      </c>
      <c r="CX92">
        <v>0</v>
      </c>
      <c r="CY92">
        <v>19.420000000000002</v>
      </c>
      <c r="CZ92">
        <v>8.56</v>
      </c>
      <c r="DA92">
        <v>30.38</v>
      </c>
      <c r="DB92">
        <v>47.68</v>
      </c>
      <c r="DC92">
        <v>1.72</v>
      </c>
      <c r="DD92">
        <v>139.93</v>
      </c>
      <c r="DE92">
        <v>51.59</v>
      </c>
      <c r="DF92">
        <v>0</v>
      </c>
      <c r="DG92">
        <v>5.0082199999999997</v>
      </c>
      <c r="DH92">
        <v>8.9726299999999995E-2</v>
      </c>
      <c r="DI92">
        <v>0</v>
      </c>
      <c r="DJ92">
        <v>8.6966000000000002E-2</v>
      </c>
      <c r="DK92">
        <v>0.53989299999999996</v>
      </c>
      <c r="DL92">
        <v>1.0025200000000001</v>
      </c>
      <c r="DM92">
        <v>1.82348</v>
      </c>
      <c r="DN92">
        <v>7.39533E-2</v>
      </c>
      <c r="DO92">
        <v>8.6247600000000002</v>
      </c>
      <c r="DP92">
        <v>5.1849100000000004</v>
      </c>
      <c r="DQ92" t="s">
        <v>691</v>
      </c>
      <c r="DR92" t="s">
        <v>690</v>
      </c>
      <c r="DS92" t="s">
        <v>16</v>
      </c>
      <c r="DT92">
        <v>0.68805400000000005</v>
      </c>
      <c r="DU92">
        <v>0.68763700000000005</v>
      </c>
      <c r="DV92">
        <v>3.2230400000000001</v>
      </c>
      <c r="DW92">
        <v>8.6450899999999997</v>
      </c>
      <c r="EN92">
        <v>20.567799999999998</v>
      </c>
      <c r="EO92">
        <v>2097.98</v>
      </c>
      <c r="EP92">
        <v>785.77200000000005</v>
      </c>
      <c r="EQ92">
        <v>0</v>
      </c>
      <c r="ER92">
        <v>584.83299999999997</v>
      </c>
      <c r="ES92">
        <v>0</v>
      </c>
      <c r="ET92">
        <v>0</v>
      </c>
      <c r="EU92">
        <v>2033.7</v>
      </c>
      <c r="EV92">
        <v>5582.69</v>
      </c>
      <c r="EW92">
        <v>12062</v>
      </c>
      <c r="EX92">
        <v>433.91399999999999</v>
      </c>
      <c r="EY92">
        <v>23601.4</v>
      </c>
      <c r="EZ92">
        <v>30.3612</v>
      </c>
      <c r="FA92">
        <v>0</v>
      </c>
      <c r="FB92">
        <v>0</v>
      </c>
      <c r="FC92">
        <v>0</v>
      </c>
      <c r="FD92">
        <v>596.62400000000002</v>
      </c>
      <c r="FE92">
        <v>0</v>
      </c>
      <c r="FF92">
        <v>287.95400000000001</v>
      </c>
      <c r="FG92">
        <v>0</v>
      </c>
      <c r="FH92">
        <v>0</v>
      </c>
      <c r="FI92">
        <v>914.94</v>
      </c>
      <c r="FJ92">
        <v>0</v>
      </c>
      <c r="FK92">
        <v>0</v>
      </c>
      <c r="FL92">
        <v>0</v>
      </c>
      <c r="FM92">
        <v>0</v>
      </c>
      <c r="FN92">
        <v>0</v>
      </c>
      <c r="FO92">
        <v>0</v>
      </c>
      <c r="FP92">
        <v>0</v>
      </c>
      <c r="FQ92">
        <v>0</v>
      </c>
      <c r="FR92">
        <v>0</v>
      </c>
      <c r="FS92">
        <v>0</v>
      </c>
      <c r="FT92">
        <v>1.03</v>
      </c>
      <c r="FU92">
        <v>23.67</v>
      </c>
      <c r="FV92">
        <v>3.01</v>
      </c>
      <c r="FW92">
        <v>0</v>
      </c>
      <c r="FX92">
        <v>19.420000000000002</v>
      </c>
      <c r="FY92">
        <v>0</v>
      </c>
      <c r="FZ92">
        <v>0</v>
      </c>
      <c r="GA92">
        <v>8.56</v>
      </c>
      <c r="GB92">
        <v>30.33</v>
      </c>
      <c r="GC92">
        <v>47.68</v>
      </c>
      <c r="GD92">
        <v>1.72</v>
      </c>
      <c r="GE92">
        <v>135.41999999999999</v>
      </c>
      <c r="GF92">
        <v>0</v>
      </c>
      <c r="GG92">
        <v>4.3205799999999996</v>
      </c>
      <c r="GH92">
        <v>8.9726299999999995E-2</v>
      </c>
      <c r="GI92">
        <v>0</v>
      </c>
      <c r="GJ92">
        <v>8.6966000000000002E-2</v>
      </c>
      <c r="GK92">
        <v>0</v>
      </c>
      <c r="GL92">
        <v>0</v>
      </c>
      <c r="GM92">
        <v>0.53989299999999996</v>
      </c>
      <c r="GN92">
        <v>1.0021100000000001</v>
      </c>
      <c r="GO92">
        <v>1.82348</v>
      </c>
      <c r="GP92">
        <v>7.39533E-2</v>
      </c>
      <c r="GQ92">
        <v>7.9367000000000001</v>
      </c>
      <c r="GR92">
        <v>325.19200000000001</v>
      </c>
      <c r="GS92">
        <v>6261.61</v>
      </c>
      <c r="GT92">
        <v>785.77200000000005</v>
      </c>
      <c r="GU92">
        <v>0</v>
      </c>
      <c r="GV92">
        <v>0</v>
      </c>
      <c r="GW92">
        <v>5894.96</v>
      </c>
      <c r="GX92">
        <v>6547.68</v>
      </c>
      <c r="GY92">
        <v>10697.7</v>
      </c>
      <c r="GZ92">
        <v>540.49900000000002</v>
      </c>
      <c r="HA92">
        <v>31053.5</v>
      </c>
      <c r="HB92">
        <v>270.71699999999998</v>
      </c>
      <c r="HC92">
        <v>0</v>
      </c>
      <c r="HD92">
        <v>0</v>
      </c>
      <c r="HE92">
        <v>0</v>
      </c>
      <c r="HF92">
        <v>1050.01</v>
      </c>
      <c r="HG92">
        <v>0</v>
      </c>
      <c r="HH92">
        <v>291.12400000000002</v>
      </c>
      <c r="HI92">
        <v>0</v>
      </c>
      <c r="HJ92">
        <v>0</v>
      </c>
      <c r="HK92">
        <v>1611.85</v>
      </c>
      <c r="HL92">
        <v>0</v>
      </c>
      <c r="HM92">
        <v>0</v>
      </c>
      <c r="HN92">
        <v>0</v>
      </c>
      <c r="HO92">
        <v>0</v>
      </c>
      <c r="HP92">
        <v>0</v>
      </c>
      <c r="HQ92">
        <v>0</v>
      </c>
      <c r="HR92">
        <v>0</v>
      </c>
      <c r="HS92">
        <v>0</v>
      </c>
      <c r="HT92">
        <v>0</v>
      </c>
      <c r="HU92">
        <v>0</v>
      </c>
      <c r="HV92">
        <v>9.75</v>
      </c>
      <c r="HW92">
        <v>59.69</v>
      </c>
      <c r="HX92">
        <v>3.01</v>
      </c>
      <c r="HY92">
        <v>0</v>
      </c>
      <c r="HZ92">
        <v>30.18</v>
      </c>
      <c r="IA92">
        <v>25.08</v>
      </c>
      <c r="IB92">
        <v>33.549999999999997</v>
      </c>
      <c r="IC92">
        <v>42.65</v>
      </c>
      <c r="ID92">
        <v>2.1800000000000002</v>
      </c>
      <c r="IE92">
        <v>206.09</v>
      </c>
      <c r="IF92">
        <v>0</v>
      </c>
      <c r="IG92">
        <v>7.9770099999999999</v>
      </c>
      <c r="IH92">
        <v>8.9726299999999995E-2</v>
      </c>
      <c r="II92">
        <v>0</v>
      </c>
      <c r="IJ92">
        <v>0</v>
      </c>
      <c r="IK92">
        <v>1.7213499999999999</v>
      </c>
      <c r="IL92">
        <v>0.80892399999999998</v>
      </c>
      <c r="IM92">
        <v>1.7518499999999999</v>
      </c>
      <c r="IN92">
        <v>0.114331</v>
      </c>
      <c r="IO92">
        <v>12.463200000000001</v>
      </c>
      <c r="IP92">
        <v>56.7</v>
      </c>
      <c r="IQ92">
        <v>0</v>
      </c>
      <c r="IR92">
        <v>26.9</v>
      </c>
      <c r="IS92">
        <v>58.6</v>
      </c>
      <c r="IT92">
        <v>31.7</v>
      </c>
      <c r="IU92">
        <v>29.04</v>
      </c>
      <c r="IV92">
        <v>18.09</v>
      </c>
      <c r="IW92">
        <v>33.549999999999997</v>
      </c>
      <c r="IX92">
        <v>18.04</v>
      </c>
      <c r="IY92">
        <v>29.04</v>
      </c>
      <c r="IZ92">
        <v>18.09</v>
      </c>
      <c r="JA92">
        <v>63.82</v>
      </c>
      <c r="JB92">
        <v>38.81</v>
      </c>
    </row>
    <row r="93" spans="1:262" x14ac:dyDescent="0.25">
      <c r="A93" s="10">
        <v>42977.406446759262</v>
      </c>
      <c r="B93" t="s">
        <v>472</v>
      </c>
      <c r="C93" t="s">
        <v>608</v>
      </c>
      <c r="D93">
        <v>10</v>
      </c>
      <c r="E93">
        <v>8</v>
      </c>
      <c r="F93">
        <v>6960</v>
      </c>
      <c r="G93" t="s">
        <v>96</v>
      </c>
      <c r="H93" t="s">
        <v>125</v>
      </c>
      <c r="I93">
        <v>4.29</v>
      </c>
      <c r="J93">
        <v>55.3</v>
      </c>
      <c r="K93">
        <v>27.566800000000001</v>
      </c>
      <c r="L93">
        <v>2684.77</v>
      </c>
      <c r="M93">
        <v>785.77200000000005</v>
      </c>
      <c r="N93">
        <v>0</v>
      </c>
      <c r="O93">
        <v>584.83299999999997</v>
      </c>
      <c r="P93">
        <v>0</v>
      </c>
      <c r="Q93">
        <v>0</v>
      </c>
      <c r="R93">
        <v>2033.7</v>
      </c>
      <c r="S93">
        <v>5592.28</v>
      </c>
      <c r="T93">
        <v>12062</v>
      </c>
      <c r="U93">
        <v>433.91399999999999</v>
      </c>
      <c r="V93">
        <v>24204.799999999999</v>
      </c>
      <c r="W93">
        <v>40.694699999999997</v>
      </c>
      <c r="X93">
        <v>0</v>
      </c>
      <c r="Y93">
        <v>0</v>
      </c>
      <c r="Z93">
        <v>0</v>
      </c>
      <c r="AA93">
        <v>592.50199999999995</v>
      </c>
      <c r="AB93">
        <v>0</v>
      </c>
      <c r="AC93">
        <v>287.95400000000001</v>
      </c>
      <c r="AD93">
        <v>0</v>
      </c>
      <c r="AE93">
        <v>0</v>
      </c>
      <c r="AF93">
        <v>921.15099999999995</v>
      </c>
      <c r="AG93">
        <v>0</v>
      </c>
      <c r="AH93">
        <v>0</v>
      </c>
      <c r="AI93">
        <v>0</v>
      </c>
      <c r="AJ93">
        <v>0</v>
      </c>
      <c r="AK93">
        <v>0</v>
      </c>
      <c r="AL93">
        <v>0</v>
      </c>
      <c r="AM93">
        <v>0</v>
      </c>
      <c r="AN93">
        <v>0</v>
      </c>
      <c r="AO93">
        <v>0</v>
      </c>
      <c r="AP93">
        <v>0</v>
      </c>
      <c r="AQ93">
        <v>1.36</v>
      </c>
      <c r="AR93">
        <v>25.86</v>
      </c>
      <c r="AS93">
        <v>3.01</v>
      </c>
      <c r="AT93">
        <v>0</v>
      </c>
      <c r="AU93">
        <v>19.329999999999998</v>
      </c>
      <c r="AV93">
        <v>0</v>
      </c>
      <c r="AW93">
        <v>0</v>
      </c>
      <c r="AX93">
        <v>8.69</v>
      </c>
      <c r="AY93">
        <v>30.44</v>
      </c>
      <c r="AZ93">
        <v>47.86</v>
      </c>
      <c r="BA93">
        <v>1.74</v>
      </c>
      <c r="BB93">
        <v>138.29</v>
      </c>
      <c r="BC93">
        <v>49.56</v>
      </c>
      <c r="BD93">
        <v>0</v>
      </c>
      <c r="BE93">
        <v>4.4215499999999999</v>
      </c>
      <c r="BF93">
        <v>8.9726299999999995E-2</v>
      </c>
      <c r="BG93">
        <v>0</v>
      </c>
      <c r="BH93">
        <v>8.6966000000000002E-2</v>
      </c>
      <c r="BI93">
        <v>0</v>
      </c>
      <c r="BJ93">
        <v>0</v>
      </c>
      <c r="BK93">
        <v>0.53989299999999996</v>
      </c>
      <c r="BL93">
        <v>1.0031600000000001</v>
      </c>
      <c r="BM93">
        <v>1.82348</v>
      </c>
      <c r="BN93">
        <v>7.39533E-2</v>
      </c>
      <c r="BO93">
        <v>8.0387199999999996</v>
      </c>
      <c r="BP93">
        <v>4.5982399999999997</v>
      </c>
      <c r="BQ93">
        <v>25.943999999999999</v>
      </c>
      <c r="BR93">
        <v>3264.03</v>
      </c>
      <c r="BS93">
        <v>785.77200000000005</v>
      </c>
      <c r="BT93">
        <v>0</v>
      </c>
      <c r="BU93">
        <v>584.83299999999997</v>
      </c>
      <c r="BV93">
        <v>2033.7</v>
      </c>
      <c r="BW93">
        <v>5603.25</v>
      </c>
      <c r="BX93">
        <v>12062</v>
      </c>
      <c r="BY93">
        <v>433.91399999999999</v>
      </c>
      <c r="BZ93">
        <v>24793.4</v>
      </c>
      <c r="CA93">
        <v>38.299100000000003</v>
      </c>
      <c r="CB93">
        <v>0</v>
      </c>
      <c r="CC93">
        <v>0</v>
      </c>
      <c r="CD93">
        <v>0</v>
      </c>
      <c r="CE93">
        <v>592.50199999999995</v>
      </c>
      <c r="CF93">
        <v>0</v>
      </c>
      <c r="CG93">
        <v>287.95400000000001</v>
      </c>
      <c r="CH93">
        <v>0</v>
      </c>
      <c r="CI93">
        <v>0</v>
      </c>
      <c r="CJ93">
        <v>918.755</v>
      </c>
      <c r="CK93">
        <v>0</v>
      </c>
      <c r="CL93">
        <v>0</v>
      </c>
      <c r="CM93">
        <v>0</v>
      </c>
      <c r="CN93">
        <v>0</v>
      </c>
      <c r="CO93">
        <v>0</v>
      </c>
      <c r="CP93">
        <v>0</v>
      </c>
      <c r="CQ93">
        <v>0</v>
      </c>
      <c r="CR93">
        <v>0</v>
      </c>
      <c r="CS93">
        <v>0</v>
      </c>
      <c r="CT93">
        <v>0</v>
      </c>
      <c r="CU93">
        <v>1.31</v>
      </c>
      <c r="CV93">
        <v>30.2</v>
      </c>
      <c r="CW93">
        <v>3.01</v>
      </c>
      <c r="CX93">
        <v>0</v>
      </c>
      <c r="CY93">
        <v>19.329999999999998</v>
      </c>
      <c r="CZ93">
        <v>8.69</v>
      </c>
      <c r="DA93">
        <v>30.48</v>
      </c>
      <c r="DB93">
        <v>47.86</v>
      </c>
      <c r="DC93">
        <v>1.74</v>
      </c>
      <c r="DD93">
        <v>142.62</v>
      </c>
      <c r="DE93">
        <v>53.85</v>
      </c>
      <c r="DF93">
        <v>0</v>
      </c>
      <c r="DG93">
        <v>5.0404099999999996</v>
      </c>
      <c r="DH93">
        <v>8.9726299999999995E-2</v>
      </c>
      <c r="DI93">
        <v>0</v>
      </c>
      <c r="DJ93">
        <v>8.6966000000000002E-2</v>
      </c>
      <c r="DK93">
        <v>0.53989299999999996</v>
      </c>
      <c r="DL93">
        <v>1.0036799999999999</v>
      </c>
      <c r="DM93">
        <v>1.82348</v>
      </c>
      <c r="DN93">
        <v>7.39533E-2</v>
      </c>
      <c r="DO93">
        <v>8.6580999999999992</v>
      </c>
      <c r="DP93">
        <v>5.2171000000000003</v>
      </c>
      <c r="DQ93" t="s">
        <v>691</v>
      </c>
      <c r="DR93" t="s">
        <v>690</v>
      </c>
      <c r="DS93" t="s">
        <v>16</v>
      </c>
      <c r="DT93">
        <v>0.61937900000000001</v>
      </c>
      <c r="DU93">
        <v>0.61885900000000005</v>
      </c>
      <c r="DV93">
        <v>3.0360399999999998</v>
      </c>
      <c r="DW93">
        <v>7.9665699999999999</v>
      </c>
      <c r="EN93">
        <v>27.566800000000001</v>
      </c>
      <c r="EO93">
        <v>2684.77</v>
      </c>
      <c r="EP93">
        <v>785.77200000000005</v>
      </c>
      <c r="EQ93">
        <v>0</v>
      </c>
      <c r="ER93">
        <v>584.83299999999997</v>
      </c>
      <c r="ES93">
        <v>0</v>
      </c>
      <c r="ET93">
        <v>0</v>
      </c>
      <c r="EU93">
        <v>2033.7</v>
      </c>
      <c r="EV93">
        <v>5592.28</v>
      </c>
      <c r="EW93">
        <v>12062</v>
      </c>
      <c r="EX93">
        <v>433.91399999999999</v>
      </c>
      <c r="EY93">
        <v>24204.799999999999</v>
      </c>
      <c r="EZ93">
        <v>40.694699999999997</v>
      </c>
      <c r="FA93">
        <v>0</v>
      </c>
      <c r="FB93">
        <v>0</v>
      </c>
      <c r="FC93">
        <v>0</v>
      </c>
      <c r="FD93">
        <v>592.50199999999995</v>
      </c>
      <c r="FE93">
        <v>0</v>
      </c>
      <c r="FF93">
        <v>287.95400000000001</v>
      </c>
      <c r="FG93">
        <v>0</v>
      </c>
      <c r="FH93">
        <v>0</v>
      </c>
      <c r="FI93">
        <v>921.15099999999995</v>
      </c>
      <c r="FJ93">
        <v>0</v>
      </c>
      <c r="FK93">
        <v>0</v>
      </c>
      <c r="FL93">
        <v>0</v>
      </c>
      <c r="FM93">
        <v>0</v>
      </c>
      <c r="FN93">
        <v>0</v>
      </c>
      <c r="FO93">
        <v>0</v>
      </c>
      <c r="FP93">
        <v>0</v>
      </c>
      <c r="FQ93">
        <v>0</v>
      </c>
      <c r="FR93">
        <v>0</v>
      </c>
      <c r="FS93">
        <v>0</v>
      </c>
      <c r="FT93">
        <v>1.36</v>
      </c>
      <c r="FU93">
        <v>25.86</v>
      </c>
      <c r="FV93">
        <v>3.01</v>
      </c>
      <c r="FW93">
        <v>0</v>
      </c>
      <c r="FX93">
        <v>19.329999999999998</v>
      </c>
      <c r="FY93">
        <v>0</v>
      </c>
      <c r="FZ93">
        <v>0</v>
      </c>
      <c r="GA93">
        <v>8.69</v>
      </c>
      <c r="GB93">
        <v>30.44</v>
      </c>
      <c r="GC93">
        <v>47.86</v>
      </c>
      <c r="GD93">
        <v>1.74</v>
      </c>
      <c r="GE93">
        <v>138.29</v>
      </c>
      <c r="GF93">
        <v>0</v>
      </c>
      <c r="GG93">
        <v>4.4215499999999999</v>
      </c>
      <c r="GH93">
        <v>8.9726299999999995E-2</v>
      </c>
      <c r="GI93">
        <v>0</v>
      </c>
      <c r="GJ93">
        <v>8.6966000000000002E-2</v>
      </c>
      <c r="GK93">
        <v>0</v>
      </c>
      <c r="GL93">
        <v>0</v>
      </c>
      <c r="GM93">
        <v>0.53989299999999996</v>
      </c>
      <c r="GN93">
        <v>1.0031600000000001</v>
      </c>
      <c r="GO93">
        <v>1.82348</v>
      </c>
      <c r="GP93">
        <v>7.39533E-2</v>
      </c>
      <c r="GQ93">
        <v>8.0387199999999996</v>
      </c>
      <c r="GR93">
        <v>370.09</v>
      </c>
      <c r="GS93">
        <v>7899.69</v>
      </c>
      <c r="GT93">
        <v>785.77200000000005</v>
      </c>
      <c r="GU93">
        <v>0</v>
      </c>
      <c r="GV93">
        <v>0</v>
      </c>
      <c r="GW93">
        <v>5894.96</v>
      </c>
      <c r="GX93">
        <v>6547.68</v>
      </c>
      <c r="GY93">
        <v>10697.7</v>
      </c>
      <c r="GZ93">
        <v>540.49900000000002</v>
      </c>
      <c r="HA93">
        <v>32736.400000000001</v>
      </c>
      <c r="HB93">
        <v>308.108</v>
      </c>
      <c r="HC93">
        <v>0</v>
      </c>
      <c r="HD93">
        <v>0</v>
      </c>
      <c r="HE93">
        <v>0</v>
      </c>
      <c r="HF93">
        <v>1044.67</v>
      </c>
      <c r="HG93">
        <v>0</v>
      </c>
      <c r="HH93">
        <v>291.12400000000002</v>
      </c>
      <c r="HI93">
        <v>0</v>
      </c>
      <c r="HJ93">
        <v>0</v>
      </c>
      <c r="HK93">
        <v>1643.9</v>
      </c>
      <c r="HL93">
        <v>0</v>
      </c>
      <c r="HM93">
        <v>0</v>
      </c>
      <c r="HN93">
        <v>0</v>
      </c>
      <c r="HO93">
        <v>0</v>
      </c>
      <c r="HP93">
        <v>0</v>
      </c>
      <c r="HQ93">
        <v>0</v>
      </c>
      <c r="HR93">
        <v>0</v>
      </c>
      <c r="HS93">
        <v>0</v>
      </c>
      <c r="HT93">
        <v>0</v>
      </c>
      <c r="HU93">
        <v>0</v>
      </c>
      <c r="HV93">
        <v>11.09</v>
      </c>
      <c r="HW93">
        <v>65.73</v>
      </c>
      <c r="HX93">
        <v>3.01</v>
      </c>
      <c r="HY93">
        <v>0</v>
      </c>
      <c r="HZ93">
        <v>30.07</v>
      </c>
      <c r="IA93">
        <v>25.45</v>
      </c>
      <c r="IB93">
        <v>33.58</v>
      </c>
      <c r="IC93">
        <v>42.85</v>
      </c>
      <c r="ID93">
        <v>2.2000000000000002</v>
      </c>
      <c r="IE93">
        <v>213.98</v>
      </c>
      <c r="IF93">
        <v>0</v>
      </c>
      <c r="IG93">
        <v>8.6149500000000003</v>
      </c>
      <c r="IH93">
        <v>8.9726299999999995E-2</v>
      </c>
      <c r="II93">
        <v>0</v>
      </c>
      <c r="IJ93">
        <v>0</v>
      </c>
      <c r="IK93">
        <v>1.7213499999999999</v>
      </c>
      <c r="IL93">
        <v>0.80892399999999998</v>
      </c>
      <c r="IM93">
        <v>1.7518499999999999</v>
      </c>
      <c r="IN93">
        <v>0.114331</v>
      </c>
      <c r="IO93">
        <v>13.101100000000001</v>
      </c>
      <c r="IP93">
        <v>55.3</v>
      </c>
      <c r="IQ93">
        <v>0</v>
      </c>
      <c r="IR93">
        <v>27.1</v>
      </c>
      <c r="IS93">
        <v>57.1</v>
      </c>
      <c r="IT93">
        <v>30</v>
      </c>
      <c r="IU93">
        <v>31.25</v>
      </c>
      <c r="IV93">
        <v>18.309999999999999</v>
      </c>
      <c r="IW93">
        <v>35.590000000000003</v>
      </c>
      <c r="IX93">
        <v>18.260000000000002</v>
      </c>
      <c r="IY93">
        <v>31.25</v>
      </c>
      <c r="IZ93">
        <v>18.309999999999999</v>
      </c>
      <c r="JA93">
        <v>70.02</v>
      </c>
      <c r="JB93">
        <v>39.880000000000003</v>
      </c>
    </row>
    <row r="94" spans="1:262" x14ac:dyDescent="0.25">
      <c r="A94" s="10">
        <v>42977.405787037038</v>
      </c>
      <c r="B94" t="s">
        <v>473</v>
      </c>
      <c r="C94" t="s">
        <v>609</v>
      </c>
      <c r="D94">
        <v>11</v>
      </c>
      <c r="E94">
        <v>8</v>
      </c>
      <c r="F94">
        <v>6960</v>
      </c>
      <c r="G94" t="s">
        <v>96</v>
      </c>
      <c r="H94" t="s">
        <v>125</v>
      </c>
      <c r="I94">
        <v>5.0199999999999996</v>
      </c>
      <c r="J94">
        <v>51.3</v>
      </c>
      <c r="K94">
        <v>170.25299999999999</v>
      </c>
      <c r="L94">
        <v>4412.53</v>
      </c>
      <c r="M94">
        <v>785.77200000000005</v>
      </c>
      <c r="N94">
        <v>0</v>
      </c>
      <c r="O94">
        <v>584.83299999999997</v>
      </c>
      <c r="P94">
        <v>0</v>
      </c>
      <c r="Q94">
        <v>0</v>
      </c>
      <c r="R94">
        <v>2033.7</v>
      </c>
      <c r="S94">
        <v>5547.6</v>
      </c>
      <c r="T94">
        <v>12062</v>
      </c>
      <c r="U94">
        <v>433.91399999999999</v>
      </c>
      <c r="V94">
        <v>26030.6</v>
      </c>
      <c r="W94">
        <v>251.273</v>
      </c>
      <c r="X94">
        <v>0</v>
      </c>
      <c r="Y94">
        <v>0</v>
      </c>
      <c r="Z94">
        <v>0</v>
      </c>
      <c r="AA94">
        <v>602.59500000000003</v>
      </c>
      <c r="AB94">
        <v>0</v>
      </c>
      <c r="AC94">
        <v>287.95400000000001</v>
      </c>
      <c r="AD94">
        <v>0</v>
      </c>
      <c r="AE94">
        <v>0</v>
      </c>
      <c r="AF94">
        <v>1141.82</v>
      </c>
      <c r="AG94">
        <v>0</v>
      </c>
      <c r="AH94">
        <v>0</v>
      </c>
      <c r="AI94">
        <v>0</v>
      </c>
      <c r="AJ94">
        <v>0</v>
      </c>
      <c r="AK94">
        <v>0</v>
      </c>
      <c r="AL94">
        <v>0</v>
      </c>
      <c r="AM94">
        <v>0</v>
      </c>
      <c r="AN94">
        <v>0</v>
      </c>
      <c r="AO94">
        <v>0</v>
      </c>
      <c r="AP94">
        <v>0</v>
      </c>
      <c r="AQ94">
        <v>8.57</v>
      </c>
      <c r="AR94">
        <v>37.71</v>
      </c>
      <c r="AS94">
        <v>3.13</v>
      </c>
      <c r="AT94">
        <v>0</v>
      </c>
      <c r="AU94">
        <v>19.78</v>
      </c>
      <c r="AV94">
        <v>0</v>
      </c>
      <c r="AW94">
        <v>0</v>
      </c>
      <c r="AX94">
        <v>8.92</v>
      </c>
      <c r="AY94">
        <v>31.66</v>
      </c>
      <c r="AZ94">
        <v>49.4</v>
      </c>
      <c r="BA94">
        <v>1.78</v>
      </c>
      <c r="BB94">
        <v>160.94999999999999</v>
      </c>
      <c r="BC94">
        <v>69.19</v>
      </c>
      <c r="BD94">
        <v>0</v>
      </c>
      <c r="BE94">
        <v>5.60175</v>
      </c>
      <c r="BF94">
        <v>8.9726299999999995E-2</v>
      </c>
      <c r="BG94">
        <v>0</v>
      </c>
      <c r="BH94">
        <v>8.6966000000000002E-2</v>
      </c>
      <c r="BI94">
        <v>0</v>
      </c>
      <c r="BJ94">
        <v>0</v>
      </c>
      <c r="BK94">
        <v>0.53989299999999996</v>
      </c>
      <c r="BL94">
        <v>1.00031</v>
      </c>
      <c r="BM94">
        <v>1.82348</v>
      </c>
      <c r="BN94">
        <v>7.39533E-2</v>
      </c>
      <c r="BO94">
        <v>9.2160700000000002</v>
      </c>
      <c r="BP94">
        <v>5.7784399999999998</v>
      </c>
      <c r="BQ94">
        <v>170.12299999999999</v>
      </c>
      <c r="BR94">
        <v>5098.1400000000003</v>
      </c>
      <c r="BS94">
        <v>785.77200000000005</v>
      </c>
      <c r="BT94">
        <v>0</v>
      </c>
      <c r="BU94">
        <v>584.83299999999997</v>
      </c>
      <c r="BV94">
        <v>2033.7</v>
      </c>
      <c r="BW94">
        <v>5557.07</v>
      </c>
      <c r="BX94">
        <v>12062</v>
      </c>
      <c r="BY94">
        <v>433.91399999999999</v>
      </c>
      <c r="BZ94">
        <v>26725.5</v>
      </c>
      <c r="CA94">
        <v>251.08199999999999</v>
      </c>
      <c r="CB94">
        <v>0</v>
      </c>
      <c r="CC94">
        <v>0</v>
      </c>
      <c r="CD94">
        <v>0</v>
      </c>
      <c r="CE94">
        <v>602.59500000000003</v>
      </c>
      <c r="CF94">
        <v>0</v>
      </c>
      <c r="CG94">
        <v>287.95400000000001</v>
      </c>
      <c r="CH94">
        <v>0</v>
      </c>
      <c r="CI94">
        <v>0</v>
      </c>
      <c r="CJ94">
        <v>1141.6300000000001</v>
      </c>
      <c r="CK94">
        <v>0</v>
      </c>
      <c r="CL94">
        <v>0</v>
      </c>
      <c r="CM94">
        <v>0</v>
      </c>
      <c r="CN94">
        <v>0</v>
      </c>
      <c r="CO94">
        <v>0</v>
      </c>
      <c r="CP94">
        <v>0</v>
      </c>
      <c r="CQ94">
        <v>0</v>
      </c>
      <c r="CR94">
        <v>0</v>
      </c>
      <c r="CS94">
        <v>0</v>
      </c>
      <c r="CT94">
        <v>0</v>
      </c>
      <c r="CU94">
        <v>8.61</v>
      </c>
      <c r="CV94">
        <v>42.69</v>
      </c>
      <c r="CW94">
        <v>3.13</v>
      </c>
      <c r="CX94">
        <v>0</v>
      </c>
      <c r="CY94">
        <v>19.78</v>
      </c>
      <c r="CZ94">
        <v>8.92</v>
      </c>
      <c r="DA94">
        <v>31.69</v>
      </c>
      <c r="DB94">
        <v>49.4</v>
      </c>
      <c r="DC94">
        <v>1.78</v>
      </c>
      <c r="DD94">
        <v>166</v>
      </c>
      <c r="DE94">
        <v>74.209999999999994</v>
      </c>
      <c r="DF94">
        <v>0</v>
      </c>
      <c r="DG94">
        <v>6.2147800000000002</v>
      </c>
      <c r="DH94">
        <v>8.9726299999999995E-2</v>
      </c>
      <c r="DI94">
        <v>0</v>
      </c>
      <c r="DJ94">
        <v>8.6966000000000002E-2</v>
      </c>
      <c r="DK94">
        <v>0.53989299999999996</v>
      </c>
      <c r="DL94">
        <v>1.00085</v>
      </c>
      <c r="DM94">
        <v>1.82348</v>
      </c>
      <c r="DN94">
        <v>7.39533E-2</v>
      </c>
      <c r="DO94">
        <v>9.8296500000000009</v>
      </c>
      <c r="DP94">
        <v>6.3914799999999996</v>
      </c>
      <c r="DQ94" t="s">
        <v>691</v>
      </c>
      <c r="DR94" t="s">
        <v>690</v>
      </c>
      <c r="DS94" t="s">
        <v>16</v>
      </c>
      <c r="DT94">
        <v>0.61357700000000004</v>
      </c>
      <c r="DU94">
        <v>0.61303700000000005</v>
      </c>
      <c r="DV94">
        <v>3.04217</v>
      </c>
      <c r="DW94">
        <v>6.7645900000000001</v>
      </c>
      <c r="EN94">
        <v>170.25299999999999</v>
      </c>
      <c r="EO94">
        <v>4412.53</v>
      </c>
      <c r="EP94">
        <v>785.77200000000005</v>
      </c>
      <c r="EQ94">
        <v>0</v>
      </c>
      <c r="ER94">
        <v>584.83299999999997</v>
      </c>
      <c r="ES94">
        <v>0</v>
      </c>
      <c r="ET94">
        <v>0</v>
      </c>
      <c r="EU94">
        <v>2033.7</v>
      </c>
      <c r="EV94">
        <v>5547.6</v>
      </c>
      <c r="EW94">
        <v>12062</v>
      </c>
      <c r="EX94">
        <v>433.91399999999999</v>
      </c>
      <c r="EY94">
        <v>26030.6</v>
      </c>
      <c r="EZ94">
        <v>251.273</v>
      </c>
      <c r="FA94">
        <v>0</v>
      </c>
      <c r="FB94">
        <v>0</v>
      </c>
      <c r="FC94">
        <v>0</v>
      </c>
      <c r="FD94">
        <v>602.59500000000003</v>
      </c>
      <c r="FE94">
        <v>0</v>
      </c>
      <c r="FF94">
        <v>287.95400000000001</v>
      </c>
      <c r="FG94">
        <v>0</v>
      </c>
      <c r="FH94">
        <v>0</v>
      </c>
      <c r="FI94">
        <v>1141.82</v>
      </c>
      <c r="FJ94">
        <v>0</v>
      </c>
      <c r="FK94">
        <v>0</v>
      </c>
      <c r="FL94">
        <v>0</v>
      </c>
      <c r="FM94">
        <v>0</v>
      </c>
      <c r="FN94">
        <v>0</v>
      </c>
      <c r="FO94">
        <v>0</v>
      </c>
      <c r="FP94">
        <v>0</v>
      </c>
      <c r="FQ94">
        <v>0</v>
      </c>
      <c r="FR94">
        <v>0</v>
      </c>
      <c r="FS94">
        <v>0</v>
      </c>
      <c r="FT94">
        <v>8.57</v>
      </c>
      <c r="FU94">
        <v>37.71</v>
      </c>
      <c r="FV94">
        <v>3.13</v>
      </c>
      <c r="FW94">
        <v>0</v>
      </c>
      <c r="FX94">
        <v>19.78</v>
      </c>
      <c r="FY94">
        <v>0</v>
      </c>
      <c r="FZ94">
        <v>0</v>
      </c>
      <c r="GA94">
        <v>8.92</v>
      </c>
      <c r="GB94">
        <v>31.66</v>
      </c>
      <c r="GC94">
        <v>49.4</v>
      </c>
      <c r="GD94">
        <v>1.78</v>
      </c>
      <c r="GE94">
        <v>160.94999999999999</v>
      </c>
      <c r="GF94">
        <v>0</v>
      </c>
      <c r="GG94">
        <v>5.60175</v>
      </c>
      <c r="GH94">
        <v>8.9726299999999995E-2</v>
      </c>
      <c r="GI94">
        <v>0</v>
      </c>
      <c r="GJ94">
        <v>8.6966000000000002E-2</v>
      </c>
      <c r="GK94">
        <v>0</v>
      </c>
      <c r="GL94">
        <v>0</v>
      </c>
      <c r="GM94">
        <v>0.53989299999999996</v>
      </c>
      <c r="GN94">
        <v>1.00031</v>
      </c>
      <c r="GO94">
        <v>1.82348</v>
      </c>
      <c r="GP94">
        <v>7.39533E-2</v>
      </c>
      <c r="GQ94">
        <v>9.2160700000000002</v>
      </c>
      <c r="GR94">
        <v>1038.6600000000001</v>
      </c>
      <c r="GS94">
        <v>12457</v>
      </c>
      <c r="GT94">
        <v>785.77200000000005</v>
      </c>
      <c r="GU94">
        <v>0</v>
      </c>
      <c r="GV94">
        <v>0</v>
      </c>
      <c r="GW94">
        <v>5894.96</v>
      </c>
      <c r="GX94">
        <v>6547.68</v>
      </c>
      <c r="GY94">
        <v>10697.7</v>
      </c>
      <c r="GZ94">
        <v>540.49900000000002</v>
      </c>
      <c r="HA94">
        <v>37962.300000000003</v>
      </c>
      <c r="HB94">
        <v>864.50900000000001</v>
      </c>
      <c r="HC94">
        <v>0</v>
      </c>
      <c r="HD94">
        <v>0</v>
      </c>
      <c r="HE94">
        <v>0</v>
      </c>
      <c r="HF94">
        <v>1054.8</v>
      </c>
      <c r="HG94">
        <v>0</v>
      </c>
      <c r="HH94">
        <v>291.12400000000002</v>
      </c>
      <c r="HI94">
        <v>0</v>
      </c>
      <c r="HJ94">
        <v>0</v>
      </c>
      <c r="HK94">
        <v>2210.44</v>
      </c>
      <c r="HL94">
        <v>0</v>
      </c>
      <c r="HM94">
        <v>0</v>
      </c>
      <c r="HN94">
        <v>0</v>
      </c>
      <c r="HO94">
        <v>0</v>
      </c>
      <c r="HP94">
        <v>0</v>
      </c>
      <c r="HQ94">
        <v>0</v>
      </c>
      <c r="HR94">
        <v>0</v>
      </c>
      <c r="HS94">
        <v>0</v>
      </c>
      <c r="HT94">
        <v>0</v>
      </c>
      <c r="HU94">
        <v>0</v>
      </c>
      <c r="HV94">
        <v>31.14</v>
      </c>
      <c r="HW94">
        <v>97.74</v>
      </c>
      <c r="HX94">
        <v>3.13</v>
      </c>
      <c r="HY94">
        <v>0</v>
      </c>
      <c r="HZ94">
        <v>30.4</v>
      </c>
      <c r="IA94">
        <v>26.5</v>
      </c>
      <c r="IB94">
        <v>34.53</v>
      </c>
      <c r="IC94">
        <v>44.48</v>
      </c>
      <c r="ID94">
        <v>2.21</v>
      </c>
      <c r="IE94">
        <v>270.13</v>
      </c>
      <c r="IF94">
        <v>0</v>
      </c>
      <c r="IG94">
        <v>11.243600000000001</v>
      </c>
      <c r="IH94">
        <v>8.9726299999999995E-2</v>
      </c>
      <c r="II94">
        <v>0</v>
      </c>
      <c r="IJ94">
        <v>0</v>
      </c>
      <c r="IK94">
        <v>1.7213499999999999</v>
      </c>
      <c r="IL94">
        <v>0.80892399999999998</v>
      </c>
      <c r="IM94">
        <v>1.7518499999999999</v>
      </c>
      <c r="IN94">
        <v>0.114331</v>
      </c>
      <c r="IO94">
        <v>15.729799999999999</v>
      </c>
      <c r="IP94">
        <v>51.3</v>
      </c>
      <c r="IQ94">
        <v>0</v>
      </c>
      <c r="IR94">
        <v>24.9</v>
      </c>
      <c r="IS94">
        <v>52.9</v>
      </c>
      <c r="IT94">
        <v>28</v>
      </c>
      <c r="IU94">
        <v>43.91</v>
      </c>
      <c r="IV94">
        <v>25.28</v>
      </c>
      <c r="IW94">
        <v>48.89</v>
      </c>
      <c r="IX94">
        <v>25.32</v>
      </c>
      <c r="IY94">
        <v>43.91</v>
      </c>
      <c r="IZ94">
        <v>25.28</v>
      </c>
      <c r="JA94">
        <v>104.63</v>
      </c>
      <c r="JB94">
        <v>57.78</v>
      </c>
    </row>
    <row r="95" spans="1:262" x14ac:dyDescent="0.25">
      <c r="A95" s="10">
        <v>42977.405613425923</v>
      </c>
      <c r="B95" t="s">
        <v>474</v>
      </c>
      <c r="C95" t="s">
        <v>610</v>
      </c>
      <c r="D95">
        <v>12</v>
      </c>
      <c r="E95">
        <v>8</v>
      </c>
      <c r="F95">
        <v>6960</v>
      </c>
      <c r="G95" t="s">
        <v>96</v>
      </c>
      <c r="H95" t="s">
        <v>125</v>
      </c>
      <c r="I95">
        <v>4.34</v>
      </c>
      <c r="J95">
        <v>52.7</v>
      </c>
      <c r="K95">
        <v>182.107</v>
      </c>
      <c r="L95">
        <v>1576.93</v>
      </c>
      <c r="M95">
        <v>785.77200000000005</v>
      </c>
      <c r="N95">
        <v>0</v>
      </c>
      <c r="O95">
        <v>584.83299999999997</v>
      </c>
      <c r="P95">
        <v>0</v>
      </c>
      <c r="Q95">
        <v>0</v>
      </c>
      <c r="R95">
        <v>2033.7</v>
      </c>
      <c r="S95">
        <v>5493.13</v>
      </c>
      <c r="T95">
        <v>12062</v>
      </c>
      <c r="U95">
        <v>433.91399999999999</v>
      </c>
      <c r="V95">
        <v>23152.400000000001</v>
      </c>
      <c r="W95">
        <v>268.72899999999998</v>
      </c>
      <c r="X95">
        <v>0</v>
      </c>
      <c r="Y95">
        <v>0</v>
      </c>
      <c r="Z95">
        <v>0</v>
      </c>
      <c r="AA95">
        <v>630.45000000000005</v>
      </c>
      <c r="AB95">
        <v>0</v>
      </c>
      <c r="AC95">
        <v>287.95400000000001</v>
      </c>
      <c r="AD95">
        <v>0</v>
      </c>
      <c r="AE95">
        <v>0</v>
      </c>
      <c r="AF95">
        <v>1187.1300000000001</v>
      </c>
      <c r="AG95">
        <v>0</v>
      </c>
      <c r="AH95">
        <v>0</v>
      </c>
      <c r="AI95">
        <v>0</v>
      </c>
      <c r="AJ95">
        <v>0</v>
      </c>
      <c r="AK95">
        <v>0</v>
      </c>
      <c r="AL95">
        <v>0</v>
      </c>
      <c r="AM95">
        <v>0</v>
      </c>
      <c r="AN95">
        <v>0</v>
      </c>
      <c r="AO95">
        <v>0</v>
      </c>
      <c r="AP95">
        <v>0</v>
      </c>
      <c r="AQ95">
        <v>9.19</v>
      </c>
      <c r="AR95">
        <v>24.78</v>
      </c>
      <c r="AS95">
        <v>3.13</v>
      </c>
      <c r="AT95">
        <v>0</v>
      </c>
      <c r="AU95">
        <v>20.53</v>
      </c>
      <c r="AV95">
        <v>0</v>
      </c>
      <c r="AW95">
        <v>0</v>
      </c>
      <c r="AX95">
        <v>8.9499999999999993</v>
      </c>
      <c r="AY95">
        <v>31.71</v>
      </c>
      <c r="AZ95">
        <v>49.46</v>
      </c>
      <c r="BA95">
        <v>1.79</v>
      </c>
      <c r="BB95">
        <v>149.54</v>
      </c>
      <c r="BC95">
        <v>57.63</v>
      </c>
      <c r="BD95">
        <v>0</v>
      </c>
      <c r="BE95">
        <v>4.4514399999999998</v>
      </c>
      <c r="BF95">
        <v>8.9726299999999995E-2</v>
      </c>
      <c r="BG95">
        <v>0</v>
      </c>
      <c r="BH95">
        <v>8.6966000000000002E-2</v>
      </c>
      <c r="BI95">
        <v>0</v>
      </c>
      <c r="BJ95">
        <v>0</v>
      </c>
      <c r="BK95">
        <v>0.53989299999999996</v>
      </c>
      <c r="BL95">
        <v>0.99666100000000002</v>
      </c>
      <c r="BM95">
        <v>1.82348</v>
      </c>
      <c r="BN95">
        <v>7.39533E-2</v>
      </c>
      <c r="BO95">
        <v>8.0621200000000002</v>
      </c>
      <c r="BP95">
        <v>4.6281299999999996</v>
      </c>
      <c r="BQ95">
        <v>180.74100000000001</v>
      </c>
      <c r="BR95">
        <v>2117.7600000000002</v>
      </c>
      <c r="BS95">
        <v>785.77200000000005</v>
      </c>
      <c r="BT95">
        <v>0</v>
      </c>
      <c r="BU95">
        <v>584.83299999999997</v>
      </c>
      <c r="BV95">
        <v>2033.7</v>
      </c>
      <c r="BW95">
        <v>5509.85</v>
      </c>
      <c r="BX95">
        <v>12062</v>
      </c>
      <c r="BY95">
        <v>433.91399999999999</v>
      </c>
      <c r="BZ95">
        <v>23708.5</v>
      </c>
      <c r="CA95">
        <v>266.71300000000002</v>
      </c>
      <c r="CB95">
        <v>0</v>
      </c>
      <c r="CC95">
        <v>0</v>
      </c>
      <c r="CD95">
        <v>0</v>
      </c>
      <c r="CE95">
        <v>630.45000000000005</v>
      </c>
      <c r="CF95">
        <v>0</v>
      </c>
      <c r="CG95">
        <v>287.95400000000001</v>
      </c>
      <c r="CH95">
        <v>0</v>
      </c>
      <c r="CI95">
        <v>0</v>
      </c>
      <c r="CJ95">
        <v>1185.1199999999999</v>
      </c>
      <c r="CK95">
        <v>0</v>
      </c>
      <c r="CL95">
        <v>0</v>
      </c>
      <c r="CM95">
        <v>0</v>
      </c>
      <c r="CN95">
        <v>0</v>
      </c>
      <c r="CO95">
        <v>0</v>
      </c>
      <c r="CP95">
        <v>0</v>
      </c>
      <c r="CQ95">
        <v>0</v>
      </c>
      <c r="CR95">
        <v>0</v>
      </c>
      <c r="CS95">
        <v>0</v>
      </c>
      <c r="CT95">
        <v>0</v>
      </c>
      <c r="CU95">
        <v>9.17</v>
      </c>
      <c r="CV95">
        <v>29.14</v>
      </c>
      <c r="CW95">
        <v>3.13</v>
      </c>
      <c r="CX95">
        <v>0</v>
      </c>
      <c r="CY95">
        <v>20.53</v>
      </c>
      <c r="CZ95">
        <v>8.9499999999999993</v>
      </c>
      <c r="DA95">
        <v>31.78</v>
      </c>
      <c r="DB95">
        <v>49.46</v>
      </c>
      <c r="DC95">
        <v>1.79</v>
      </c>
      <c r="DD95">
        <v>153.94999999999999</v>
      </c>
      <c r="DE95">
        <v>61.97</v>
      </c>
      <c r="DF95">
        <v>0</v>
      </c>
      <c r="DG95">
        <v>5.1017599999999996</v>
      </c>
      <c r="DH95">
        <v>8.9726299999999995E-2</v>
      </c>
      <c r="DI95">
        <v>0</v>
      </c>
      <c r="DJ95">
        <v>8.6966000000000002E-2</v>
      </c>
      <c r="DK95">
        <v>0.53989299999999996</v>
      </c>
      <c r="DL95">
        <v>0.99752799999999997</v>
      </c>
      <c r="DM95">
        <v>1.82348</v>
      </c>
      <c r="DN95">
        <v>7.39533E-2</v>
      </c>
      <c r="DO95">
        <v>8.7133000000000003</v>
      </c>
      <c r="DP95">
        <v>5.2784500000000003</v>
      </c>
      <c r="DQ95" t="s">
        <v>691</v>
      </c>
      <c r="DR95" t="s">
        <v>690</v>
      </c>
      <c r="DS95" t="s">
        <v>16</v>
      </c>
      <c r="DT95">
        <v>0.65118600000000004</v>
      </c>
      <c r="DU95">
        <v>0.65031899999999998</v>
      </c>
      <c r="DV95">
        <v>2.8645700000000001</v>
      </c>
      <c r="DW95">
        <v>7.0033899999999996</v>
      </c>
      <c r="EN95">
        <v>182.107</v>
      </c>
      <c r="EO95">
        <v>1576.93</v>
      </c>
      <c r="EP95">
        <v>785.77200000000005</v>
      </c>
      <c r="EQ95">
        <v>0</v>
      </c>
      <c r="ER95">
        <v>584.83299999999997</v>
      </c>
      <c r="ES95">
        <v>0</v>
      </c>
      <c r="ET95">
        <v>0</v>
      </c>
      <c r="EU95">
        <v>2033.7</v>
      </c>
      <c r="EV95">
        <v>5493.13</v>
      </c>
      <c r="EW95">
        <v>12062</v>
      </c>
      <c r="EX95">
        <v>433.91399999999999</v>
      </c>
      <c r="EY95">
        <v>23152.400000000001</v>
      </c>
      <c r="EZ95">
        <v>268.72899999999998</v>
      </c>
      <c r="FA95">
        <v>0</v>
      </c>
      <c r="FB95">
        <v>0</v>
      </c>
      <c r="FC95">
        <v>0</v>
      </c>
      <c r="FD95">
        <v>630.45000000000005</v>
      </c>
      <c r="FE95">
        <v>0</v>
      </c>
      <c r="FF95">
        <v>287.95400000000001</v>
      </c>
      <c r="FG95">
        <v>0</v>
      </c>
      <c r="FH95">
        <v>0</v>
      </c>
      <c r="FI95">
        <v>1187.1300000000001</v>
      </c>
      <c r="FJ95">
        <v>0</v>
      </c>
      <c r="FK95">
        <v>0</v>
      </c>
      <c r="FL95">
        <v>0</v>
      </c>
      <c r="FM95">
        <v>0</v>
      </c>
      <c r="FN95">
        <v>0</v>
      </c>
      <c r="FO95">
        <v>0</v>
      </c>
      <c r="FP95">
        <v>0</v>
      </c>
      <c r="FQ95">
        <v>0</v>
      </c>
      <c r="FR95">
        <v>0</v>
      </c>
      <c r="FS95">
        <v>0</v>
      </c>
      <c r="FT95">
        <v>9.19</v>
      </c>
      <c r="FU95">
        <v>24.78</v>
      </c>
      <c r="FV95">
        <v>3.13</v>
      </c>
      <c r="FW95">
        <v>0</v>
      </c>
      <c r="FX95">
        <v>20.53</v>
      </c>
      <c r="FY95">
        <v>0</v>
      </c>
      <c r="FZ95">
        <v>0</v>
      </c>
      <c r="GA95">
        <v>8.9499999999999993</v>
      </c>
      <c r="GB95">
        <v>31.71</v>
      </c>
      <c r="GC95">
        <v>49.46</v>
      </c>
      <c r="GD95">
        <v>1.79</v>
      </c>
      <c r="GE95">
        <v>149.54</v>
      </c>
      <c r="GF95">
        <v>0</v>
      </c>
      <c r="GG95">
        <v>4.4514399999999998</v>
      </c>
      <c r="GH95">
        <v>8.9726299999999995E-2</v>
      </c>
      <c r="GI95">
        <v>0</v>
      </c>
      <c r="GJ95">
        <v>8.6966000000000002E-2</v>
      </c>
      <c r="GK95">
        <v>0</v>
      </c>
      <c r="GL95">
        <v>0</v>
      </c>
      <c r="GM95">
        <v>0.53989299999999996</v>
      </c>
      <c r="GN95">
        <v>0.99666100000000002</v>
      </c>
      <c r="GO95">
        <v>1.82348</v>
      </c>
      <c r="GP95">
        <v>7.39533E-2</v>
      </c>
      <c r="GQ95">
        <v>8.0621200000000002</v>
      </c>
      <c r="GR95">
        <v>1029.98</v>
      </c>
      <c r="GS95">
        <v>5830.83</v>
      </c>
      <c r="GT95">
        <v>785.77200000000005</v>
      </c>
      <c r="GU95">
        <v>0</v>
      </c>
      <c r="GV95">
        <v>0</v>
      </c>
      <c r="GW95">
        <v>5894.96</v>
      </c>
      <c r="GX95">
        <v>6547.68</v>
      </c>
      <c r="GY95">
        <v>10697.7</v>
      </c>
      <c r="GZ95">
        <v>540.49900000000002</v>
      </c>
      <c r="HA95">
        <v>31327.5</v>
      </c>
      <c r="HB95">
        <v>857.14400000000001</v>
      </c>
      <c r="HC95">
        <v>0</v>
      </c>
      <c r="HD95">
        <v>0</v>
      </c>
      <c r="HE95">
        <v>0</v>
      </c>
      <c r="HF95">
        <v>1087.46</v>
      </c>
      <c r="HG95">
        <v>0</v>
      </c>
      <c r="HH95">
        <v>291.12400000000002</v>
      </c>
      <c r="HI95">
        <v>0</v>
      </c>
      <c r="HJ95">
        <v>0</v>
      </c>
      <c r="HK95">
        <v>2235.73</v>
      </c>
      <c r="HL95">
        <v>0</v>
      </c>
      <c r="HM95">
        <v>0</v>
      </c>
      <c r="HN95">
        <v>0</v>
      </c>
      <c r="HO95">
        <v>0</v>
      </c>
      <c r="HP95">
        <v>0</v>
      </c>
      <c r="HQ95">
        <v>0</v>
      </c>
      <c r="HR95">
        <v>0</v>
      </c>
      <c r="HS95">
        <v>0</v>
      </c>
      <c r="HT95">
        <v>0</v>
      </c>
      <c r="HU95">
        <v>0</v>
      </c>
      <c r="HV95">
        <v>30.96</v>
      </c>
      <c r="HW95">
        <v>64.849999999999994</v>
      </c>
      <c r="HX95">
        <v>3.13</v>
      </c>
      <c r="HY95">
        <v>0</v>
      </c>
      <c r="HZ95">
        <v>31.19</v>
      </c>
      <c r="IA95">
        <v>26.6</v>
      </c>
      <c r="IB95">
        <v>34.56</v>
      </c>
      <c r="IC95">
        <v>44.53</v>
      </c>
      <c r="ID95">
        <v>2.2599999999999998</v>
      </c>
      <c r="IE95">
        <v>238.08</v>
      </c>
      <c r="IF95">
        <v>0</v>
      </c>
      <c r="IG95">
        <v>9.3642800000000008</v>
      </c>
      <c r="IH95">
        <v>8.9726299999999995E-2</v>
      </c>
      <c r="II95">
        <v>0</v>
      </c>
      <c r="IJ95">
        <v>0</v>
      </c>
      <c r="IK95">
        <v>1.7213499999999999</v>
      </c>
      <c r="IL95">
        <v>0.80892399999999998</v>
      </c>
      <c r="IM95">
        <v>1.7518499999999999</v>
      </c>
      <c r="IN95">
        <v>0.114331</v>
      </c>
      <c r="IO95">
        <v>13.8505</v>
      </c>
      <c r="IP95">
        <v>52.7</v>
      </c>
      <c r="IQ95">
        <v>0</v>
      </c>
      <c r="IR95">
        <v>26.8</v>
      </c>
      <c r="IS95">
        <v>54.3</v>
      </c>
      <c r="IT95">
        <v>27.5</v>
      </c>
      <c r="IU95">
        <v>31.04</v>
      </c>
      <c r="IV95">
        <v>26.59</v>
      </c>
      <c r="IW95">
        <v>35.4</v>
      </c>
      <c r="IX95">
        <v>26.57</v>
      </c>
      <c r="IY95">
        <v>31.04</v>
      </c>
      <c r="IZ95">
        <v>26.59</v>
      </c>
      <c r="JA95">
        <v>71.709999999999994</v>
      </c>
      <c r="JB95">
        <v>58.42</v>
      </c>
    </row>
    <row r="96" spans="1:262" x14ac:dyDescent="0.25">
      <c r="A96" s="10">
        <v>42977.406307870369</v>
      </c>
      <c r="B96" t="s">
        <v>475</v>
      </c>
      <c r="C96" t="s">
        <v>611</v>
      </c>
      <c r="D96">
        <v>13</v>
      </c>
      <c r="E96">
        <v>8</v>
      </c>
      <c r="F96">
        <v>6960</v>
      </c>
      <c r="G96" t="s">
        <v>96</v>
      </c>
      <c r="H96" t="s">
        <v>125</v>
      </c>
      <c r="I96">
        <v>5.79</v>
      </c>
      <c r="J96">
        <v>52</v>
      </c>
      <c r="K96">
        <v>157.953</v>
      </c>
      <c r="L96">
        <v>4940.71</v>
      </c>
      <c r="M96">
        <v>785.77200000000005</v>
      </c>
      <c r="N96">
        <v>0</v>
      </c>
      <c r="O96">
        <v>584.83299999999997</v>
      </c>
      <c r="P96">
        <v>0</v>
      </c>
      <c r="Q96">
        <v>0</v>
      </c>
      <c r="R96">
        <v>2033.7</v>
      </c>
      <c r="S96">
        <v>5568.31</v>
      </c>
      <c r="T96">
        <v>12062</v>
      </c>
      <c r="U96">
        <v>433.91399999999999</v>
      </c>
      <c r="V96">
        <v>26567.200000000001</v>
      </c>
      <c r="W96">
        <v>233.119</v>
      </c>
      <c r="X96">
        <v>0</v>
      </c>
      <c r="Y96">
        <v>0</v>
      </c>
      <c r="Z96">
        <v>0</v>
      </c>
      <c r="AA96">
        <v>592.43100000000004</v>
      </c>
      <c r="AB96">
        <v>0</v>
      </c>
      <c r="AC96">
        <v>287.95400000000001</v>
      </c>
      <c r="AD96">
        <v>0</v>
      </c>
      <c r="AE96">
        <v>0</v>
      </c>
      <c r="AF96">
        <v>1113.5</v>
      </c>
      <c r="AG96">
        <v>0</v>
      </c>
      <c r="AH96">
        <v>0</v>
      </c>
      <c r="AI96">
        <v>0</v>
      </c>
      <c r="AJ96">
        <v>0</v>
      </c>
      <c r="AK96">
        <v>0</v>
      </c>
      <c r="AL96">
        <v>0</v>
      </c>
      <c r="AM96">
        <v>0</v>
      </c>
      <c r="AN96">
        <v>0</v>
      </c>
      <c r="AO96">
        <v>0</v>
      </c>
      <c r="AP96">
        <v>0</v>
      </c>
      <c r="AQ96">
        <v>8.01</v>
      </c>
      <c r="AR96">
        <v>40.9</v>
      </c>
      <c r="AS96">
        <v>3.15</v>
      </c>
      <c r="AT96">
        <v>0</v>
      </c>
      <c r="AU96">
        <v>19.52</v>
      </c>
      <c r="AV96">
        <v>0</v>
      </c>
      <c r="AW96">
        <v>0</v>
      </c>
      <c r="AX96">
        <v>9.1300000000000008</v>
      </c>
      <c r="AY96">
        <v>32</v>
      </c>
      <c r="AZ96">
        <v>49.76</v>
      </c>
      <c r="BA96">
        <v>1.81</v>
      </c>
      <c r="BB96">
        <v>164.28</v>
      </c>
      <c r="BC96">
        <v>71.58</v>
      </c>
      <c r="BD96">
        <v>0</v>
      </c>
      <c r="BE96">
        <v>6.1284200000000002</v>
      </c>
      <c r="BF96">
        <v>8.9726299999999995E-2</v>
      </c>
      <c r="BG96">
        <v>0</v>
      </c>
      <c r="BH96">
        <v>8.6966000000000002E-2</v>
      </c>
      <c r="BI96">
        <v>0</v>
      </c>
      <c r="BJ96">
        <v>0</v>
      </c>
      <c r="BK96">
        <v>0.53989299999999996</v>
      </c>
      <c r="BL96">
        <v>1.00238</v>
      </c>
      <c r="BM96">
        <v>1.82348</v>
      </c>
      <c r="BN96">
        <v>7.39533E-2</v>
      </c>
      <c r="BO96">
        <v>9.7448300000000003</v>
      </c>
      <c r="BP96">
        <v>6.3051199999999996</v>
      </c>
      <c r="BQ96">
        <v>157.37200000000001</v>
      </c>
      <c r="BR96">
        <v>5700.35</v>
      </c>
      <c r="BS96">
        <v>785.77200000000005</v>
      </c>
      <c r="BT96">
        <v>0</v>
      </c>
      <c r="BU96">
        <v>584.83299999999997</v>
      </c>
      <c r="BV96">
        <v>2033.7</v>
      </c>
      <c r="BW96">
        <v>5579.29</v>
      </c>
      <c r="BX96">
        <v>12062</v>
      </c>
      <c r="BY96">
        <v>433.91399999999999</v>
      </c>
      <c r="BZ96">
        <v>27337.200000000001</v>
      </c>
      <c r="CA96">
        <v>232.261</v>
      </c>
      <c r="CB96">
        <v>0</v>
      </c>
      <c r="CC96">
        <v>0</v>
      </c>
      <c r="CD96">
        <v>0</v>
      </c>
      <c r="CE96">
        <v>592.43100000000004</v>
      </c>
      <c r="CF96">
        <v>0</v>
      </c>
      <c r="CG96">
        <v>287.95400000000001</v>
      </c>
      <c r="CH96">
        <v>0</v>
      </c>
      <c r="CI96">
        <v>0</v>
      </c>
      <c r="CJ96">
        <v>1112.6500000000001</v>
      </c>
      <c r="CK96">
        <v>0</v>
      </c>
      <c r="CL96">
        <v>0</v>
      </c>
      <c r="CM96">
        <v>0</v>
      </c>
      <c r="CN96">
        <v>0</v>
      </c>
      <c r="CO96">
        <v>0</v>
      </c>
      <c r="CP96">
        <v>0</v>
      </c>
      <c r="CQ96">
        <v>0</v>
      </c>
      <c r="CR96">
        <v>0</v>
      </c>
      <c r="CS96">
        <v>0</v>
      </c>
      <c r="CT96">
        <v>0</v>
      </c>
      <c r="CU96">
        <v>8.01</v>
      </c>
      <c r="CV96">
        <v>46.69</v>
      </c>
      <c r="CW96">
        <v>3.15</v>
      </c>
      <c r="CX96">
        <v>0</v>
      </c>
      <c r="CY96">
        <v>19.52</v>
      </c>
      <c r="CZ96">
        <v>9.1300000000000008</v>
      </c>
      <c r="DA96">
        <v>32.04</v>
      </c>
      <c r="DB96">
        <v>49.76</v>
      </c>
      <c r="DC96">
        <v>1.81</v>
      </c>
      <c r="DD96">
        <v>170.11</v>
      </c>
      <c r="DE96">
        <v>77.37</v>
      </c>
      <c r="DF96">
        <v>0</v>
      </c>
      <c r="DG96">
        <v>6.9079899999999999</v>
      </c>
      <c r="DH96">
        <v>8.9726299999999995E-2</v>
      </c>
      <c r="DI96">
        <v>0</v>
      </c>
      <c r="DJ96">
        <v>8.6966000000000002E-2</v>
      </c>
      <c r="DK96">
        <v>0.53989299999999996</v>
      </c>
      <c r="DL96">
        <v>1.0023899999999999</v>
      </c>
      <c r="DM96">
        <v>1.82348</v>
      </c>
      <c r="DN96">
        <v>7.39533E-2</v>
      </c>
      <c r="DO96">
        <v>10.5244</v>
      </c>
      <c r="DP96">
        <v>7.0846799999999996</v>
      </c>
      <c r="DQ96" t="s">
        <v>691</v>
      </c>
      <c r="DR96" t="s">
        <v>690</v>
      </c>
      <c r="DS96" t="s">
        <v>16</v>
      </c>
      <c r="DT96">
        <v>0.77956899999999996</v>
      </c>
      <c r="DU96">
        <v>0.77956400000000003</v>
      </c>
      <c r="DV96">
        <v>3.42719</v>
      </c>
      <c r="DW96">
        <v>7.4835200000000004</v>
      </c>
      <c r="EN96">
        <v>157.953</v>
      </c>
      <c r="EO96">
        <v>4940.71</v>
      </c>
      <c r="EP96">
        <v>785.77200000000005</v>
      </c>
      <c r="EQ96">
        <v>0</v>
      </c>
      <c r="ER96">
        <v>584.83299999999997</v>
      </c>
      <c r="ES96">
        <v>0</v>
      </c>
      <c r="ET96">
        <v>0</v>
      </c>
      <c r="EU96">
        <v>2033.7</v>
      </c>
      <c r="EV96">
        <v>5568.31</v>
      </c>
      <c r="EW96">
        <v>12062</v>
      </c>
      <c r="EX96">
        <v>433.91399999999999</v>
      </c>
      <c r="EY96">
        <v>26567.200000000001</v>
      </c>
      <c r="EZ96">
        <v>233.119</v>
      </c>
      <c r="FA96">
        <v>0</v>
      </c>
      <c r="FB96">
        <v>0</v>
      </c>
      <c r="FC96">
        <v>0</v>
      </c>
      <c r="FD96">
        <v>592.43100000000004</v>
      </c>
      <c r="FE96">
        <v>0</v>
      </c>
      <c r="FF96">
        <v>287.95400000000001</v>
      </c>
      <c r="FG96">
        <v>0</v>
      </c>
      <c r="FH96">
        <v>0</v>
      </c>
      <c r="FI96">
        <v>1113.5</v>
      </c>
      <c r="FJ96">
        <v>0</v>
      </c>
      <c r="FK96">
        <v>0</v>
      </c>
      <c r="FL96">
        <v>0</v>
      </c>
      <c r="FM96">
        <v>0</v>
      </c>
      <c r="FN96">
        <v>0</v>
      </c>
      <c r="FO96">
        <v>0</v>
      </c>
      <c r="FP96">
        <v>0</v>
      </c>
      <c r="FQ96">
        <v>0</v>
      </c>
      <c r="FR96">
        <v>0</v>
      </c>
      <c r="FS96">
        <v>0</v>
      </c>
      <c r="FT96">
        <v>8.01</v>
      </c>
      <c r="FU96">
        <v>40.9</v>
      </c>
      <c r="FV96">
        <v>3.15</v>
      </c>
      <c r="FW96">
        <v>0</v>
      </c>
      <c r="FX96">
        <v>19.52</v>
      </c>
      <c r="FY96">
        <v>0</v>
      </c>
      <c r="FZ96">
        <v>0</v>
      </c>
      <c r="GA96">
        <v>9.1300000000000008</v>
      </c>
      <c r="GB96">
        <v>32</v>
      </c>
      <c r="GC96">
        <v>49.76</v>
      </c>
      <c r="GD96">
        <v>1.81</v>
      </c>
      <c r="GE96">
        <v>164.28</v>
      </c>
      <c r="GF96">
        <v>0</v>
      </c>
      <c r="GG96">
        <v>6.1284200000000002</v>
      </c>
      <c r="GH96">
        <v>8.9726299999999995E-2</v>
      </c>
      <c r="GI96">
        <v>0</v>
      </c>
      <c r="GJ96">
        <v>8.6966000000000002E-2</v>
      </c>
      <c r="GK96">
        <v>0</v>
      </c>
      <c r="GL96">
        <v>0</v>
      </c>
      <c r="GM96">
        <v>0.53989299999999996</v>
      </c>
      <c r="GN96">
        <v>1.00238</v>
      </c>
      <c r="GO96">
        <v>1.82348</v>
      </c>
      <c r="GP96">
        <v>7.39533E-2</v>
      </c>
      <c r="GQ96">
        <v>9.7448300000000003</v>
      </c>
      <c r="GR96">
        <v>927.53499999999997</v>
      </c>
      <c r="GS96">
        <v>13616.3</v>
      </c>
      <c r="GT96">
        <v>785.77200000000005</v>
      </c>
      <c r="GU96">
        <v>0</v>
      </c>
      <c r="GV96">
        <v>0</v>
      </c>
      <c r="GW96">
        <v>5894.96</v>
      </c>
      <c r="GX96">
        <v>6547.68</v>
      </c>
      <c r="GY96">
        <v>10697.7</v>
      </c>
      <c r="GZ96">
        <v>540.49900000000002</v>
      </c>
      <c r="HA96">
        <v>39010.400000000001</v>
      </c>
      <c r="HB96">
        <v>772.00900000000001</v>
      </c>
      <c r="HC96">
        <v>0</v>
      </c>
      <c r="HD96">
        <v>0</v>
      </c>
      <c r="HE96">
        <v>0</v>
      </c>
      <c r="HF96">
        <v>1042.5</v>
      </c>
      <c r="HG96">
        <v>0</v>
      </c>
      <c r="HH96">
        <v>291.12400000000002</v>
      </c>
      <c r="HI96">
        <v>0</v>
      </c>
      <c r="HJ96">
        <v>0</v>
      </c>
      <c r="HK96">
        <v>2105.64</v>
      </c>
      <c r="HL96">
        <v>0</v>
      </c>
      <c r="HM96">
        <v>0</v>
      </c>
      <c r="HN96">
        <v>0</v>
      </c>
      <c r="HO96">
        <v>0</v>
      </c>
      <c r="HP96">
        <v>0</v>
      </c>
      <c r="HQ96">
        <v>0</v>
      </c>
      <c r="HR96">
        <v>0</v>
      </c>
      <c r="HS96">
        <v>0</v>
      </c>
      <c r="HT96">
        <v>0</v>
      </c>
      <c r="HU96">
        <v>0</v>
      </c>
      <c r="HV96">
        <v>27.98</v>
      </c>
      <c r="HW96">
        <v>99.13</v>
      </c>
      <c r="HX96">
        <v>3.15</v>
      </c>
      <c r="HY96">
        <v>0</v>
      </c>
      <c r="HZ96">
        <v>30.05</v>
      </c>
      <c r="IA96">
        <v>27.27</v>
      </c>
      <c r="IB96">
        <v>34.700000000000003</v>
      </c>
      <c r="IC96">
        <v>44.84</v>
      </c>
      <c r="ID96">
        <v>2.31</v>
      </c>
      <c r="IE96">
        <v>269.43</v>
      </c>
      <c r="IF96">
        <v>0</v>
      </c>
      <c r="IG96">
        <v>11.495799999999999</v>
      </c>
      <c r="IH96">
        <v>8.9726299999999995E-2</v>
      </c>
      <c r="II96">
        <v>0</v>
      </c>
      <c r="IJ96">
        <v>0</v>
      </c>
      <c r="IK96">
        <v>1.7213499999999999</v>
      </c>
      <c r="IL96">
        <v>0.80892399999999998</v>
      </c>
      <c r="IM96">
        <v>1.7518499999999999</v>
      </c>
      <c r="IN96">
        <v>0.114331</v>
      </c>
      <c r="IO96">
        <v>15.981999999999999</v>
      </c>
      <c r="IP96">
        <v>52</v>
      </c>
      <c r="IQ96">
        <v>0</v>
      </c>
      <c r="IR96">
        <v>26.2</v>
      </c>
      <c r="IS96">
        <v>53.9</v>
      </c>
      <c r="IT96">
        <v>27.7</v>
      </c>
      <c r="IU96">
        <v>47.1</v>
      </c>
      <c r="IV96">
        <v>24.48</v>
      </c>
      <c r="IW96">
        <v>52.89</v>
      </c>
      <c r="IX96">
        <v>24.48</v>
      </c>
      <c r="IY96">
        <v>47.1</v>
      </c>
      <c r="IZ96">
        <v>24.48</v>
      </c>
      <c r="JA96">
        <v>105.66</v>
      </c>
      <c r="JB96">
        <v>54.65</v>
      </c>
    </row>
    <row r="97" spans="1:262" x14ac:dyDescent="0.25">
      <c r="A97" s="10">
        <v>42977.405613425923</v>
      </c>
      <c r="B97" t="s">
        <v>476</v>
      </c>
      <c r="C97" t="s">
        <v>612</v>
      </c>
      <c r="D97">
        <v>14</v>
      </c>
      <c r="E97">
        <v>8</v>
      </c>
      <c r="F97">
        <v>6960</v>
      </c>
      <c r="G97" t="s">
        <v>96</v>
      </c>
      <c r="H97" t="s">
        <v>125</v>
      </c>
      <c r="I97">
        <v>5.51</v>
      </c>
      <c r="J97">
        <v>52.9</v>
      </c>
      <c r="K97">
        <v>180.61500000000001</v>
      </c>
      <c r="L97">
        <v>4163.01</v>
      </c>
      <c r="M97">
        <v>785.77200000000005</v>
      </c>
      <c r="N97">
        <v>0</v>
      </c>
      <c r="O97">
        <v>584.83299999999997</v>
      </c>
      <c r="P97">
        <v>0</v>
      </c>
      <c r="Q97">
        <v>0</v>
      </c>
      <c r="R97">
        <v>2033.7</v>
      </c>
      <c r="S97">
        <v>5534.95</v>
      </c>
      <c r="T97">
        <v>12062</v>
      </c>
      <c r="U97">
        <v>433.91399999999999</v>
      </c>
      <c r="V97">
        <v>25778.799999999999</v>
      </c>
      <c r="W97">
        <v>266.846</v>
      </c>
      <c r="X97">
        <v>0</v>
      </c>
      <c r="Y97">
        <v>0</v>
      </c>
      <c r="Z97">
        <v>0</v>
      </c>
      <c r="AA97">
        <v>608.99199999999996</v>
      </c>
      <c r="AB97">
        <v>0</v>
      </c>
      <c r="AC97">
        <v>287.95400000000001</v>
      </c>
      <c r="AD97">
        <v>0</v>
      </c>
      <c r="AE97">
        <v>0</v>
      </c>
      <c r="AF97">
        <v>1163.79</v>
      </c>
      <c r="AG97">
        <v>0</v>
      </c>
      <c r="AH97">
        <v>0</v>
      </c>
      <c r="AI97">
        <v>0</v>
      </c>
      <c r="AJ97">
        <v>0</v>
      </c>
      <c r="AK97">
        <v>0</v>
      </c>
      <c r="AL97">
        <v>0</v>
      </c>
      <c r="AM97">
        <v>0</v>
      </c>
      <c r="AN97">
        <v>0</v>
      </c>
      <c r="AO97">
        <v>0</v>
      </c>
      <c r="AP97">
        <v>0</v>
      </c>
      <c r="AQ97">
        <v>9.1300000000000008</v>
      </c>
      <c r="AR97">
        <v>34.44</v>
      </c>
      <c r="AS97">
        <v>3.02</v>
      </c>
      <c r="AT97">
        <v>0</v>
      </c>
      <c r="AU97">
        <v>19.93</v>
      </c>
      <c r="AV97">
        <v>0</v>
      </c>
      <c r="AW97">
        <v>0</v>
      </c>
      <c r="AX97">
        <v>8.5299999999999994</v>
      </c>
      <c r="AY97">
        <v>30.37</v>
      </c>
      <c r="AZ97">
        <v>47.74</v>
      </c>
      <c r="BA97">
        <v>1.72</v>
      </c>
      <c r="BB97">
        <v>154.88</v>
      </c>
      <c r="BC97">
        <v>66.52</v>
      </c>
      <c r="BD97">
        <v>0</v>
      </c>
      <c r="BE97">
        <v>5.4130900000000004</v>
      </c>
      <c r="BF97">
        <v>8.9726299999999995E-2</v>
      </c>
      <c r="BG97">
        <v>0</v>
      </c>
      <c r="BH97">
        <v>8.6966000000000002E-2</v>
      </c>
      <c r="BI97">
        <v>0</v>
      </c>
      <c r="BJ97">
        <v>0</v>
      </c>
      <c r="BK97">
        <v>0.53989299999999996</v>
      </c>
      <c r="BL97">
        <v>1.00132</v>
      </c>
      <c r="BM97">
        <v>1.82348</v>
      </c>
      <c r="BN97">
        <v>7.39533E-2</v>
      </c>
      <c r="BO97">
        <v>9.0284399999999998</v>
      </c>
      <c r="BP97">
        <v>5.5897899999999998</v>
      </c>
      <c r="BQ97">
        <v>177.78</v>
      </c>
      <c r="BR97">
        <v>4920.0600000000004</v>
      </c>
      <c r="BS97">
        <v>785.77200000000005</v>
      </c>
      <c r="BT97">
        <v>0</v>
      </c>
      <c r="BU97">
        <v>584.83299999999997</v>
      </c>
      <c r="BV97">
        <v>2033.7</v>
      </c>
      <c r="BW97">
        <v>5549.14</v>
      </c>
      <c r="BX97">
        <v>12062</v>
      </c>
      <c r="BY97">
        <v>433.91399999999999</v>
      </c>
      <c r="BZ97">
        <v>26547.200000000001</v>
      </c>
      <c r="CA97">
        <v>262.65699999999998</v>
      </c>
      <c r="CB97">
        <v>0</v>
      </c>
      <c r="CC97">
        <v>0</v>
      </c>
      <c r="CD97">
        <v>0</v>
      </c>
      <c r="CE97">
        <v>608.99199999999996</v>
      </c>
      <c r="CF97">
        <v>0</v>
      </c>
      <c r="CG97">
        <v>287.95400000000001</v>
      </c>
      <c r="CH97">
        <v>0</v>
      </c>
      <c r="CI97">
        <v>0</v>
      </c>
      <c r="CJ97">
        <v>1159.5999999999999</v>
      </c>
      <c r="CK97">
        <v>0</v>
      </c>
      <c r="CL97">
        <v>0</v>
      </c>
      <c r="CM97">
        <v>0</v>
      </c>
      <c r="CN97">
        <v>0</v>
      </c>
      <c r="CO97">
        <v>0</v>
      </c>
      <c r="CP97">
        <v>0</v>
      </c>
      <c r="CQ97">
        <v>0</v>
      </c>
      <c r="CR97">
        <v>0</v>
      </c>
      <c r="CS97">
        <v>0</v>
      </c>
      <c r="CT97">
        <v>0</v>
      </c>
      <c r="CU97">
        <v>9.0399999999999991</v>
      </c>
      <c r="CV97">
        <v>40.04</v>
      </c>
      <c r="CW97">
        <v>3.02</v>
      </c>
      <c r="CX97">
        <v>0</v>
      </c>
      <c r="CY97">
        <v>19.93</v>
      </c>
      <c r="CZ97">
        <v>8.5299999999999994</v>
      </c>
      <c r="DA97">
        <v>30.42</v>
      </c>
      <c r="DB97">
        <v>47.74</v>
      </c>
      <c r="DC97">
        <v>1.72</v>
      </c>
      <c r="DD97">
        <v>160.44</v>
      </c>
      <c r="DE97">
        <v>72.03</v>
      </c>
      <c r="DF97">
        <v>0</v>
      </c>
      <c r="DG97">
        <v>6.1281299999999996</v>
      </c>
      <c r="DH97">
        <v>8.9726299999999995E-2</v>
      </c>
      <c r="DI97">
        <v>0</v>
      </c>
      <c r="DJ97">
        <v>8.6966000000000002E-2</v>
      </c>
      <c r="DK97">
        <v>0.53989299999999996</v>
      </c>
      <c r="DL97">
        <v>1.00156</v>
      </c>
      <c r="DM97">
        <v>1.82348</v>
      </c>
      <c r="DN97">
        <v>7.39533E-2</v>
      </c>
      <c r="DO97">
        <v>9.7437100000000001</v>
      </c>
      <c r="DP97">
        <v>6.3048299999999999</v>
      </c>
      <c r="DQ97" t="s">
        <v>691</v>
      </c>
      <c r="DR97" t="s">
        <v>690</v>
      </c>
      <c r="DS97" t="s">
        <v>16</v>
      </c>
      <c r="DT97">
        <v>0.71527200000000002</v>
      </c>
      <c r="DU97">
        <v>0.71504000000000001</v>
      </c>
      <c r="DV97">
        <v>3.4654699999999998</v>
      </c>
      <c r="DW97">
        <v>7.6495899999999999</v>
      </c>
      <c r="EN97">
        <v>180.61500000000001</v>
      </c>
      <c r="EO97">
        <v>4163.01</v>
      </c>
      <c r="EP97">
        <v>785.77200000000005</v>
      </c>
      <c r="EQ97">
        <v>0</v>
      </c>
      <c r="ER97">
        <v>584.83299999999997</v>
      </c>
      <c r="ES97">
        <v>0</v>
      </c>
      <c r="ET97">
        <v>0</v>
      </c>
      <c r="EU97">
        <v>2033.7</v>
      </c>
      <c r="EV97">
        <v>5534.95</v>
      </c>
      <c r="EW97">
        <v>12062</v>
      </c>
      <c r="EX97">
        <v>433.91399999999999</v>
      </c>
      <c r="EY97">
        <v>25778.799999999999</v>
      </c>
      <c r="EZ97">
        <v>266.846</v>
      </c>
      <c r="FA97">
        <v>0</v>
      </c>
      <c r="FB97">
        <v>0</v>
      </c>
      <c r="FC97">
        <v>0</v>
      </c>
      <c r="FD97">
        <v>608.99199999999996</v>
      </c>
      <c r="FE97">
        <v>0</v>
      </c>
      <c r="FF97">
        <v>287.95400000000001</v>
      </c>
      <c r="FG97">
        <v>0</v>
      </c>
      <c r="FH97">
        <v>0</v>
      </c>
      <c r="FI97">
        <v>1163.79</v>
      </c>
      <c r="FJ97">
        <v>0</v>
      </c>
      <c r="FK97">
        <v>0</v>
      </c>
      <c r="FL97">
        <v>0</v>
      </c>
      <c r="FM97">
        <v>0</v>
      </c>
      <c r="FN97">
        <v>0</v>
      </c>
      <c r="FO97">
        <v>0</v>
      </c>
      <c r="FP97">
        <v>0</v>
      </c>
      <c r="FQ97">
        <v>0</v>
      </c>
      <c r="FR97">
        <v>0</v>
      </c>
      <c r="FS97">
        <v>0</v>
      </c>
      <c r="FT97">
        <v>9.1300000000000008</v>
      </c>
      <c r="FU97">
        <v>34.44</v>
      </c>
      <c r="FV97">
        <v>3.02</v>
      </c>
      <c r="FW97">
        <v>0</v>
      </c>
      <c r="FX97">
        <v>19.93</v>
      </c>
      <c r="FY97">
        <v>0</v>
      </c>
      <c r="FZ97">
        <v>0</v>
      </c>
      <c r="GA97">
        <v>8.5299999999999994</v>
      </c>
      <c r="GB97">
        <v>30.37</v>
      </c>
      <c r="GC97">
        <v>47.74</v>
      </c>
      <c r="GD97">
        <v>1.72</v>
      </c>
      <c r="GE97">
        <v>154.88</v>
      </c>
      <c r="GF97">
        <v>0</v>
      </c>
      <c r="GG97">
        <v>5.4130900000000004</v>
      </c>
      <c r="GH97">
        <v>8.9726299999999995E-2</v>
      </c>
      <c r="GI97">
        <v>0</v>
      </c>
      <c r="GJ97">
        <v>8.6966000000000002E-2</v>
      </c>
      <c r="GK97">
        <v>0</v>
      </c>
      <c r="GL97">
        <v>0</v>
      </c>
      <c r="GM97">
        <v>0.53989299999999996</v>
      </c>
      <c r="GN97">
        <v>1.00132</v>
      </c>
      <c r="GO97">
        <v>1.82348</v>
      </c>
      <c r="GP97">
        <v>7.39533E-2</v>
      </c>
      <c r="GQ97">
        <v>9.0284399999999998</v>
      </c>
      <c r="GR97">
        <v>1031.55</v>
      </c>
      <c r="GS97">
        <v>11891</v>
      </c>
      <c r="GT97">
        <v>785.77200000000005</v>
      </c>
      <c r="GU97">
        <v>0</v>
      </c>
      <c r="GV97">
        <v>0</v>
      </c>
      <c r="GW97">
        <v>5894.96</v>
      </c>
      <c r="GX97">
        <v>6547.68</v>
      </c>
      <c r="GY97">
        <v>10697.7</v>
      </c>
      <c r="GZ97">
        <v>540.49900000000002</v>
      </c>
      <c r="HA97">
        <v>37389.199999999997</v>
      </c>
      <c r="HB97">
        <v>859.51300000000003</v>
      </c>
      <c r="HC97">
        <v>0</v>
      </c>
      <c r="HD97">
        <v>0</v>
      </c>
      <c r="HE97">
        <v>0</v>
      </c>
      <c r="HF97">
        <v>1061.3499999999999</v>
      </c>
      <c r="HG97">
        <v>0</v>
      </c>
      <c r="HH97">
        <v>291.12400000000002</v>
      </c>
      <c r="HI97">
        <v>0</v>
      </c>
      <c r="HJ97">
        <v>0</v>
      </c>
      <c r="HK97">
        <v>2211.9899999999998</v>
      </c>
      <c r="HL97">
        <v>0</v>
      </c>
      <c r="HM97">
        <v>0</v>
      </c>
      <c r="HN97">
        <v>0</v>
      </c>
      <c r="HO97">
        <v>0</v>
      </c>
      <c r="HP97">
        <v>0</v>
      </c>
      <c r="HQ97">
        <v>0</v>
      </c>
      <c r="HR97">
        <v>0</v>
      </c>
      <c r="HS97">
        <v>0</v>
      </c>
      <c r="HT97">
        <v>0</v>
      </c>
      <c r="HU97">
        <v>0</v>
      </c>
      <c r="HV97">
        <v>31.08</v>
      </c>
      <c r="HW97">
        <v>83.41</v>
      </c>
      <c r="HX97">
        <v>3.02</v>
      </c>
      <c r="HY97">
        <v>0</v>
      </c>
      <c r="HZ97">
        <v>30.78</v>
      </c>
      <c r="IA97">
        <v>25.19</v>
      </c>
      <c r="IB97">
        <v>33.700000000000003</v>
      </c>
      <c r="IC97">
        <v>42.89</v>
      </c>
      <c r="ID97">
        <v>2.17</v>
      </c>
      <c r="IE97">
        <v>252.24</v>
      </c>
      <c r="IF97">
        <v>0</v>
      </c>
      <c r="IG97">
        <v>9.5320999999999998</v>
      </c>
      <c r="IH97">
        <v>8.9726299999999995E-2</v>
      </c>
      <c r="II97">
        <v>0</v>
      </c>
      <c r="IJ97">
        <v>0</v>
      </c>
      <c r="IK97">
        <v>1.7213499999999999</v>
      </c>
      <c r="IL97">
        <v>0.80892399999999998</v>
      </c>
      <c r="IM97">
        <v>1.7518499999999999</v>
      </c>
      <c r="IN97">
        <v>0.114331</v>
      </c>
      <c r="IO97">
        <v>14.0183</v>
      </c>
      <c r="IP97">
        <v>52.9</v>
      </c>
      <c r="IQ97">
        <v>0</v>
      </c>
      <c r="IR97">
        <v>26.3</v>
      </c>
      <c r="IS97">
        <v>54.8</v>
      </c>
      <c r="IT97">
        <v>28.5</v>
      </c>
      <c r="IU97">
        <v>40.39</v>
      </c>
      <c r="IV97">
        <v>26.13</v>
      </c>
      <c r="IW97">
        <v>45.98</v>
      </c>
      <c r="IX97">
        <v>26.05</v>
      </c>
      <c r="IY97">
        <v>40.39</v>
      </c>
      <c r="IZ97">
        <v>26.13</v>
      </c>
      <c r="JA97">
        <v>90.04</v>
      </c>
      <c r="JB97">
        <v>58.25</v>
      </c>
    </row>
    <row r="98" spans="1:262" x14ac:dyDescent="0.25">
      <c r="A98" s="10">
        <v>42977.4062962963</v>
      </c>
      <c r="B98" t="s">
        <v>477</v>
      </c>
      <c r="C98" t="s">
        <v>613</v>
      </c>
      <c r="D98">
        <v>15</v>
      </c>
      <c r="E98">
        <v>8</v>
      </c>
      <c r="F98">
        <v>6960</v>
      </c>
      <c r="G98" t="s">
        <v>96</v>
      </c>
      <c r="H98" t="s">
        <v>125</v>
      </c>
      <c r="I98">
        <v>7.4</v>
      </c>
      <c r="J98">
        <v>56</v>
      </c>
      <c r="K98">
        <v>0.161495</v>
      </c>
      <c r="L98">
        <v>13552.7</v>
      </c>
      <c r="M98">
        <v>785.77200000000005</v>
      </c>
      <c r="N98">
        <v>0</v>
      </c>
      <c r="O98">
        <v>584.83299999999997</v>
      </c>
      <c r="P98">
        <v>0</v>
      </c>
      <c r="Q98">
        <v>0</v>
      </c>
      <c r="R98">
        <v>2033.7</v>
      </c>
      <c r="S98">
        <v>5792.88</v>
      </c>
      <c r="T98">
        <v>12062</v>
      </c>
      <c r="U98">
        <v>433.91399999999999</v>
      </c>
      <c r="V98">
        <v>35246</v>
      </c>
      <c r="W98">
        <v>0.23836199999999999</v>
      </c>
      <c r="X98">
        <v>0</v>
      </c>
      <c r="Y98">
        <v>0</v>
      </c>
      <c r="Z98">
        <v>0</v>
      </c>
      <c r="AA98">
        <v>459.9</v>
      </c>
      <c r="AB98">
        <v>0</v>
      </c>
      <c r="AC98">
        <v>287.95400000000001</v>
      </c>
      <c r="AD98">
        <v>0</v>
      </c>
      <c r="AE98">
        <v>0</v>
      </c>
      <c r="AF98">
        <v>748.09299999999996</v>
      </c>
      <c r="AG98">
        <v>0</v>
      </c>
      <c r="AH98">
        <v>0</v>
      </c>
      <c r="AI98">
        <v>0</v>
      </c>
      <c r="AJ98">
        <v>0</v>
      </c>
      <c r="AK98">
        <v>0</v>
      </c>
      <c r="AL98">
        <v>0</v>
      </c>
      <c r="AM98">
        <v>0</v>
      </c>
      <c r="AN98">
        <v>0</v>
      </c>
      <c r="AO98">
        <v>0</v>
      </c>
      <c r="AP98">
        <v>0</v>
      </c>
      <c r="AQ98">
        <v>0.01</v>
      </c>
      <c r="AR98">
        <v>82.1</v>
      </c>
      <c r="AS98">
        <v>3.03</v>
      </c>
      <c r="AT98">
        <v>0</v>
      </c>
      <c r="AU98">
        <v>15.68</v>
      </c>
      <c r="AV98">
        <v>0</v>
      </c>
      <c r="AW98">
        <v>0</v>
      </c>
      <c r="AX98">
        <v>8.64</v>
      </c>
      <c r="AY98">
        <v>31.4</v>
      </c>
      <c r="AZ98">
        <v>48</v>
      </c>
      <c r="BA98">
        <v>1.74</v>
      </c>
      <c r="BB98">
        <v>190.6</v>
      </c>
      <c r="BC98">
        <v>100.82</v>
      </c>
      <c r="BD98">
        <v>0</v>
      </c>
      <c r="BE98">
        <v>9.3977000000000004</v>
      </c>
      <c r="BF98">
        <v>8.9726299999999995E-2</v>
      </c>
      <c r="BG98">
        <v>0</v>
      </c>
      <c r="BH98">
        <v>8.6966000000000002E-2</v>
      </c>
      <c r="BI98">
        <v>0</v>
      </c>
      <c r="BJ98">
        <v>0</v>
      </c>
      <c r="BK98">
        <v>0.53989299999999996</v>
      </c>
      <c r="BL98">
        <v>1.0045299999999999</v>
      </c>
      <c r="BM98">
        <v>1.82348</v>
      </c>
      <c r="BN98">
        <v>7.39533E-2</v>
      </c>
      <c r="BO98">
        <v>13.0162</v>
      </c>
      <c r="BP98">
        <v>9.5743899999999993</v>
      </c>
      <c r="BQ98">
        <v>0.136655</v>
      </c>
      <c r="BR98">
        <v>14692.2</v>
      </c>
      <c r="BS98">
        <v>785.77200000000005</v>
      </c>
      <c r="BT98">
        <v>0</v>
      </c>
      <c r="BU98">
        <v>584.83299999999997</v>
      </c>
      <c r="BV98">
        <v>2033.7</v>
      </c>
      <c r="BW98">
        <v>5796.24</v>
      </c>
      <c r="BX98">
        <v>12062</v>
      </c>
      <c r="BY98">
        <v>433.91399999999999</v>
      </c>
      <c r="BZ98">
        <v>36388.800000000003</v>
      </c>
      <c r="CA98">
        <v>0.20169899999999999</v>
      </c>
      <c r="CB98">
        <v>0</v>
      </c>
      <c r="CC98">
        <v>0</v>
      </c>
      <c r="CD98">
        <v>0</v>
      </c>
      <c r="CE98">
        <v>459.9</v>
      </c>
      <c r="CF98">
        <v>0</v>
      </c>
      <c r="CG98">
        <v>287.95400000000001</v>
      </c>
      <c r="CH98">
        <v>0</v>
      </c>
      <c r="CI98">
        <v>0</v>
      </c>
      <c r="CJ98">
        <v>748.05600000000004</v>
      </c>
      <c r="CK98">
        <v>0</v>
      </c>
      <c r="CL98">
        <v>0</v>
      </c>
      <c r="CM98">
        <v>0</v>
      </c>
      <c r="CN98">
        <v>0</v>
      </c>
      <c r="CO98">
        <v>0</v>
      </c>
      <c r="CP98">
        <v>0</v>
      </c>
      <c r="CQ98">
        <v>0</v>
      </c>
      <c r="CR98">
        <v>0</v>
      </c>
      <c r="CS98">
        <v>0</v>
      </c>
      <c r="CT98">
        <v>0</v>
      </c>
      <c r="CU98">
        <v>0.01</v>
      </c>
      <c r="CV98">
        <v>89.5</v>
      </c>
      <c r="CW98">
        <v>3.03</v>
      </c>
      <c r="CX98">
        <v>0</v>
      </c>
      <c r="CY98">
        <v>15.68</v>
      </c>
      <c r="CZ98">
        <v>8.64</v>
      </c>
      <c r="DA98">
        <v>31.41</v>
      </c>
      <c r="DB98">
        <v>48</v>
      </c>
      <c r="DC98">
        <v>1.74</v>
      </c>
      <c r="DD98">
        <v>198.01</v>
      </c>
      <c r="DE98">
        <v>108.22</v>
      </c>
      <c r="DF98">
        <v>0</v>
      </c>
      <c r="DG98">
        <v>0</v>
      </c>
      <c r="DH98">
        <v>0</v>
      </c>
      <c r="DI98">
        <v>0</v>
      </c>
      <c r="DJ98">
        <v>0</v>
      </c>
      <c r="DK98">
        <v>0</v>
      </c>
      <c r="DL98">
        <v>0</v>
      </c>
      <c r="DM98">
        <v>0</v>
      </c>
      <c r="DN98">
        <v>0</v>
      </c>
      <c r="DO98">
        <v>0</v>
      </c>
      <c r="DP98">
        <v>0</v>
      </c>
      <c r="DQ98" t="s">
        <v>691</v>
      </c>
      <c r="DR98" t="s">
        <v>690</v>
      </c>
      <c r="DS98" t="s">
        <v>16</v>
      </c>
      <c r="DT98">
        <v>-13.0162</v>
      </c>
      <c r="DU98">
        <v>-9.5743899999999993</v>
      </c>
      <c r="DV98">
        <v>3.7422399999999998</v>
      </c>
      <c r="DW98">
        <v>6.8379200000000004</v>
      </c>
      <c r="EN98">
        <v>0.161495</v>
      </c>
      <c r="EO98">
        <v>13552.7</v>
      </c>
      <c r="EP98">
        <v>785.77200000000005</v>
      </c>
      <c r="EQ98">
        <v>0</v>
      </c>
      <c r="ER98">
        <v>584.83299999999997</v>
      </c>
      <c r="ES98">
        <v>0</v>
      </c>
      <c r="ET98">
        <v>0</v>
      </c>
      <c r="EU98">
        <v>2033.7</v>
      </c>
      <c r="EV98">
        <v>5792.88</v>
      </c>
      <c r="EW98">
        <v>12062</v>
      </c>
      <c r="EX98">
        <v>433.91399999999999</v>
      </c>
      <c r="EY98">
        <v>35246</v>
      </c>
      <c r="EZ98">
        <v>0.23836199999999999</v>
      </c>
      <c r="FA98">
        <v>0</v>
      </c>
      <c r="FB98">
        <v>0</v>
      </c>
      <c r="FC98">
        <v>0</v>
      </c>
      <c r="FD98">
        <v>459.9</v>
      </c>
      <c r="FE98">
        <v>0</v>
      </c>
      <c r="FF98">
        <v>287.95400000000001</v>
      </c>
      <c r="FG98">
        <v>0</v>
      </c>
      <c r="FH98">
        <v>0</v>
      </c>
      <c r="FI98">
        <v>748.09299999999996</v>
      </c>
      <c r="FJ98">
        <v>0</v>
      </c>
      <c r="FK98">
        <v>0</v>
      </c>
      <c r="FL98">
        <v>0</v>
      </c>
      <c r="FM98">
        <v>0</v>
      </c>
      <c r="FN98">
        <v>0</v>
      </c>
      <c r="FO98">
        <v>0</v>
      </c>
      <c r="FP98">
        <v>0</v>
      </c>
      <c r="FQ98">
        <v>0</v>
      </c>
      <c r="FR98">
        <v>0</v>
      </c>
      <c r="FS98">
        <v>0</v>
      </c>
      <c r="FT98">
        <v>0.01</v>
      </c>
      <c r="FU98">
        <v>82.1</v>
      </c>
      <c r="FV98">
        <v>3.03</v>
      </c>
      <c r="FW98">
        <v>0</v>
      </c>
      <c r="FX98">
        <v>15.68</v>
      </c>
      <c r="FY98">
        <v>0</v>
      </c>
      <c r="FZ98">
        <v>0</v>
      </c>
      <c r="GA98">
        <v>8.64</v>
      </c>
      <c r="GB98">
        <v>31.4</v>
      </c>
      <c r="GC98">
        <v>48</v>
      </c>
      <c r="GD98">
        <v>1.74</v>
      </c>
      <c r="GE98">
        <v>190.6</v>
      </c>
      <c r="GF98">
        <v>0</v>
      </c>
      <c r="GG98">
        <v>9.3977000000000004</v>
      </c>
      <c r="GH98">
        <v>8.9726299999999995E-2</v>
      </c>
      <c r="GI98">
        <v>0</v>
      </c>
      <c r="GJ98">
        <v>8.6966000000000002E-2</v>
      </c>
      <c r="GK98">
        <v>0</v>
      </c>
      <c r="GL98">
        <v>0</v>
      </c>
      <c r="GM98">
        <v>0.53989299999999996</v>
      </c>
      <c r="GN98">
        <v>1.0045299999999999</v>
      </c>
      <c r="GO98">
        <v>1.82348</v>
      </c>
      <c r="GP98">
        <v>7.39533E-2</v>
      </c>
      <c r="GQ98">
        <v>13.0162</v>
      </c>
      <c r="GR98">
        <v>95.005700000000004</v>
      </c>
      <c r="GS98">
        <v>32917.800000000003</v>
      </c>
      <c r="GT98">
        <v>785.77200000000005</v>
      </c>
      <c r="GU98">
        <v>0</v>
      </c>
      <c r="GV98">
        <v>0</v>
      </c>
      <c r="GW98">
        <v>5894.96</v>
      </c>
      <c r="GX98">
        <v>6547.68</v>
      </c>
      <c r="GY98">
        <v>10697.7</v>
      </c>
      <c r="GZ98">
        <v>540.49900000000002</v>
      </c>
      <c r="HA98">
        <v>57479.5</v>
      </c>
      <c r="HB98">
        <v>79.080600000000004</v>
      </c>
      <c r="HC98">
        <v>0</v>
      </c>
      <c r="HD98">
        <v>0</v>
      </c>
      <c r="HE98">
        <v>0</v>
      </c>
      <c r="HF98">
        <v>886.69299999999998</v>
      </c>
      <c r="HG98">
        <v>0</v>
      </c>
      <c r="HH98">
        <v>291.12400000000002</v>
      </c>
      <c r="HI98">
        <v>0</v>
      </c>
      <c r="HJ98">
        <v>0</v>
      </c>
      <c r="HK98">
        <v>1256.9000000000001</v>
      </c>
      <c r="HL98">
        <v>0</v>
      </c>
      <c r="HM98">
        <v>0</v>
      </c>
      <c r="HN98">
        <v>0</v>
      </c>
      <c r="HO98">
        <v>0</v>
      </c>
      <c r="HP98">
        <v>0</v>
      </c>
      <c r="HQ98">
        <v>0</v>
      </c>
      <c r="HR98">
        <v>0</v>
      </c>
      <c r="HS98">
        <v>0</v>
      </c>
      <c r="HT98">
        <v>0</v>
      </c>
      <c r="HU98">
        <v>0</v>
      </c>
      <c r="HV98">
        <v>2.89</v>
      </c>
      <c r="HW98">
        <v>179.41</v>
      </c>
      <c r="HX98">
        <v>3.03</v>
      </c>
      <c r="HY98">
        <v>0</v>
      </c>
      <c r="HZ98">
        <v>25.87</v>
      </c>
      <c r="IA98">
        <v>25.58</v>
      </c>
      <c r="IB98">
        <v>33.799999999999997</v>
      </c>
      <c r="IC98">
        <v>43.19</v>
      </c>
      <c r="ID98">
        <v>2.19</v>
      </c>
      <c r="IE98">
        <v>315.95999999999998</v>
      </c>
      <c r="IF98">
        <v>0</v>
      </c>
      <c r="IG98">
        <v>15.8802</v>
      </c>
      <c r="IH98">
        <v>8.9726299999999995E-2</v>
      </c>
      <c r="II98">
        <v>0</v>
      </c>
      <c r="IJ98">
        <v>0</v>
      </c>
      <c r="IK98">
        <v>1.7213499999999999</v>
      </c>
      <c r="IL98">
        <v>0.80892399999999998</v>
      </c>
      <c r="IM98">
        <v>1.7518499999999999</v>
      </c>
      <c r="IN98">
        <v>0.114331</v>
      </c>
      <c r="IO98">
        <v>20.366399999999999</v>
      </c>
      <c r="IP98">
        <v>56</v>
      </c>
      <c r="IQ98">
        <v>0</v>
      </c>
      <c r="IR98">
        <v>25.7</v>
      </c>
      <c r="IS98">
        <v>58.1</v>
      </c>
      <c r="IT98">
        <v>32.4</v>
      </c>
      <c r="IU98">
        <v>87.44</v>
      </c>
      <c r="IV98">
        <v>13.38</v>
      </c>
      <c r="IW98">
        <v>94.84</v>
      </c>
      <c r="IX98">
        <v>13.38</v>
      </c>
      <c r="IY98">
        <v>87.44</v>
      </c>
      <c r="IZ98">
        <v>13.38</v>
      </c>
      <c r="JA98">
        <v>182.77</v>
      </c>
      <c r="JB98">
        <v>28.43</v>
      </c>
    </row>
    <row r="99" spans="1:262" x14ac:dyDescent="0.25">
      <c r="A99" s="10">
        <v>42977.405613425923</v>
      </c>
      <c r="B99" t="s">
        <v>478</v>
      </c>
      <c r="C99" t="s">
        <v>614</v>
      </c>
      <c r="D99">
        <v>16</v>
      </c>
      <c r="E99">
        <v>8</v>
      </c>
      <c r="F99">
        <v>6960</v>
      </c>
      <c r="G99" t="s">
        <v>96</v>
      </c>
      <c r="H99" t="s">
        <v>125</v>
      </c>
      <c r="I99">
        <v>2.68</v>
      </c>
      <c r="J99">
        <v>54</v>
      </c>
      <c r="K99">
        <v>451.00400000000002</v>
      </c>
      <c r="L99">
        <v>716.71600000000001</v>
      </c>
      <c r="M99">
        <v>785.77200000000005</v>
      </c>
      <c r="N99">
        <v>0</v>
      </c>
      <c r="O99">
        <v>584.86300000000006</v>
      </c>
      <c r="P99">
        <v>0</v>
      </c>
      <c r="Q99">
        <v>0</v>
      </c>
      <c r="R99">
        <v>2033.7</v>
      </c>
      <c r="S99">
        <v>5420.6</v>
      </c>
      <c r="T99">
        <v>12062</v>
      </c>
      <c r="U99">
        <v>433.91399999999999</v>
      </c>
      <c r="V99">
        <v>22488.5</v>
      </c>
      <c r="W99">
        <v>667.31799999999998</v>
      </c>
      <c r="X99">
        <v>0</v>
      </c>
      <c r="Y99">
        <v>0</v>
      </c>
      <c r="Z99">
        <v>0</v>
      </c>
      <c r="AA99">
        <v>736.14099999999996</v>
      </c>
      <c r="AB99">
        <v>0</v>
      </c>
      <c r="AC99">
        <v>287.95400000000001</v>
      </c>
      <c r="AD99">
        <v>0</v>
      </c>
      <c r="AE99">
        <v>0</v>
      </c>
      <c r="AF99">
        <v>1691.41</v>
      </c>
      <c r="AG99">
        <v>0</v>
      </c>
      <c r="AH99">
        <v>0</v>
      </c>
      <c r="AI99">
        <v>0</v>
      </c>
      <c r="AJ99">
        <v>0</v>
      </c>
      <c r="AK99">
        <v>0</v>
      </c>
      <c r="AL99">
        <v>0</v>
      </c>
      <c r="AM99">
        <v>0</v>
      </c>
      <c r="AN99">
        <v>0</v>
      </c>
      <c r="AO99">
        <v>0</v>
      </c>
      <c r="AP99">
        <v>0</v>
      </c>
      <c r="AQ99">
        <v>22.55</v>
      </c>
      <c r="AR99">
        <v>5.31</v>
      </c>
      <c r="AS99">
        <v>3.14</v>
      </c>
      <c r="AT99">
        <v>0</v>
      </c>
      <c r="AU99">
        <v>23.59</v>
      </c>
      <c r="AV99">
        <v>0</v>
      </c>
      <c r="AW99">
        <v>0</v>
      </c>
      <c r="AX99">
        <v>9.49</v>
      </c>
      <c r="AY99">
        <v>30.76</v>
      </c>
      <c r="AZ99">
        <v>50.4</v>
      </c>
      <c r="BA99">
        <v>1.89</v>
      </c>
      <c r="BB99">
        <v>147.13</v>
      </c>
      <c r="BC99">
        <v>54.59</v>
      </c>
      <c r="BD99">
        <v>0</v>
      </c>
      <c r="BE99">
        <v>1.81803</v>
      </c>
      <c r="BF99">
        <v>8.9726299999999995E-2</v>
      </c>
      <c r="BG99">
        <v>0</v>
      </c>
      <c r="BH99">
        <v>8.6966000000000002E-2</v>
      </c>
      <c r="BI99">
        <v>0</v>
      </c>
      <c r="BJ99">
        <v>0</v>
      </c>
      <c r="BK99">
        <v>0.53989299999999996</v>
      </c>
      <c r="BL99">
        <v>0.99526899999999996</v>
      </c>
      <c r="BM99">
        <v>1.82348</v>
      </c>
      <c r="BN99">
        <v>7.39533E-2</v>
      </c>
      <c r="BO99">
        <v>5.4273199999999999</v>
      </c>
      <c r="BP99">
        <v>1.99472</v>
      </c>
      <c r="BQ99">
        <v>440.505</v>
      </c>
      <c r="BR99">
        <v>1212.75</v>
      </c>
      <c r="BS99">
        <v>785.77200000000005</v>
      </c>
      <c r="BT99">
        <v>0</v>
      </c>
      <c r="BU99">
        <v>584.86300000000006</v>
      </c>
      <c r="BV99">
        <v>2033.7</v>
      </c>
      <c r="BW99">
        <v>5446.75</v>
      </c>
      <c r="BX99">
        <v>12062</v>
      </c>
      <c r="BY99">
        <v>433.91399999999999</v>
      </c>
      <c r="BZ99">
        <v>23000.2</v>
      </c>
      <c r="CA99">
        <v>651.78300000000002</v>
      </c>
      <c r="CB99">
        <v>0</v>
      </c>
      <c r="CC99">
        <v>0</v>
      </c>
      <c r="CD99">
        <v>0</v>
      </c>
      <c r="CE99">
        <v>736.14099999999996</v>
      </c>
      <c r="CF99">
        <v>0</v>
      </c>
      <c r="CG99">
        <v>287.95400000000001</v>
      </c>
      <c r="CH99">
        <v>0</v>
      </c>
      <c r="CI99">
        <v>0</v>
      </c>
      <c r="CJ99">
        <v>1675.88</v>
      </c>
      <c r="CK99">
        <v>0</v>
      </c>
      <c r="CL99">
        <v>0</v>
      </c>
      <c r="CM99">
        <v>0</v>
      </c>
      <c r="CN99">
        <v>0</v>
      </c>
      <c r="CO99">
        <v>0</v>
      </c>
      <c r="CP99">
        <v>0</v>
      </c>
      <c r="CQ99">
        <v>0</v>
      </c>
      <c r="CR99">
        <v>0</v>
      </c>
      <c r="CS99">
        <v>0</v>
      </c>
      <c r="CT99">
        <v>0</v>
      </c>
      <c r="CU99">
        <v>22.17</v>
      </c>
      <c r="CV99">
        <v>8.3699999999999992</v>
      </c>
      <c r="CW99">
        <v>3.14</v>
      </c>
      <c r="CX99">
        <v>0</v>
      </c>
      <c r="CY99">
        <v>23.59</v>
      </c>
      <c r="CZ99">
        <v>9.49</v>
      </c>
      <c r="DA99">
        <v>30.86</v>
      </c>
      <c r="DB99">
        <v>50.4</v>
      </c>
      <c r="DC99">
        <v>1.89</v>
      </c>
      <c r="DD99">
        <v>149.91</v>
      </c>
      <c r="DE99">
        <v>57.27</v>
      </c>
      <c r="DF99">
        <v>0</v>
      </c>
      <c r="DG99">
        <v>2.63748</v>
      </c>
      <c r="DH99">
        <v>8.9726299999999995E-2</v>
      </c>
      <c r="DI99">
        <v>0</v>
      </c>
      <c r="DJ99">
        <v>8.6966000000000002E-2</v>
      </c>
      <c r="DK99">
        <v>0.53989299999999996</v>
      </c>
      <c r="DL99">
        <v>0.99796700000000005</v>
      </c>
      <c r="DM99">
        <v>1.82348</v>
      </c>
      <c r="DN99">
        <v>7.39533E-2</v>
      </c>
      <c r="DO99">
        <v>6.24946</v>
      </c>
      <c r="DP99">
        <v>2.8141699999999998</v>
      </c>
      <c r="DQ99" t="s">
        <v>691</v>
      </c>
      <c r="DR99" t="s">
        <v>690</v>
      </c>
      <c r="DS99" t="s">
        <v>16</v>
      </c>
      <c r="DT99">
        <v>0.82214699999999996</v>
      </c>
      <c r="DU99">
        <v>0.81944899999999998</v>
      </c>
      <c r="DV99">
        <v>1.8544499999999999</v>
      </c>
      <c r="DW99">
        <v>4.6795900000000001</v>
      </c>
      <c r="EN99">
        <v>451.00400000000002</v>
      </c>
      <c r="EO99">
        <v>716.71600000000001</v>
      </c>
      <c r="EP99">
        <v>785.77200000000005</v>
      </c>
      <c r="EQ99">
        <v>0</v>
      </c>
      <c r="ER99">
        <v>584.86300000000006</v>
      </c>
      <c r="ES99">
        <v>0</v>
      </c>
      <c r="ET99">
        <v>0</v>
      </c>
      <c r="EU99">
        <v>2033.7</v>
      </c>
      <c r="EV99">
        <v>5420.6</v>
      </c>
      <c r="EW99">
        <v>12062</v>
      </c>
      <c r="EX99">
        <v>433.91399999999999</v>
      </c>
      <c r="EY99">
        <v>22488.5</v>
      </c>
      <c r="EZ99">
        <v>667.31799999999998</v>
      </c>
      <c r="FA99">
        <v>0</v>
      </c>
      <c r="FB99">
        <v>0</v>
      </c>
      <c r="FC99">
        <v>0</v>
      </c>
      <c r="FD99">
        <v>736.14099999999996</v>
      </c>
      <c r="FE99">
        <v>0</v>
      </c>
      <c r="FF99">
        <v>287.95400000000001</v>
      </c>
      <c r="FG99">
        <v>0</v>
      </c>
      <c r="FH99">
        <v>0</v>
      </c>
      <c r="FI99">
        <v>1691.41</v>
      </c>
      <c r="FJ99">
        <v>0</v>
      </c>
      <c r="FK99">
        <v>0</v>
      </c>
      <c r="FL99">
        <v>0</v>
      </c>
      <c r="FM99">
        <v>0</v>
      </c>
      <c r="FN99">
        <v>0</v>
      </c>
      <c r="FO99">
        <v>0</v>
      </c>
      <c r="FP99">
        <v>0</v>
      </c>
      <c r="FQ99">
        <v>0</v>
      </c>
      <c r="FR99">
        <v>0</v>
      </c>
      <c r="FS99">
        <v>0</v>
      </c>
      <c r="FT99">
        <v>22.55</v>
      </c>
      <c r="FU99">
        <v>5.31</v>
      </c>
      <c r="FV99">
        <v>3.14</v>
      </c>
      <c r="FW99">
        <v>0</v>
      </c>
      <c r="FX99">
        <v>23.59</v>
      </c>
      <c r="FY99">
        <v>0</v>
      </c>
      <c r="FZ99">
        <v>0</v>
      </c>
      <c r="GA99">
        <v>9.49</v>
      </c>
      <c r="GB99">
        <v>30.76</v>
      </c>
      <c r="GC99">
        <v>50.4</v>
      </c>
      <c r="GD99">
        <v>1.89</v>
      </c>
      <c r="GE99">
        <v>147.13</v>
      </c>
      <c r="GF99">
        <v>0</v>
      </c>
      <c r="GG99">
        <v>1.81803</v>
      </c>
      <c r="GH99">
        <v>8.9726299999999995E-2</v>
      </c>
      <c r="GI99">
        <v>0</v>
      </c>
      <c r="GJ99">
        <v>8.6966000000000002E-2</v>
      </c>
      <c r="GK99">
        <v>0</v>
      </c>
      <c r="GL99">
        <v>0</v>
      </c>
      <c r="GM99">
        <v>0.53989299999999996</v>
      </c>
      <c r="GN99">
        <v>0.99526899999999996</v>
      </c>
      <c r="GO99">
        <v>1.82348</v>
      </c>
      <c r="GP99">
        <v>7.39533E-2</v>
      </c>
      <c r="GQ99">
        <v>5.4273199999999999</v>
      </c>
      <c r="GR99">
        <v>1366.91</v>
      </c>
      <c r="GS99">
        <v>2654.16</v>
      </c>
      <c r="GT99">
        <v>785.77200000000005</v>
      </c>
      <c r="GU99">
        <v>0</v>
      </c>
      <c r="GV99">
        <v>0</v>
      </c>
      <c r="GW99">
        <v>5894.96</v>
      </c>
      <c r="GX99">
        <v>6547.68</v>
      </c>
      <c r="GY99">
        <v>10697.7</v>
      </c>
      <c r="GZ99">
        <v>540.49900000000002</v>
      </c>
      <c r="HA99">
        <v>28487.7</v>
      </c>
      <c r="HB99">
        <v>1140.67</v>
      </c>
      <c r="HC99">
        <v>0</v>
      </c>
      <c r="HD99">
        <v>0</v>
      </c>
      <c r="HE99">
        <v>0</v>
      </c>
      <c r="HF99">
        <v>1206.92</v>
      </c>
      <c r="HG99">
        <v>0</v>
      </c>
      <c r="HH99">
        <v>291.12400000000002</v>
      </c>
      <c r="HI99">
        <v>0</v>
      </c>
      <c r="HJ99">
        <v>0</v>
      </c>
      <c r="HK99">
        <v>2638.72</v>
      </c>
      <c r="HL99">
        <v>0</v>
      </c>
      <c r="HM99">
        <v>0</v>
      </c>
      <c r="HN99">
        <v>0</v>
      </c>
      <c r="HO99">
        <v>0</v>
      </c>
      <c r="HP99">
        <v>0</v>
      </c>
      <c r="HQ99">
        <v>0</v>
      </c>
      <c r="HR99">
        <v>0</v>
      </c>
      <c r="HS99">
        <v>0</v>
      </c>
      <c r="HT99">
        <v>0</v>
      </c>
      <c r="HU99">
        <v>0</v>
      </c>
      <c r="HV99">
        <v>41.32</v>
      </c>
      <c r="HW99">
        <v>14.9</v>
      </c>
      <c r="HX99">
        <v>3.14</v>
      </c>
      <c r="HY99">
        <v>0</v>
      </c>
      <c r="HZ99">
        <v>34.79</v>
      </c>
      <c r="IA99">
        <v>27.55</v>
      </c>
      <c r="IB99">
        <v>34.76</v>
      </c>
      <c r="IC99">
        <v>45.01</v>
      </c>
      <c r="ID99">
        <v>2.59</v>
      </c>
      <c r="IE99">
        <v>204.06</v>
      </c>
      <c r="IF99">
        <v>0</v>
      </c>
      <c r="IG99">
        <v>3.51891</v>
      </c>
      <c r="IH99">
        <v>8.9726299999999995E-2</v>
      </c>
      <c r="II99">
        <v>0</v>
      </c>
      <c r="IJ99">
        <v>0</v>
      </c>
      <c r="IK99">
        <v>1.7213499999999999</v>
      </c>
      <c r="IL99">
        <v>0.80892399999999998</v>
      </c>
      <c r="IM99">
        <v>1.7518499999999999</v>
      </c>
      <c r="IN99">
        <v>0.114331</v>
      </c>
      <c r="IO99">
        <v>8.0050899999999992</v>
      </c>
      <c r="IP99">
        <v>54</v>
      </c>
      <c r="IQ99">
        <v>0</v>
      </c>
      <c r="IR99">
        <v>29.1</v>
      </c>
      <c r="IS99">
        <v>55</v>
      </c>
      <c r="IT99">
        <v>25.9</v>
      </c>
      <c r="IU99">
        <v>12.81</v>
      </c>
      <c r="IV99">
        <v>41.78</v>
      </c>
      <c r="IW99">
        <v>15.83</v>
      </c>
      <c r="IX99">
        <v>41.44</v>
      </c>
      <c r="IY99">
        <v>12.81</v>
      </c>
      <c r="IZ99">
        <v>41.78</v>
      </c>
      <c r="JA99">
        <v>23.85</v>
      </c>
      <c r="JB99">
        <v>70.3</v>
      </c>
    </row>
    <row r="100" spans="1:262" x14ac:dyDescent="0.25">
      <c r="A100" s="10">
        <v>42977.405613425923</v>
      </c>
      <c r="B100" t="s">
        <v>615</v>
      </c>
      <c r="C100" t="s">
        <v>616</v>
      </c>
      <c r="D100">
        <v>12</v>
      </c>
      <c r="E100">
        <v>1</v>
      </c>
      <c r="F100">
        <v>2100</v>
      </c>
      <c r="G100" t="s">
        <v>96</v>
      </c>
      <c r="H100" t="s">
        <v>125</v>
      </c>
      <c r="I100">
        <v>4.87</v>
      </c>
      <c r="J100">
        <v>42.9</v>
      </c>
      <c r="K100">
        <v>123.997</v>
      </c>
      <c r="L100">
        <v>139.755</v>
      </c>
      <c r="M100">
        <v>165.69200000000001</v>
      </c>
      <c r="N100">
        <v>0</v>
      </c>
      <c r="O100">
        <v>80.384699999999995</v>
      </c>
      <c r="P100">
        <v>0</v>
      </c>
      <c r="Q100">
        <v>0</v>
      </c>
      <c r="R100">
        <v>505.55700000000002</v>
      </c>
      <c r="S100">
        <v>941.36599999999999</v>
      </c>
      <c r="T100">
        <v>2025.88</v>
      </c>
      <c r="U100">
        <v>119.621</v>
      </c>
      <c r="V100">
        <v>4102.25</v>
      </c>
      <c r="W100">
        <v>182.977</v>
      </c>
      <c r="X100">
        <v>0</v>
      </c>
      <c r="Y100">
        <v>0</v>
      </c>
      <c r="Z100">
        <v>0</v>
      </c>
      <c r="AA100">
        <v>102.79300000000001</v>
      </c>
      <c r="AB100">
        <v>0</v>
      </c>
      <c r="AC100">
        <v>43.669699999999999</v>
      </c>
      <c r="AD100">
        <v>0</v>
      </c>
      <c r="AE100">
        <v>0</v>
      </c>
      <c r="AF100">
        <v>329.43900000000002</v>
      </c>
      <c r="AG100">
        <v>0</v>
      </c>
      <c r="AH100">
        <v>0</v>
      </c>
      <c r="AI100">
        <v>0</v>
      </c>
      <c r="AJ100">
        <v>0</v>
      </c>
      <c r="AK100">
        <v>0</v>
      </c>
      <c r="AL100">
        <v>0</v>
      </c>
      <c r="AM100">
        <v>0</v>
      </c>
      <c r="AN100">
        <v>0</v>
      </c>
      <c r="AO100">
        <v>0</v>
      </c>
      <c r="AP100">
        <v>0</v>
      </c>
      <c r="AQ100">
        <v>20.63</v>
      </c>
      <c r="AR100">
        <v>11.91</v>
      </c>
      <c r="AS100">
        <v>2.19</v>
      </c>
      <c r="AT100">
        <v>0</v>
      </c>
      <c r="AU100">
        <v>10.92</v>
      </c>
      <c r="AV100">
        <v>0</v>
      </c>
      <c r="AW100">
        <v>0</v>
      </c>
      <c r="AX100">
        <v>7.37</v>
      </c>
      <c r="AY100">
        <v>18.100000000000001</v>
      </c>
      <c r="AZ100">
        <v>27.51</v>
      </c>
      <c r="BA100">
        <v>1.64</v>
      </c>
      <c r="BB100">
        <v>100.27</v>
      </c>
      <c r="BC100">
        <v>45.65</v>
      </c>
      <c r="BD100">
        <v>0</v>
      </c>
      <c r="BE100">
        <v>0.34526899999999999</v>
      </c>
      <c r="BF100">
        <v>1.8920200000000002E-2</v>
      </c>
      <c r="BG100">
        <v>0</v>
      </c>
      <c r="BH100">
        <v>1.0894600000000001E-2</v>
      </c>
      <c r="BI100">
        <v>0</v>
      </c>
      <c r="BJ100">
        <v>0</v>
      </c>
      <c r="BK100">
        <v>0.134212</v>
      </c>
      <c r="BL100">
        <v>0.17562900000000001</v>
      </c>
      <c r="BM100">
        <v>0.30364400000000002</v>
      </c>
      <c r="BN100">
        <v>2.03874E-2</v>
      </c>
      <c r="BO100">
        <v>1.0089600000000001</v>
      </c>
      <c r="BP100">
        <v>0.37508399999999997</v>
      </c>
      <c r="BQ100">
        <v>130.875</v>
      </c>
      <c r="BR100">
        <v>180.99700000000001</v>
      </c>
      <c r="BS100">
        <v>165.69200000000001</v>
      </c>
      <c r="BT100">
        <v>0</v>
      </c>
      <c r="BU100">
        <v>80.384699999999995</v>
      </c>
      <c r="BV100">
        <v>505.55700000000002</v>
      </c>
      <c r="BW100">
        <v>946.44799999999998</v>
      </c>
      <c r="BX100">
        <v>2025.88</v>
      </c>
      <c r="BY100">
        <v>119.621</v>
      </c>
      <c r="BZ100">
        <v>4155.46</v>
      </c>
      <c r="CA100">
        <v>193.12700000000001</v>
      </c>
      <c r="CB100">
        <v>0</v>
      </c>
      <c r="CC100">
        <v>0</v>
      </c>
      <c r="CD100">
        <v>0</v>
      </c>
      <c r="CE100">
        <v>102.79300000000001</v>
      </c>
      <c r="CF100">
        <v>0</v>
      </c>
      <c r="CG100">
        <v>43.669699999999999</v>
      </c>
      <c r="CH100">
        <v>0</v>
      </c>
      <c r="CI100">
        <v>0</v>
      </c>
      <c r="CJ100">
        <v>339.589</v>
      </c>
      <c r="CK100">
        <v>0</v>
      </c>
      <c r="CL100">
        <v>0</v>
      </c>
      <c r="CM100">
        <v>0</v>
      </c>
      <c r="CN100">
        <v>0</v>
      </c>
      <c r="CO100">
        <v>0</v>
      </c>
      <c r="CP100">
        <v>0</v>
      </c>
      <c r="CQ100">
        <v>0</v>
      </c>
      <c r="CR100">
        <v>0</v>
      </c>
      <c r="CS100">
        <v>0</v>
      </c>
      <c r="CT100">
        <v>0</v>
      </c>
      <c r="CU100">
        <v>21.84</v>
      </c>
      <c r="CV100">
        <v>15.57</v>
      </c>
      <c r="CW100">
        <v>2.19</v>
      </c>
      <c r="CX100">
        <v>0</v>
      </c>
      <c r="CY100">
        <v>10.92</v>
      </c>
      <c r="CZ100">
        <v>7.37</v>
      </c>
      <c r="DA100">
        <v>18.18</v>
      </c>
      <c r="DB100">
        <v>27.51</v>
      </c>
      <c r="DC100">
        <v>1.64</v>
      </c>
      <c r="DD100">
        <v>105.22</v>
      </c>
      <c r="DE100">
        <v>50.52</v>
      </c>
      <c r="DF100">
        <v>0</v>
      </c>
      <c r="DG100">
        <v>0.55552299999999999</v>
      </c>
      <c r="DH100">
        <v>1.8920200000000002E-2</v>
      </c>
      <c r="DI100">
        <v>0</v>
      </c>
      <c r="DJ100">
        <v>1.0894600000000001E-2</v>
      </c>
      <c r="DK100">
        <v>0.134212</v>
      </c>
      <c r="DL100">
        <v>0.17653199999999999</v>
      </c>
      <c r="DM100">
        <v>0.30364400000000002</v>
      </c>
      <c r="DN100">
        <v>2.03874E-2</v>
      </c>
      <c r="DO100">
        <v>1.22011</v>
      </c>
      <c r="DP100">
        <v>0.58533800000000002</v>
      </c>
      <c r="DQ100" t="s">
        <v>691</v>
      </c>
      <c r="DR100" t="s">
        <v>690</v>
      </c>
      <c r="DS100" t="s">
        <v>16</v>
      </c>
      <c r="DT100">
        <v>0.21115700000000001</v>
      </c>
      <c r="DU100">
        <v>0.210254</v>
      </c>
      <c r="DV100">
        <v>4.7044300000000003</v>
      </c>
      <c r="DW100">
        <v>9.6397499999999994</v>
      </c>
      <c r="EN100">
        <v>123.997</v>
      </c>
      <c r="EO100">
        <v>139.755</v>
      </c>
      <c r="EP100">
        <v>165.69200000000001</v>
      </c>
      <c r="EQ100">
        <v>0</v>
      </c>
      <c r="ER100">
        <v>80.384699999999995</v>
      </c>
      <c r="ES100">
        <v>0</v>
      </c>
      <c r="ET100">
        <v>0</v>
      </c>
      <c r="EU100">
        <v>505.55700000000002</v>
      </c>
      <c r="EV100">
        <v>941.36599999999999</v>
      </c>
      <c r="EW100">
        <v>2025.88</v>
      </c>
      <c r="EX100">
        <v>119.621</v>
      </c>
      <c r="EY100">
        <v>4102.25</v>
      </c>
      <c r="EZ100">
        <v>182.977</v>
      </c>
      <c r="FA100">
        <v>0</v>
      </c>
      <c r="FB100">
        <v>0</v>
      </c>
      <c r="FC100">
        <v>0</v>
      </c>
      <c r="FD100">
        <v>102.79300000000001</v>
      </c>
      <c r="FE100">
        <v>0</v>
      </c>
      <c r="FF100">
        <v>43.669699999999999</v>
      </c>
      <c r="FG100">
        <v>0</v>
      </c>
      <c r="FH100">
        <v>0</v>
      </c>
      <c r="FI100">
        <v>329.43900000000002</v>
      </c>
      <c r="FJ100">
        <v>0</v>
      </c>
      <c r="FK100">
        <v>0</v>
      </c>
      <c r="FL100">
        <v>0</v>
      </c>
      <c r="FM100">
        <v>0</v>
      </c>
      <c r="FN100">
        <v>0</v>
      </c>
      <c r="FO100">
        <v>0</v>
      </c>
      <c r="FP100">
        <v>0</v>
      </c>
      <c r="FQ100">
        <v>0</v>
      </c>
      <c r="FR100">
        <v>0</v>
      </c>
      <c r="FS100">
        <v>0</v>
      </c>
      <c r="FT100">
        <v>20.63</v>
      </c>
      <c r="FU100">
        <v>11.91</v>
      </c>
      <c r="FV100">
        <v>2.19</v>
      </c>
      <c r="FW100">
        <v>0</v>
      </c>
      <c r="FX100">
        <v>10.92</v>
      </c>
      <c r="FY100">
        <v>0</v>
      </c>
      <c r="FZ100">
        <v>0</v>
      </c>
      <c r="GA100">
        <v>7.37</v>
      </c>
      <c r="GB100">
        <v>18.100000000000001</v>
      </c>
      <c r="GC100">
        <v>27.51</v>
      </c>
      <c r="GD100">
        <v>1.64</v>
      </c>
      <c r="GE100">
        <v>100.27</v>
      </c>
      <c r="GF100">
        <v>0</v>
      </c>
      <c r="GG100">
        <v>0.34526899999999999</v>
      </c>
      <c r="GH100">
        <v>1.8920200000000002E-2</v>
      </c>
      <c r="GI100">
        <v>0</v>
      </c>
      <c r="GJ100">
        <v>1.0894600000000001E-2</v>
      </c>
      <c r="GK100">
        <v>0</v>
      </c>
      <c r="GL100">
        <v>0</v>
      </c>
      <c r="GM100">
        <v>0.134212</v>
      </c>
      <c r="GN100">
        <v>0.17562900000000001</v>
      </c>
      <c r="GO100">
        <v>0.30364400000000002</v>
      </c>
      <c r="GP100">
        <v>2.03874E-2</v>
      </c>
      <c r="GQ100">
        <v>1.0089600000000001</v>
      </c>
      <c r="GR100">
        <v>446.95</v>
      </c>
      <c r="GS100">
        <v>1139.18</v>
      </c>
      <c r="GT100">
        <v>165.69200000000001</v>
      </c>
      <c r="GU100">
        <v>0</v>
      </c>
      <c r="GV100">
        <v>0</v>
      </c>
      <c r="GW100">
        <v>2135</v>
      </c>
      <c r="GX100">
        <v>930.00099999999998</v>
      </c>
      <c r="GY100">
        <v>2637.81</v>
      </c>
      <c r="GZ100">
        <v>297.5</v>
      </c>
      <c r="HA100">
        <v>7752.14</v>
      </c>
      <c r="HB100">
        <v>371.952</v>
      </c>
      <c r="HC100">
        <v>0</v>
      </c>
      <c r="HD100">
        <v>0</v>
      </c>
      <c r="HE100">
        <v>0</v>
      </c>
      <c r="HF100">
        <v>161.63900000000001</v>
      </c>
      <c r="HG100">
        <v>0</v>
      </c>
      <c r="HH100">
        <v>65.400000000000006</v>
      </c>
      <c r="HI100">
        <v>0</v>
      </c>
      <c r="HJ100">
        <v>0</v>
      </c>
      <c r="HK100">
        <v>598.99</v>
      </c>
      <c r="HL100">
        <v>0</v>
      </c>
      <c r="HM100">
        <v>0</v>
      </c>
      <c r="HN100">
        <v>0</v>
      </c>
      <c r="HO100">
        <v>0</v>
      </c>
      <c r="HP100">
        <v>0</v>
      </c>
      <c r="HQ100">
        <v>0</v>
      </c>
      <c r="HR100">
        <v>0</v>
      </c>
      <c r="HS100">
        <v>0</v>
      </c>
      <c r="HT100">
        <v>0</v>
      </c>
      <c r="HU100">
        <v>0</v>
      </c>
      <c r="HV100">
        <v>44.39</v>
      </c>
      <c r="HW100">
        <v>53.25</v>
      </c>
      <c r="HX100">
        <v>2.19</v>
      </c>
      <c r="HY100">
        <v>0</v>
      </c>
      <c r="HZ100">
        <v>15.43</v>
      </c>
      <c r="IA100">
        <v>31.93</v>
      </c>
      <c r="IB100">
        <v>18.57</v>
      </c>
      <c r="IC100">
        <v>36.39</v>
      </c>
      <c r="ID100">
        <v>4.13</v>
      </c>
      <c r="IE100">
        <v>206.28</v>
      </c>
      <c r="IF100">
        <v>0</v>
      </c>
      <c r="IG100">
        <v>2.4140199999999998</v>
      </c>
      <c r="IH100">
        <v>1.8920200000000002E-2</v>
      </c>
      <c r="II100">
        <v>0</v>
      </c>
      <c r="IJ100">
        <v>0</v>
      </c>
      <c r="IK100">
        <v>0.62342900000000001</v>
      </c>
      <c r="IL100">
        <v>0.118043</v>
      </c>
      <c r="IM100">
        <v>0.43196400000000001</v>
      </c>
      <c r="IN100">
        <v>6.2929700000000005E-2</v>
      </c>
      <c r="IO100">
        <v>3.6693099999999998</v>
      </c>
      <c r="IP100">
        <v>42.9</v>
      </c>
      <c r="IQ100">
        <v>0</v>
      </c>
      <c r="IR100">
        <v>25.4</v>
      </c>
      <c r="IS100">
        <v>45</v>
      </c>
      <c r="IT100">
        <v>19.600000000000001</v>
      </c>
      <c r="IU100">
        <v>16.71</v>
      </c>
      <c r="IV100">
        <v>28.94</v>
      </c>
      <c r="IW100">
        <v>20.46</v>
      </c>
      <c r="IX100">
        <v>30.06</v>
      </c>
      <c r="IY100">
        <v>16.71</v>
      </c>
      <c r="IZ100">
        <v>28.94</v>
      </c>
      <c r="JA100">
        <v>60.81</v>
      </c>
      <c r="JB100">
        <v>54.45</v>
      </c>
    </row>
    <row r="101" spans="1:262" x14ac:dyDescent="0.25">
      <c r="A101" s="10">
        <v>42977.40625</v>
      </c>
      <c r="B101" t="s">
        <v>617</v>
      </c>
      <c r="C101" t="s">
        <v>618</v>
      </c>
      <c r="D101">
        <v>12</v>
      </c>
      <c r="E101">
        <v>1</v>
      </c>
      <c r="F101">
        <v>2100</v>
      </c>
      <c r="G101" t="s">
        <v>96</v>
      </c>
      <c r="H101" t="s">
        <v>125</v>
      </c>
      <c r="I101">
        <v>-1.04</v>
      </c>
      <c r="J101">
        <v>45.4</v>
      </c>
      <c r="K101">
        <v>111.935</v>
      </c>
      <c r="L101">
        <v>272.64600000000002</v>
      </c>
      <c r="M101">
        <v>165.69200000000001</v>
      </c>
      <c r="N101">
        <v>0</v>
      </c>
      <c r="O101">
        <v>80.384699999999995</v>
      </c>
      <c r="P101">
        <v>0</v>
      </c>
      <c r="Q101">
        <v>0</v>
      </c>
      <c r="R101">
        <v>505.55700000000002</v>
      </c>
      <c r="S101">
        <v>947.72500000000002</v>
      </c>
      <c r="T101">
        <v>2025.88</v>
      </c>
      <c r="U101">
        <v>119.621</v>
      </c>
      <c r="V101">
        <v>4229.4399999999996</v>
      </c>
      <c r="W101">
        <v>165.178</v>
      </c>
      <c r="X101">
        <v>0</v>
      </c>
      <c r="Y101">
        <v>0</v>
      </c>
      <c r="Z101">
        <v>0</v>
      </c>
      <c r="AA101">
        <v>102.79300000000001</v>
      </c>
      <c r="AB101">
        <v>0</v>
      </c>
      <c r="AC101">
        <v>43.669699999999999</v>
      </c>
      <c r="AD101">
        <v>0</v>
      </c>
      <c r="AE101">
        <v>0</v>
      </c>
      <c r="AF101">
        <v>311.64100000000002</v>
      </c>
      <c r="AG101">
        <v>0</v>
      </c>
      <c r="AH101">
        <v>0</v>
      </c>
      <c r="AI101">
        <v>0</v>
      </c>
      <c r="AJ101">
        <v>0</v>
      </c>
      <c r="AK101">
        <v>0</v>
      </c>
      <c r="AL101">
        <v>0</v>
      </c>
      <c r="AM101">
        <v>0</v>
      </c>
      <c r="AN101">
        <v>0</v>
      </c>
      <c r="AO101">
        <v>0</v>
      </c>
      <c r="AP101">
        <v>0</v>
      </c>
      <c r="AQ101">
        <v>18.690000000000001</v>
      </c>
      <c r="AR101">
        <v>19.760000000000002</v>
      </c>
      <c r="AS101">
        <v>2.19</v>
      </c>
      <c r="AT101">
        <v>0</v>
      </c>
      <c r="AU101">
        <v>10.92</v>
      </c>
      <c r="AV101">
        <v>0</v>
      </c>
      <c r="AW101">
        <v>0</v>
      </c>
      <c r="AX101">
        <v>7.37</v>
      </c>
      <c r="AY101">
        <v>18.190000000000001</v>
      </c>
      <c r="AZ101">
        <v>27.51</v>
      </c>
      <c r="BA101">
        <v>1.64</v>
      </c>
      <c r="BB101">
        <v>106.27</v>
      </c>
      <c r="BC101">
        <v>51.56</v>
      </c>
      <c r="BD101">
        <v>0</v>
      </c>
      <c r="BE101">
        <v>0.93600799999999995</v>
      </c>
      <c r="BF101">
        <v>1.8920200000000002E-2</v>
      </c>
      <c r="BG101">
        <v>0</v>
      </c>
      <c r="BH101">
        <v>1.0894600000000001E-2</v>
      </c>
      <c r="BI101">
        <v>0</v>
      </c>
      <c r="BJ101">
        <v>0</v>
      </c>
      <c r="BK101">
        <v>0.134212</v>
      </c>
      <c r="BL101">
        <v>0.17616899999999999</v>
      </c>
      <c r="BM101">
        <v>0.30364400000000002</v>
      </c>
      <c r="BN101">
        <v>2.03874E-2</v>
      </c>
      <c r="BO101">
        <v>1.6002400000000001</v>
      </c>
      <c r="BP101">
        <v>0.96582299999999999</v>
      </c>
      <c r="BQ101">
        <v>130.875</v>
      </c>
      <c r="BR101">
        <v>180.99700000000001</v>
      </c>
      <c r="BS101">
        <v>165.69200000000001</v>
      </c>
      <c r="BT101">
        <v>0</v>
      </c>
      <c r="BU101">
        <v>80.384699999999995</v>
      </c>
      <c r="BV101">
        <v>505.55700000000002</v>
      </c>
      <c r="BW101">
        <v>946.44799999999998</v>
      </c>
      <c r="BX101">
        <v>2025.88</v>
      </c>
      <c r="BY101">
        <v>119.621</v>
      </c>
      <c r="BZ101">
        <v>4155.46</v>
      </c>
      <c r="CA101">
        <v>193.12700000000001</v>
      </c>
      <c r="CB101">
        <v>0</v>
      </c>
      <c r="CC101">
        <v>0</v>
      </c>
      <c r="CD101">
        <v>0</v>
      </c>
      <c r="CE101">
        <v>102.79300000000001</v>
      </c>
      <c r="CF101">
        <v>0</v>
      </c>
      <c r="CG101">
        <v>43.669699999999999</v>
      </c>
      <c r="CH101">
        <v>0</v>
      </c>
      <c r="CI101">
        <v>0</v>
      </c>
      <c r="CJ101">
        <v>339.589</v>
      </c>
      <c r="CK101">
        <v>0</v>
      </c>
      <c r="CL101">
        <v>0</v>
      </c>
      <c r="CM101">
        <v>0</v>
      </c>
      <c r="CN101">
        <v>0</v>
      </c>
      <c r="CO101">
        <v>0</v>
      </c>
      <c r="CP101">
        <v>0</v>
      </c>
      <c r="CQ101">
        <v>0</v>
      </c>
      <c r="CR101">
        <v>0</v>
      </c>
      <c r="CS101">
        <v>0</v>
      </c>
      <c r="CT101">
        <v>0</v>
      </c>
      <c r="CU101">
        <v>21.84</v>
      </c>
      <c r="CV101">
        <v>15.57</v>
      </c>
      <c r="CW101">
        <v>2.19</v>
      </c>
      <c r="CX101">
        <v>0</v>
      </c>
      <c r="CY101">
        <v>10.92</v>
      </c>
      <c r="CZ101">
        <v>7.37</v>
      </c>
      <c r="DA101">
        <v>18.18</v>
      </c>
      <c r="DB101">
        <v>27.51</v>
      </c>
      <c r="DC101">
        <v>1.64</v>
      </c>
      <c r="DD101">
        <v>105.22</v>
      </c>
      <c r="DE101">
        <v>50.52</v>
      </c>
      <c r="DF101">
        <v>0</v>
      </c>
      <c r="DG101">
        <v>0.55552299999999999</v>
      </c>
      <c r="DH101">
        <v>1.8920200000000002E-2</v>
      </c>
      <c r="DI101">
        <v>0</v>
      </c>
      <c r="DJ101">
        <v>1.0894600000000001E-2</v>
      </c>
      <c r="DK101">
        <v>0.134212</v>
      </c>
      <c r="DL101">
        <v>0.17653199999999999</v>
      </c>
      <c r="DM101">
        <v>0.30364400000000002</v>
      </c>
      <c r="DN101">
        <v>2.03874E-2</v>
      </c>
      <c r="DO101">
        <v>1.22011</v>
      </c>
      <c r="DP101">
        <v>0.58533800000000002</v>
      </c>
      <c r="DQ101" t="s">
        <v>691</v>
      </c>
      <c r="DR101" t="s">
        <v>690</v>
      </c>
      <c r="DS101" t="s">
        <v>16</v>
      </c>
      <c r="DT101">
        <v>-0.38012200000000002</v>
      </c>
      <c r="DU101">
        <v>-0.38048500000000002</v>
      </c>
      <c r="DV101">
        <v>-0.99790900000000005</v>
      </c>
      <c r="DW101">
        <v>-2.0585900000000001</v>
      </c>
      <c r="EN101">
        <v>111.935</v>
      </c>
      <c r="EO101">
        <v>272.64600000000002</v>
      </c>
      <c r="EP101">
        <v>165.69200000000001</v>
      </c>
      <c r="EQ101">
        <v>0</v>
      </c>
      <c r="ER101">
        <v>80.384699999999995</v>
      </c>
      <c r="ES101">
        <v>0</v>
      </c>
      <c r="ET101">
        <v>0</v>
      </c>
      <c r="EU101">
        <v>505.55700000000002</v>
      </c>
      <c r="EV101">
        <v>947.72500000000002</v>
      </c>
      <c r="EW101">
        <v>2025.88</v>
      </c>
      <c r="EX101">
        <v>119.621</v>
      </c>
      <c r="EY101">
        <v>4229.4399999999996</v>
      </c>
      <c r="EZ101">
        <v>165.178</v>
      </c>
      <c r="FA101">
        <v>0</v>
      </c>
      <c r="FB101">
        <v>0</v>
      </c>
      <c r="FC101">
        <v>0</v>
      </c>
      <c r="FD101">
        <v>102.79300000000001</v>
      </c>
      <c r="FE101">
        <v>0</v>
      </c>
      <c r="FF101">
        <v>43.669699999999999</v>
      </c>
      <c r="FG101">
        <v>0</v>
      </c>
      <c r="FH101">
        <v>0</v>
      </c>
      <c r="FI101">
        <v>311.64100000000002</v>
      </c>
      <c r="FJ101">
        <v>0</v>
      </c>
      <c r="FK101">
        <v>0</v>
      </c>
      <c r="FL101">
        <v>0</v>
      </c>
      <c r="FM101">
        <v>0</v>
      </c>
      <c r="FN101">
        <v>0</v>
      </c>
      <c r="FO101">
        <v>0</v>
      </c>
      <c r="FP101">
        <v>0</v>
      </c>
      <c r="FQ101">
        <v>0</v>
      </c>
      <c r="FR101">
        <v>0</v>
      </c>
      <c r="FS101">
        <v>0</v>
      </c>
      <c r="FT101">
        <v>18.690000000000001</v>
      </c>
      <c r="FU101">
        <v>19.760000000000002</v>
      </c>
      <c r="FV101">
        <v>2.19</v>
      </c>
      <c r="FW101">
        <v>0</v>
      </c>
      <c r="FX101">
        <v>10.92</v>
      </c>
      <c r="FY101">
        <v>0</v>
      </c>
      <c r="FZ101">
        <v>0</v>
      </c>
      <c r="GA101">
        <v>7.37</v>
      </c>
      <c r="GB101">
        <v>18.190000000000001</v>
      </c>
      <c r="GC101">
        <v>27.51</v>
      </c>
      <c r="GD101">
        <v>1.64</v>
      </c>
      <c r="GE101">
        <v>106.27</v>
      </c>
      <c r="GF101">
        <v>0</v>
      </c>
      <c r="GG101">
        <v>0.93600799999999995</v>
      </c>
      <c r="GH101">
        <v>1.8920200000000002E-2</v>
      </c>
      <c r="GI101">
        <v>0</v>
      </c>
      <c r="GJ101">
        <v>1.0894600000000001E-2</v>
      </c>
      <c r="GK101">
        <v>0</v>
      </c>
      <c r="GL101">
        <v>0</v>
      </c>
      <c r="GM101">
        <v>0.134212</v>
      </c>
      <c r="GN101">
        <v>0.17616899999999999</v>
      </c>
      <c r="GO101">
        <v>0.30364400000000002</v>
      </c>
      <c r="GP101">
        <v>2.03874E-2</v>
      </c>
      <c r="GQ101">
        <v>1.6002400000000001</v>
      </c>
      <c r="GR101">
        <v>446.95</v>
      </c>
      <c r="GS101">
        <v>1139.18</v>
      </c>
      <c r="GT101">
        <v>165.69200000000001</v>
      </c>
      <c r="GU101">
        <v>0</v>
      </c>
      <c r="GV101">
        <v>0</v>
      </c>
      <c r="GW101">
        <v>2135</v>
      </c>
      <c r="GX101">
        <v>930.00099999999998</v>
      </c>
      <c r="GY101">
        <v>2637.81</v>
      </c>
      <c r="GZ101">
        <v>297.5</v>
      </c>
      <c r="HA101">
        <v>7752.14</v>
      </c>
      <c r="HB101">
        <v>371.952</v>
      </c>
      <c r="HC101">
        <v>0</v>
      </c>
      <c r="HD101">
        <v>0</v>
      </c>
      <c r="HE101">
        <v>0</v>
      </c>
      <c r="HF101">
        <v>161.63900000000001</v>
      </c>
      <c r="HG101">
        <v>0</v>
      </c>
      <c r="HH101">
        <v>65.400000000000006</v>
      </c>
      <c r="HI101">
        <v>0</v>
      </c>
      <c r="HJ101">
        <v>0</v>
      </c>
      <c r="HK101">
        <v>598.99</v>
      </c>
      <c r="HL101">
        <v>0</v>
      </c>
      <c r="HM101">
        <v>0</v>
      </c>
      <c r="HN101">
        <v>0</v>
      </c>
      <c r="HO101">
        <v>0</v>
      </c>
      <c r="HP101">
        <v>0</v>
      </c>
      <c r="HQ101">
        <v>0</v>
      </c>
      <c r="HR101">
        <v>0</v>
      </c>
      <c r="HS101">
        <v>0</v>
      </c>
      <c r="HT101">
        <v>0</v>
      </c>
      <c r="HU101">
        <v>0</v>
      </c>
      <c r="HV101">
        <v>44.39</v>
      </c>
      <c r="HW101">
        <v>53.25</v>
      </c>
      <c r="HX101">
        <v>2.19</v>
      </c>
      <c r="HY101">
        <v>0</v>
      </c>
      <c r="HZ101">
        <v>15.43</v>
      </c>
      <c r="IA101">
        <v>31.93</v>
      </c>
      <c r="IB101">
        <v>18.57</v>
      </c>
      <c r="IC101">
        <v>36.39</v>
      </c>
      <c r="ID101">
        <v>4.13</v>
      </c>
      <c r="IE101">
        <v>206.28</v>
      </c>
      <c r="IF101">
        <v>0</v>
      </c>
      <c r="IG101">
        <v>2.4140199999999998</v>
      </c>
      <c r="IH101">
        <v>1.8920200000000002E-2</v>
      </c>
      <c r="II101">
        <v>0</v>
      </c>
      <c r="IJ101">
        <v>0</v>
      </c>
      <c r="IK101">
        <v>0.62342900000000001</v>
      </c>
      <c r="IL101">
        <v>0.118043</v>
      </c>
      <c r="IM101">
        <v>0.43196400000000001</v>
      </c>
      <c r="IN101">
        <v>6.2929700000000005E-2</v>
      </c>
      <c r="IO101">
        <v>3.6693099999999998</v>
      </c>
      <c r="IP101">
        <v>45.4</v>
      </c>
      <c r="IQ101">
        <v>0</v>
      </c>
      <c r="IR101">
        <v>24.8</v>
      </c>
      <c r="IS101">
        <v>45</v>
      </c>
      <c r="IT101">
        <v>20.2</v>
      </c>
      <c r="IU101">
        <v>24.42</v>
      </c>
      <c r="IV101">
        <v>27.14</v>
      </c>
      <c r="IW101">
        <v>20.46</v>
      </c>
      <c r="IX101">
        <v>30.06</v>
      </c>
      <c r="IY101">
        <v>24.42</v>
      </c>
      <c r="IZ101">
        <v>27.14</v>
      </c>
      <c r="JA101">
        <v>60.81</v>
      </c>
      <c r="JB101">
        <v>54.45</v>
      </c>
    </row>
    <row r="102" spans="1:262" x14ac:dyDescent="0.25">
      <c r="A102" s="10">
        <v>42977.405613425923</v>
      </c>
      <c r="B102" t="s">
        <v>619</v>
      </c>
      <c r="C102" t="s">
        <v>620</v>
      </c>
      <c r="D102">
        <v>12</v>
      </c>
      <c r="E102">
        <v>1</v>
      </c>
      <c r="F102">
        <v>2100</v>
      </c>
      <c r="G102" t="s">
        <v>96</v>
      </c>
      <c r="H102" t="s">
        <v>125</v>
      </c>
      <c r="I102">
        <v>4.88</v>
      </c>
      <c r="J102">
        <v>42.9</v>
      </c>
      <c r="K102">
        <v>129.22499999999999</v>
      </c>
      <c r="L102">
        <v>131.75299999999999</v>
      </c>
      <c r="M102">
        <v>165.69200000000001</v>
      </c>
      <c r="N102">
        <v>0</v>
      </c>
      <c r="O102">
        <v>80.384699999999995</v>
      </c>
      <c r="P102">
        <v>0</v>
      </c>
      <c r="Q102">
        <v>0</v>
      </c>
      <c r="R102">
        <v>505.55700000000002</v>
      </c>
      <c r="S102">
        <v>941.01400000000001</v>
      </c>
      <c r="T102">
        <v>2025.88</v>
      </c>
      <c r="U102">
        <v>119.621</v>
      </c>
      <c r="V102">
        <v>4099.13</v>
      </c>
      <c r="W102">
        <v>190.69200000000001</v>
      </c>
      <c r="X102">
        <v>0</v>
      </c>
      <c r="Y102">
        <v>0</v>
      </c>
      <c r="Z102">
        <v>0</v>
      </c>
      <c r="AA102">
        <v>102.79300000000001</v>
      </c>
      <c r="AB102">
        <v>0</v>
      </c>
      <c r="AC102">
        <v>43.669699999999999</v>
      </c>
      <c r="AD102">
        <v>0</v>
      </c>
      <c r="AE102">
        <v>0</v>
      </c>
      <c r="AF102">
        <v>337.15499999999997</v>
      </c>
      <c r="AG102">
        <v>0</v>
      </c>
      <c r="AH102">
        <v>0</v>
      </c>
      <c r="AI102">
        <v>0</v>
      </c>
      <c r="AJ102">
        <v>0</v>
      </c>
      <c r="AK102">
        <v>0</v>
      </c>
      <c r="AL102">
        <v>0</v>
      </c>
      <c r="AM102">
        <v>0</v>
      </c>
      <c r="AN102">
        <v>0</v>
      </c>
      <c r="AO102">
        <v>0</v>
      </c>
      <c r="AP102">
        <v>0</v>
      </c>
      <c r="AQ102">
        <v>21.49</v>
      </c>
      <c r="AR102">
        <v>11.04</v>
      </c>
      <c r="AS102">
        <v>2.19</v>
      </c>
      <c r="AT102">
        <v>0</v>
      </c>
      <c r="AU102">
        <v>10.92</v>
      </c>
      <c r="AV102">
        <v>0</v>
      </c>
      <c r="AW102">
        <v>0</v>
      </c>
      <c r="AX102">
        <v>7.37</v>
      </c>
      <c r="AY102">
        <v>18.100000000000001</v>
      </c>
      <c r="AZ102">
        <v>27.51</v>
      </c>
      <c r="BA102">
        <v>1.64</v>
      </c>
      <c r="BB102">
        <v>100.26</v>
      </c>
      <c r="BC102">
        <v>45.64</v>
      </c>
      <c r="BD102">
        <v>0</v>
      </c>
      <c r="BE102">
        <v>0.30382199999999998</v>
      </c>
      <c r="BF102">
        <v>1.8920200000000002E-2</v>
      </c>
      <c r="BG102">
        <v>0</v>
      </c>
      <c r="BH102">
        <v>1.0894600000000001E-2</v>
      </c>
      <c r="BI102">
        <v>0</v>
      </c>
      <c r="BJ102">
        <v>0</v>
      </c>
      <c r="BK102">
        <v>0.134212</v>
      </c>
      <c r="BL102">
        <v>0.17549400000000001</v>
      </c>
      <c r="BM102">
        <v>0.30364400000000002</v>
      </c>
      <c r="BN102">
        <v>2.03874E-2</v>
      </c>
      <c r="BO102">
        <v>0.96737399999999996</v>
      </c>
      <c r="BP102">
        <v>0.33363700000000002</v>
      </c>
      <c r="BQ102">
        <v>130.87299999999999</v>
      </c>
      <c r="BR102">
        <v>180.994</v>
      </c>
      <c r="BS102">
        <v>165.69200000000001</v>
      </c>
      <c r="BT102">
        <v>0</v>
      </c>
      <c r="BU102">
        <v>80.384699999999995</v>
      </c>
      <c r="BV102">
        <v>505.55700000000002</v>
      </c>
      <c r="BW102">
        <v>946.44799999999998</v>
      </c>
      <c r="BX102">
        <v>2025.88</v>
      </c>
      <c r="BY102">
        <v>119.621</v>
      </c>
      <c r="BZ102">
        <v>4155.45</v>
      </c>
      <c r="CA102">
        <v>193.124</v>
      </c>
      <c r="CB102">
        <v>0</v>
      </c>
      <c r="CC102">
        <v>0</v>
      </c>
      <c r="CD102">
        <v>0</v>
      </c>
      <c r="CE102">
        <v>102.79300000000001</v>
      </c>
      <c r="CF102">
        <v>0</v>
      </c>
      <c r="CG102">
        <v>43.669699999999999</v>
      </c>
      <c r="CH102">
        <v>0</v>
      </c>
      <c r="CI102">
        <v>0</v>
      </c>
      <c r="CJ102">
        <v>339.58699999999999</v>
      </c>
      <c r="CK102">
        <v>0</v>
      </c>
      <c r="CL102">
        <v>0</v>
      </c>
      <c r="CM102">
        <v>0</v>
      </c>
      <c r="CN102">
        <v>0</v>
      </c>
      <c r="CO102">
        <v>0</v>
      </c>
      <c r="CP102">
        <v>0</v>
      </c>
      <c r="CQ102">
        <v>0</v>
      </c>
      <c r="CR102">
        <v>0</v>
      </c>
      <c r="CS102">
        <v>0</v>
      </c>
      <c r="CT102">
        <v>0</v>
      </c>
      <c r="CU102">
        <v>21.84</v>
      </c>
      <c r="CV102">
        <v>15.57</v>
      </c>
      <c r="CW102">
        <v>2.19</v>
      </c>
      <c r="CX102">
        <v>0</v>
      </c>
      <c r="CY102">
        <v>10.92</v>
      </c>
      <c r="CZ102">
        <v>7.37</v>
      </c>
      <c r="DA102">
        <v>18.18</v>
      </c>
      <c r="DB102">
        <v>27.51</v>
      </c>
      <c r="DC102">
        <v>1.64</v>
      </c>
      <c r="DD102">
        <v>105.22</v>
      </c>
      <c r="DE102">
        <v>50.52</v>
      </c>
      <c r="DF102">
        <v>0</v>
      </c>
      <c r="DG102">
        <v>0.55550900000000003</v>
      </c>
      <c r="DH102">
        <v>1.8920200000000002E-2</v>
      </c>
      <c r="DI102">
        <v>0</v>
      </c>
      <c r="DJ102">
        <v>1.0894600000000001E-2</v>
      </c>
      <c r="DK102">
        <v>0.134212</v>
      </c>
      <c r="DL102">
        <v>0.17653199999999999</v>
      </c>
      <c r="DM102">
        <v>0.30364400000000002</v>
      </c>
      <c r="DN102">
        <v>2.03874E-2</v>
      </c>
      <c r="DO102">
        <v>1.2201</v>
      </c>
      <c r="DP102">
        <v>0.58532399999999996</v>
      </c>
      <c r="DQ102" t="s">
        <v>691</v>
      </c>
      <c r="DR102" t="s">
        <v>690</v>
      </c>
      <c r="DS102" t="s">
        <v>16</v>
      </c>
      <c r="DT102">
        <v>0.25272499999999998</v>
      </c>
      <c r="DU102">
        <v>0.25168699999999999</v>
      </c>
      <c r="DV102">
        <v>4.7139300000000004</v>
      </c>
      <c r="DW102">
        <v>9.6595399999999998</v>
      </c>
      <c r="EN102">
        <v>129.22499999999999</v>
      </c>
      <c r="EO102">
        <v>131.75299999999999</v>
      </c>
      <c r="EP102">
        <v>165.69200000000001</v>
      </c>
      <c r="EQ102">
        <v>0</v>
      </c>
      <c r="ER102">
        <v>80.384699999999995</v>
      </c>
      <c r="ES102">
        <v>0</v>
      </c>
      <c r="ET102">
        <v>0</v>
      </c>
      <c r="EU102">
        <v>505.55700000000002</v>
      </c>
      <c r="EV102">
        <v>941.01400000000001</v>
      </c>
      <c r="EW102">
        <v>2025.88</v>
      </c>
      <c r="EX102">
        <v>119.621</v>
      </c>
      <c r="EY102">
        <v>4099.13</v>
      </c>
      <c r="EZ102">
        <v>190.69200000000001</v>
      </c>
      <c r="FA102">
        <v>0</v>
      </c>
      <c r="FB102">
        <v>0</v>
      </c>
      <c r="FC102">
        <v>0</v>
      </c>
      <c r="FD102">
        <v>102.79300000000001</v>
      </c>
      <c r="FE102">
        <v>0</v>
      </c>
      <c r="FF102">
        <v>43.669699999999999</v>
      </c>
      <c r="FG102">
        <v>0</v>
      </c>
      <c r="FH102">
        <v>0</v>
      </c>
      <c r="FI102">
        <v>337.15499999999997</v>
      </c>
      <c r="FJ102">
        <v>0</v>
      </c>
      <c r="FK102">
        <v>0</v>
      </c>
      <c r="FL102">
        <v>0</v>
      </c>
      <c r="FM102">
        <v>0</v>
      </c>
      <c r="FN102">
        <v>0</v>
      </c>
      <c r="FO102">
        <v>0</v>
      </c>
      <c r="FP102">
        <v>0</v>
      </c>
      <c r="FQ102">
        <v>0</v>
      </c>
      <c r="FR102">
        <v>0</v>
      </c>
      <c r="FS102">
        <v>0</v>
      </c>
      <c r="FT102">
        <v>21.49</v>
      </c>
      <c r="FU102">
        <v>11.04</v>
      </c>
      <c r="FV102">
        <v>2.19</v>
      </c>
      <c r="FW102">
        <v>0</v>
      </c>
      <c r="FX102">
        <v>10.92</v>
      </c>
      <c r="FY102">
        <v>0</v>
      </c>
      <c r="FZ102">
        <v>0</v>
      </c>
      <c r="GA102">
        <v>7.37</v>
      </c>
      <c r="GB102">
        <v>18.100000000000001</v>
      </c>
      <c r="GC102">
        <v>27.51</v>
      </c>
      <c r="GD102">
        <v>1.64</v>
      </c>
      <c r="GE102">
        <v>100.26</v>
      </c>
      <c r="GF102">
        <v>0</v>
      </c>
      <c r="GG102">
        <v>0.30382199999999998</v>
      </c>
      <c r="GH102">
        <v>1.8920200000000002E-2</v>
      </c>
      <c r="GI102">
        <v>0</v>
      </c>
      <c r="GJ102">
        <v>1.0894600000000001E-2</v>
      </c>
      <c r="GK102">
        <v>0</v>
      </c>
      <c r="GL102">
        <v>0</v>
      </c>
      <c r="GM102">
        <v>0.134212</v>
      </c>
      <c r="GN102">
        <v>0.17549400000000001</v>
      </c>
      <c r="GO102">
        <v>0.30364400000000002</v>
      </c>
      <c r="GP102">
        <v>2.03874E-2</v>
      </c>
      <c r="GQ102">
        <v>0.96737399999999996</v>
      </c>
      <c r="GR102">
        <v>446.94499999999999</v>
      </c>
      <c r="GS102">
        <v>1139.18</v>
      </c>
      <c r="GT102">
        <v>165.69200000000001</v>
      </c>
      <c r="GU102">
        <v>0</v>
      </c>
      <c r="GV102">
        <v>0</v>
      </c>
      <c r="GW102">
        <v>2135</v>
      </c>
      <c r="GX102">
        <v>930.00099999999998</v>
      </c>
      <c r="GY102">
        <v>2637.81</v>
      </c>
      <c r="GZ102">
        <v>297.5</v>
      </c>
      <c r="HA102">
        <v>7752.13</v>
      </c>
      <c r="HB102">
        <v>371.947</v>
      </c>
      <c r="HC102">
        <v>0</v>
      </c>
      <c r="HD102">
        <v>0</v>
      </c>
      <c r="HE102">
        <v>0</v>
      </c>
      <c r="HF102">
        <v>161.63900000000001</v>
      </c>
      <c r="HG102">
        <v>0</v>
      </c>
      <c r="HH102">
        <v>65.400000000000006</v>
      </c>
      <c r="HI102">
        <v>0</v>
      </c>
      <c r="HJ102">
        <v>0</v>
      </c>
      <c r="HK102">
        <v>598.98599999999999</v>
      </c>
      <c r="HL102">
        <v>0</v>
      </c>
      <c r="HM102">
        <v>0</v>
      </c>
      <c r="HN102">
        <v>0</v>
      </c>
      <c r="HO102">
        <v>0</v>
      </c>
      <c r="HP102">
        <v>0</v>
      </c>
      <c r="HQ102">
        <v>0</v>
      </c>
      <c r="HR102">
        <v>0</v>
      </c>
      <c r="HS102">
        <v>0</v>
      </c>
      <c r="HT102">
        <v>0</v>
      </c>
      <c r="HU102">
        <v>0</v>
      </c>
      <c r="HV102">
        <v>44.39</v>
      </c>
      <c r="HW102">
        <v>53.25</v>
      </c>
      <c r="HX102">
        <v>2.19</v>
      </c>
      <c r="HY102">
        <v>0</v>
      </c>
      <c r="HZ102">
        <v>15.43</v>
      </c>
      <c r="IA102">
        <v>31.93</v>
      </c>
      <c r="IB102">
        <v>18.57</v>
      </c>
      <c r="IC102">
        <v>36.39</v>
      </c>
      <c r="ID102">
        <v>4.13</v>
      </c>
      <c r="IE102">
        <v>206.28</v>
      </c>
      <c r="IF102">
        <v>0</v>
      </c>
      <c r="IG102">
        <v>2.4140000000000001</v>
      </c>
      <c r="IH102">
        <v>1.8920200000000002E-2</v>
      </c>
      <c r="II102">
        <v>0</v>
      </c>
      <c r="IJ102">
        <v>0</v>
      </c>
      <c r="IK102">
        <v>0.62342900000000001</v>
      </c>
      <c r="IL102">
        <v>0.118043</v>
      </c>
      <c r="IM102">
        <v>0.43196400000000001</v>
      </c>
      <c r="IN102">
        <v>6.2929700000000005E-2</v>
      </c>
      <c r="IO102">
        <v>3.6692900000000002</v>
      </c>
      <c r="IP102">
        <v>42.9</v>
      </c>
      <c r="IQ102">
        <v>0</v>
      </c>
      <c r="IR102">
        <v>25.4</v>
      </c>
      <c r="IS102">
        <v>45</v>
      </c>
      <c r="IT102">
        <v>19.600000000000001</v>
      </c>
      <c r="IU102">
        <v>15.91</v>
      </c>
      <c r="IV102">
        <v>29.73</v>
      </c>
      <c r="IW102">
        <v>20.46</v>
      </c>
      <c r="IX102">
        <v>30.06</v>
      </c>
      <c r="IY102">
        <v>15.91</v>
      </c>
      <c r="IZ102">
        <v>29.73</v>
      </c>
      <c r="JA102">
        <v>60.81</v>
      </c>
      <c r="JB102">
        <v>54.45</v>
      </c>
    </row>
    <row r="103" spans="1:262" x14ac:dyDescent="0.25">
      <c r="A103" s="10">
        <v>42977.406273148146</v>
      </c>
      <c r="B103" t="s">
        <v>621</v>
      </c>
      <c r="C103" t="s">
        <v>622</v>
      </c>
      <c r="D103">
        <v>12</v>
      </c>
      <c r="E103">
        <v>1</v>
      </c>
      <c r="F103">
        <v>2100</v>
      </c>
      <c r="G103" t="s">
        <v>96</v>
      </c>
      <c r="H103" t="s">
        <v>125</v>
      </c>
      <c r="I103">
        <v>-3.4</v>
      </c>
      <c r="J103">
        <v>46.4</v>
      </c>
      <c r="K103">
        <v>133.316</v>
      </c>
      <c r="L103">
        <v>212.84899999999999</v>
      </c>
      <c r="M103">
        <v>165.69200000000001</v>
      </c>
      <c r="N103">
        <v>0</v>
      </c>
      <c r="O103">
        <v>80.384699999999995</v>
      </c>
      <c r="P103">
        <v>0</v>
      </c>
      <c r="Q103">
        <v>0</v>
      </c>
      <c r="R103">
        <v>505.55700000000002</v>
      </c>
      <c r="S103">
        <v>943.6</v>
      </c>
      <c r="T103">
        <v>2025.88</v>
      </c>
      <c r="U103">
        <v>119.621</v>
      </c>
      <c r="V103">
        <v>4186.8999999999996</v>
      </c>
      <c r="W103">
        <v>196.72900000000001</v>
      </c>
      <c r="X103">
        <v>0</v>
      </c>
      <c r="Y103">
        <v>0</v>
      </c>
      <c r="Z103">
        <v>0</v>
      </c>
      <c r="AA103">
        <v>102.79300000000001</v>
      </c>
      <c r="AB103">
        <v>0</v>
      </c>
      <c r="AC103">
        <v>43.669699999999999</v>
      </c>
      <c r="AD103">
        <v>0</v>
      </c>
      <c r="AE103">
        <v>0</v>
      </c>
      <c r="AF103">
        <v>343.19099999999997</v>
      </c>
      <c r="AG103">
        <v>0</v>
      </c>
      <c r="AH103">
        <v>0</v>
      </c>
      <c r="AI103">
        <v>0</v>
      </c>
      <c r="AJ103">
        <v>0</v>
      </c>
      <c r="AK103">
        <v>0</v>
      </c>
      <c r="AL103">
        <v>0</v>
      </c>
      <c r="AM103">
        <v>0</v>
      </c>
      <c r="AN103">
        <v>0</v>
      </c>
      <c r="AO103">
        <v>0</v>
      </c>
      <c r="AP103">
        <v>0</v>
      </c>
      <c r="AQ103">
        <v>22.22</v>
      </c>
      <c r="AR103">
        <v>18.59</v>
      </c>
      <c r="AS103">
        <v>2.19</v>
      </c>
      <c r="AT103">
        <v>0</v>
      </c>
      <c r="AU103">
        <v>10.92</v>
      </c>
      <c r="AV103">
        <v>0</v>
      </c>
      <c r="AW103">
        <v>0</v>
      </c>
      <c r="AX103">
        <v>7.37</v>
      </c>
      <c r="AY103">
        <v>18.14</v>
      </c>
      <c r="AZ103">
        <v>27.51</v>
      </c>
      <c r="BA103">
        <v>1.64</v>
      </c>
      <c r="BB103">
        <v>108.58</v>
      </c>
      <c r="BC103">
        <v>53.92</v>
      </c>
      <c r="BD103">
        <v>0</v>
      </c>
      <c r="BE103">
        <v>0.76013799999999998</v>
      </c>
      <c r="BF103">
        <v>1.8920200000000002E-2</v>
      </c>
      <c r="BG103">
        <v>0</v>
      </c>
      <c r="BH103">
        <v>1.0894600000000001E-2</v>
      </c>
      <c r="BI103">
        <v>0</v>
      </c>
      <c r="BJ103">
        <v>0</v>
      </c>
      <c r="BK103">
        <v>0.134212</v>
      </c>
      <c r="BL103">
        <v>0.175952</v>
      </c>
      <c r="BM103">
        <v>0.30364400000000002</v>
      </c>
      <c r="BN103">
        <v>2.03874E-2</v>
      </c>
      <c r="BO103">
        <v>1.42415</v>
      </c>
      <c r="BP103">
        <v>0.78995300000000002</v>
      </c>
      <c r="BQ103">
        <v>130.875</v>
      </c>
      <c r="BR103">
        <v>180.99700000000001</v>
      </c>
      <c r="BS103">
        <v>165.69200000000001</v>
      </c>
      <c r="BT103">
        <v>0</v>
      </c>
      <c r="BU103">
        <v>80.384699999999995</v>
      </c>
      <c r="BV103">
        <v>505.55700000000002</v>
      </c>
      <c r="BW103">
        <v>946.44799999999998</v>
      </c>
      <c r="BX103">
        <v>2025.88</v>
      </c>
      <c r="BY103">
        <v>119.621</v>
      </c>
      <c r="BZ103">
        <v>4155.46</v>
      </c>
      <c r="CA103">
        <v>193.12700000000001</v>
      </c>
      <c r="CB103">
        <v>0</v>
      </c>
      <c r="CC103">
        <v>0</v>
      </c>
      <c r="CD103">
        <v>0</v>
      </c>
      <c r="CE103">
        <v>102.79300000000001</v>
      </c>
      <c r="CF103">
        <v>0</v>
      </c>
      <c r="CG103">
        <v>43.669699999999999</v>
      </c>
      <c r="CH103">
        <v>0</v>
      </c>
      <c r="CI103">
        <v>0</v>
      </c>
      <c r="CJ103">
        <v>339.589</v>
      </c>
      <c r="CK103">
        <v>0</v>
      </c>
      <c r="CL103">
        <v>0</v>
      </c>
      <c r="CM103">
        <v>0</v>
      </c>
      <c r="CN103">
        <v>0</v>
      </c>
      <c r="CO103">
        <v>0</v>
      </c>
      <c r="CP103">
        <v>0</v>
      </c>
      <c r="CQ103">
        <v>0</v>
      </c>
      <c r="CR103">
        <v>0</v>
      </c>
      <c r="CS103">
        <v>0</v>
      </c>
      <c r="CT103">
        <v>0</v>
      </c>
      <c r="CU103">
        <v>21.84</v>
      </c>
      <c r="CV103">
        <v>15.57</v>
      </c>
      <c r="CW103">
        <v>2.19</v>
      </c>
      <c r="CX103">
        <v>0</v>
      </c>
      <c r="CY103">
        <v>10.92</v>
      </c>
      <c r="CZ103">
        <v>7.37</v>
      </c>
      <c r="DA103">
        <v>18.18</v>
      </c>
      <c r="DB103">
        <v>27.51</v>
      </c>
      <c r="DC103">
        <v>1.64</v>
      </c>
      <c r="DD103">
        <v>105.22</v>
      </c>
      <c r="DE103">
        <v>50.52</v>
      </c>
      <c r="DF103">
        <v>0</v>
      </c>
      <c r="DG103">
        <v>0.55552299999999999</v>
      </c>
      <c r="DH103">
        <v>1.8920200000000002E-2</v>
      </c>
      <c r="DI103">
        <v>0</v>
      </c>
      <c r="DJ103">
        <v>1.0894600000000001E-2</v>
      </c>
      <c r="DK103">
        <v>0.134212</v>
      </c>
      <c r="DL103">
        <v>0.17653199999999999</v>
      </c>
      <c r="DM103">
        <v>0.30364400000000002</v>
      </c>
      <c r="DN103">
        <v>2.03874E-2</v>
      </c>
      <c r="DO103">
        <v>1.22011</v>
      </c>
      <c r="DP103">
        <v>0.58533800000000002</v>
      </c>
      <c r="DQ103" t="s">
        <v>691</v>
      </c>
      <c r="DR103" t="s">
        <v>690</v>
      </c>
      <c r="DS103" t="s">
        <v>16</v>
      </c>
      <c r="DT103">
        <v>-0.20403499999999999</v>
      </c>
      <c r="DU103">
        <v>-0.20461499999999999</v>
      </c>
      <c r="DV103">
        <v>-3.1933099999999999</v>
      </c>
      <c r="DW103">
        <v>-6.73001</v>
      </c>
      <c r="EN103">
        <v>133.316</v>
      </c>
      <c r="EO103">
        <v>212.84899999999999</v>
      </c>
      <c r="EP103">
        <v>165.69200000000001</v>
      </c>
      <c r="EQ103">
        <v>0</v>
      </c>
      <c r="ER103">
        <v>80.384699999999995</v>
      </c>
      <c r="ES103">
        <v>0</v>
      </c>
      <c r="ET103">
        <v>0</v>
      </c>
      <c r="EU103">
        <v>505.55700000000002</v>
      </c>
      <c r="EV103">
        <v>943.6</v>
      </c>
      <c r="EW103">
        <v>2025.88</v>
      </c>
      <c r="EX103">
        <v>119.621</v>
      </c>
      <c r="EY103">
        <v>4186.8999999999996</v>
      </c>
      <c r="EZ103">
        <v>196.72900000000001</v>
      </c>
      <c r="FA103">
        <v>0</v>
      </c>
      <c r="FB103">
        <v>0</v>
      </c>
      <c r="FC103">
        <v>0</v>
      </c>
      <c r="FD103">
        <v>102.79300000000001</v>
      </c>
      <c r="FE103">
        <v>0</v>
      </c>
      <c r="FF103">
        <v>43.669699999999999</v>
      </c>
      <c r="FG103">
        <v>0</v>
      </c>
      <c r="FH103">
        <v>0</v>
      </c>
      <c r="FI103">
        <v>343.19099999999997</v>
      </c>
      <c r="FJ103">
        <v>0</v>
      </c>
      <c r="FK103">
        <v>0</v>
      </c>
      <c r="FL103">
        <v>0</v>
      </c>
      <c r="FM103">
        <v>0</v>
      </c>
      <c r="FN103">
        <v>0</v>
      </c>
      <c r="FO103">
        <v>0</v>
      </c>
      <c r="FP103">
        <v>0</v>
      </c>
      <c r="FQ103">
        <v>0</v>
      </c>
      <c r="FR103">
        <v>0</v>
      </c>
      <c r="FS103">
        <v>0</v>
      </c>
      <c r="FT103">
        <v>22.22</v>
      </c>
      <c r="FU103">
        <v>18.59</v>
      </c>
      <c r="FV103">
        <v>2.19</v>
      </c>
      <c r="FW103">
        <v>0</v>
      </c>
      <c r="FX103">
        <v>10.92</v>
      </c>
      <c r="FY103">
        <v>0</v>
      </c>
      <c r="FZ103">
        <v>0</v>
      </c>
      <c r="GA103">
        <v>7.37</v>
      </c>
      <c r="GB103">
        <v>18.14</v>
      </c>
      <c r="GC103">
        <v>27.51</v>
      </c>
      <c r="GD103">
        <v>1.64</v>
      </c>
      <c r="GE103">
        <v>108.58</v>
      </c>
      <c r="GF103">
        <v>0</v>
      </c>
      <c r="GG103">
        <v>0.76013799999999998</v>
      </c>
      <c r="GH103">
        <v>1.8920200000000002E-2</v>
      </c>
      <c r="GI103">
        <v>0</v>
      </c>
      <c r="GJ103">
        <v>1.0894600000000001E-2</v>
      </c>
      <c r="GK103">
        <v>0</v>
      </c>
      <c r="GL103">
        <v>0</v>
      </c>
      <c r="GM103">
        <v>0.134212</v>
      </c>
      <c r="GN103">
        <v>0.175952</v>
      </c>
      <c r="GO103">
        <v>0.30364400000000002</v>
      </c>
      <c r="GP103">
        <v>2.03874E-2</v>
      </c>
      <c r="GQ103">
        <v>1.42415</v>
      </c>
      <c r="GR103">
        <v>446.94499999999999</v>
      </c>
      <c r="GS103">
        <v>1139.18</v>
      </c>
      <c r="GT103">
        <v>165.69200000000001</v>
      </c>
      <c r="GU103">
        <v>0</v>
      </c>
      <c r="GV103">
        <v>0</v>
      </c>
      <c r="GW103">
        <v>2135</v>
      </c>
      <c r="GX103">
        <v>930.00099999999998</v>
      </c>
      <c r="GY103">
        <v>2637.81</v>
      </c>
      <c r="GZ103">
        <v>297.5</v>
      </c>
      <c r="HA103">
        <v>7752.13</v>
      </c>
      <c r="HB103">
        <v>371.947</v>
      </c>
      <c r="HC103">
        <v>0</v>
      </c>
      <c r="HD103">
        <v>0</v>
      </c>
      <c r="HE103">
        <v>0</v>
      </c>
      <c r="HF103">
        <v>161.63900000000001</v>
      </c>
      <c r="HG103">
        <v>0</v>
      </c>
      <c r="HH103">
        <v>65.400000000000006</v>
      </c>
      <c r="HI103">
        <v>0</v>
      </c>
      <c r="HJ103">
        <v>0</v>
      </c>
      <c r="HK103">
        <v>598.98599999999999</v>
      </c>
      <c r="HL103">
        <v>0</v>
      </c>
      <c r="HM103">
        <v>0</v>
      </c>
      <c r="HN103">
        <v>0</v>
      </c>
      <c r="HO103">
        <v>0</v>
      </c>
      <c r="HP103">
        <v>0</v>
      </c>
      <c r="HQ103">
        <v>0</v>
      </c>
      <c r="HR103">
        <v>0</v>
      </c>
      <c r="HS103">
        <v>0</v>
      </c>
      <c r="HT103">
        <v>0</v>
      </c>
      <c r="HU103">
        <v>0</v>
      </c>
      <c r="HV103">
        <v>44.39</v>
      </c>
      <c r="HW103">
        <v>53.25</v>
      </c>
      <c r="HX103">
        <v>2.19</v>
      </c>
      <c r="HY103">
        <v>0</v>
      </c>
      <c r="HZ103">
        <v>15.43</v>
      </c>
      <c r="IA103">
        <v>31.93</v>
      </c>
      <c r="IB103">
        <v>18.57</v>
      </c>
      <c r="IC103">
        <v>36.39</v>
      </c>
      <c r="ID103">
        <v>4.13</v>
      </c>
      <c r="IE103">
        <v>206.28</v>
      </c>
      <c r="IF103">
        <v>0</v>
      </c>
      <c r="IG103">
        <v>2.4140000000000001</v>
      </c>
      <c r="IH103">
        <v>1.8920200000000002E-2</v>
      </c>
      <c r="II103">
        <v>0</v>
      </c>
      <c r="IJ103">
        <v>0</v>
      </c>
      <c r="IK103">
        <v>0.62342900000000001</v>
      </c>
      <c r="IL103">
        <v>0.118043</v>
      </c>
      <c r="IM103">
        <v>0.43196400000000001</v>
      </c>
      <c r="IN103">
        <v>6.2929700000000005E-2</v>
      </c>
      <c r="IO103">
        <v>3.6692900000000002</v>
      </c>
      <c r="IP103">
        <v>46.4</v>
      </c>
      <c r="IQ103">
        <v>0</v>
      </c>
      <c r="IR103">
        <v>25</v>
      </c>
      <c r="IS103">
        <v>45</v>
      </c>
      <c r="IT103">
        <v>20</v>
      </c>
      <c r="IU103">
        <v>23.51</v>
      </c>
      <c r="IV103">
        <v>30.41</v>
      </c>
      <c r="IW103">
        <v>20.46</v>
      </c>
      <c r="IX103">
        <v>30.06</v>
      </c>
      <c r="IY103">
        <v>23.51</v>
      </c>
      <c r="IZ103">
        <v>30.41</v>
      </c>
      <c r="JA103">
        <v>60.81</v>
      </c>
      <c r="JB103">
        <v>54.45</v>
      </c>
    </row>
    <row r="104" spans="1:262" x14ac:dyDescent="0.25">
      <c r="A104" s="10">
        <v>42977.405613425923</v>
      </c>
      <c r="B104" t="s">
        <v>623</v>
      </c>
      <c r="C104" t="s">
        <v>624</v>
      </c>
      <c r="D104">
        <v>12</v>
      </c>
      <c r="E104">
        <v>1</v>
      </c>
      <c r="F104">
        <v>2100</v>
      </c>
      <c r="G104" t="s">
        <v>96</v>
      </c>
      <c r="H104" t="s">
        <v>125</v>
      </c>
      <c r="I104">
        <v>7.37</v>
      </c>
      <c r="J104">
        <v>41.8</v>
      </c>
      <c r="K104">
        <v>123.997</v>
      </c>
      <c r="L104">
        <v>139.755</v>
      </c>
      <c r="M104">
        <v>165.69200000000001</v>
      </c>
      <c r="N104">
        <v>0</v>
      </c>
      <c r="O104">
        <v>80.384699999999995</v>
      </c>
      <c r="P104">
        <v>0</v>
      </c>
      <c r="Q104">
        <v>0</v>
      </c>
      <c r="R104">
        <v>505.55700000000002</v>
      </c>
      <c r="S104">
        <v>941.36599999999999</v>
      </c>
      <c r="T104">
        <v>2025.88</v>
      </c>
      <c r="U104">
        <v>119.621</v>
      </c>
      <c r="V104">
        <v>4102.25</v>
      </c>
      <c r="W104">
        <v>159.11000000000001</v>
      </c>
      <c r="X104">
        <v>0</v>
      </c>
      <c r="Y104">
        <v>0</v>
      </c>
      <c r="Z104">
        <v>0</v>
      </c>
      <c r="AA104">
        <v>102.79300000000001</v>
      </c>
      <c r="AB104">
        <v>0</v>
      </c>
      <c r="AC104">
        <v>43.669699999999999</v>
      </c>
      <c r="AD104">
        <v>0</v>
      </c>
      <c r="AE104">
        <v>0</v>
      </c>
      <c r="AF104">
        <v>305.57299999999998</v>
      </c>
      <c r="AG104">
        <v>0</v>
      </c>
      <c r="AH104">
        <v>0</v>
      </c>
      <c r="AI104">
        <v>0</v>
      </c>
      <c r="AJ104">
        <v>0</v>
      </c>
      <c r="AK104">
        <v>0</v>
      </c>
      <c r="AL104">
        <v>0</v>
      </c>
      <c r="AM104">
        <v>0</v>
      </c>
      <c r="AN104">
        <v>0</v>
      </c>
      <c r="AO104">
        <v>0</v>
      </c>
      <c r="AP104">
        <v>0</v>
      </c>
      <c r="AQ104">
        <v>18.13</v>
      </c>
      <c r="AR104">
        <v>11.91</v>
      </c>
      <c r="AS104">
        <v>2.19</v>
      </c>
      <c r="AT104">
        <v>0</v>
      </c>
      <c r="AU104">
        <v>10.92</v>
      </c>
      <c r="AV104">
        <v>0</v>
      </c>
      <c r="AW104">
        <v>0</v>
      </c>
      <c r="AX104">
        <v>7.37</v>
      </c>
      <c r="AY104">
        <v>18.100000000000001</v>
      </c>
      <c r="AZ104">
        <v>27.51</v>
      </c>
      <c r="BA104">
        <v>1.64</v>
      </c>
      <c r="BB104">
        <v>97.77</v>
      </c>
      <c r="BC104">
        <v>43.15</v>
      </c>
      <c r="BD104">
        <v>0</v>
      </c>
      <c r="BE104">
        <v>0.34526899999999999</v>
      </c>
      <c r="BF104">
        <v>1.8920200000000002E-2</v>
      </c>
      <c r="BG104">
        <v>0</v>
      </c>
      <c r="BH104">
        <v>1.0894600000000001E-2</v>
      </c>
      <c r="BI104">
        <v>0</v>
      </c>
      <c r="BJ104">
        <v>0</v>
      </c>
      <c r="BK104">
        <v>0.134212</v>
      </c>
      <c r="BL104">
        <v>0.17562900000000001</v>
      </c>
      <c r="BM104">
        <v>0.30364400000000002</v>
      </c>
      <c r="BN104">
        <v>2.03874E-2</v>
      </c>
      <c r="BO104">
        <v>1.0089600000000001</v>
      </c>
      <c r="BP104">
        <v>0.37508399999999997</v>
      </c>
      <c r="BQ104">
        <v>130.875</v>
      </c>
      <c r="BR104">
        <v>180.99700000000001</v>
      </c>
      <c r="BS104">
        <v>165.69200000000001</v>
      </c>
      <c r="BT104">
        <v>0</v>
      </c>
      <c r="BU104">
        <v>80.384699999999995</v>
      </c>
      <c r="BV104">
        <v>505.55700000000002</v>
      </c>
      <c r="BW104">
        <v>946.44799999999998</v>
      </c>
      <c r="BX104">
        <v>2025.88</v>
      </c>
      <c r="BY104">
        <v>119.621</v>
      </c>
      <c r="BZ104">
        <v>4155.46</v>
      </c>
      <c r="CA104">
        <v>193.12700000000001</v>
      </c>
      <c r="CB104">
        <v>0</v>
      </c>
      <c r="CC104">
        <v>0</v>
      </c>
      <c r="CD104">
        <v>0</v>
      </c>
      <c r="CE104">
        <v>102.79300000000001</v>
      </c>
      <c r="CF104">
        <v>0</v>
      </c>
      <c r="CG104">
        <v>43.669699999999999</v>
      </c>
      <c r="CH104">
        <v>0</v>
      </c>
      <c r="CI104">
        <v>0</v>
      </c>
      <c r="CJ104">
        <v>339.589</v>
      </c>
      <c r="CK104">
        <v>0</v>
      </c>
      <c r="CL104">
        <v>0</v>
      </c>
      <c r="CM104">
        <v>0</v>
      </c>
      <c r="CN104">
        <v>0</v>
      </c>
      <c r="CO104">
        <v>0</v>
      </c>
      <c r="CP104">
        <v>0</v>
      </c>
      <c r="CQ104">
        <v>0</v>
      </c>
      <c r="CR104">
        <v>0</v>
      </c>
      <c r="CS104">
        <v>0</v>
      </c>
      <c r="CT104">
        <v>0</v>
      </c>
      <c r="CU104">
        <v>21.84</v>
      </c>
      <c r="CV104">
        <v>15.57</v>
      </c>
      <c r="CW104">
        <v>2.19</v>
      </c>
      <c r="CX104">
        <v>0</v>
      </c>
      <c r="CY104">
        <v>10.92</v>
      </c>
      <c r="CZ104">
        <v>7.37</v>
      </c>
      <c r="DA104">
        <v>18.18</v>
      </c>
      <c r="DB104">
        <v>27.51</v>
      </c>
      <c r="DC104">
        <v>1.64</v>
      </c>
      <c r="DD104">
        <v>105.22</v>
      </c>
      <c r="DE104">
        <v>50.52</v>
      </c>
      <c r="DF104">
        <v>0</v>
      </c>
      <c r="DG104">
        <v>0.55552299999999999</v>
      </c>
      <c r="DH104">
        <v>1.8920200000000002E-2</v>
      </c>
      <c r="DI104">
        <v>0</v>
      </c>
      <c r="DJ104">
        <v>1.0894600000000001E-2</v>
      </c>
      <c r="DK104">
        <v>0.134212</v>
      </c>
      <c r="DL104">
        <v>0.17653199999999999</v>
      </c>
      <c r="DM104">
        <v>0.30364400000000002</v>
      </c>
      <c r="DN104">
        <v>2.03874E-2</v>
      </c>
      <c r="DO104">
        <v>1.22011</v>
      </c>
      <c r="DP104">
        <v>0.58533800000000002</v>
      </c>
      <c r="DQ104" t="s">
        <v>691</v>
      </c>
      <c r="DR104" t="s">
        <v>690</v>
      </c>
      <c r="DS104" t="s">
        <v>16</v>
      </c>
      <c r="DT104">
        <v>0.21115700000000001</v>
      </c>
      <c r="DU104">
        <v>0.210254</v>
      </c>
      <c r="DV104">
        <v>7.0804</v>
      </c>
      <c r="DW104">
        <v>14.5883</v>
      </c>
      <c r="EN104">
        <v>123.997</v>
      </c>
      <c r="EO104">
        <v>139.755</v>
      </c>
      <c r="EP104">
        <v>165.69200000000001</v>
      </c>
      <c r="EQ104">
        <v>0</v>
      </c>
      <c r="ER104">
        <v>80.384699999999995</v>
      </c>
      <c r="ES104">
        <v>0</v>
      </c>
      <c r="ET104">
        <v>0</v>
      </c>
      <c r="EU104">
        <v>505.55700000000002</v>
      </c>
      <c r="EV104">
        <v>941.36599999999999</v>
      </c>
      <c r="EW104">
        <v>2025.88</v>
      </c>
      <c r="EX104">
        <v>119.621</v>
      </c>
      <c r="EY104">
        <v>4102.25</v>
      </c>
      <c r="EZ104">
        <v>159.11000000000001</v>
      </c>
      <c r="FA104">
        <v>0</v>
      </c>
      <c r="FB104">
        <v>0</v>
      </c>
      <c r="FC104">
        <v>0</v>
      </c>
      <c r="FD104">
        <v>102.79300000000001</v>
      </c>
      <c r="FE104">
        <v>0</v>
      </c>
      <c r="FF104">
        <v>43.669699999999999</v>
      </c>
      <c r="FG104">
        <v>0</v>
      </c>
      <c r="FH104">
        <v>0</v>
      </c>
      <c r="FI104">
        <v>305.57299999999998</v>
      </c>
      <c r="FJ104">
        <v>0</v>
      </c>
      <c r="FK104">
        <v>0</v>
      </c>
      <c r="FL104">
        <v>0</v>
      </c>
      <c r="FM104">
        <v>0</v>
      </c>
      <c r="FN104">
        <v>0</v>
      </c>
      <c r="FO104">
        <v>0</v>
      </c>
      <c r="FP104">
        <v>0</v>
      </c>
      <c r="FQ104">
        <v>0</v>
      </c>
      <c r="FR104">
        <v>0</v>
      </c>
      <c r="FS104">
        <v>0</v>
      </c>
      <c r="FT104">
        <v>18.13</v>
      </c>
      <c r="FU104">
        <v>11.91</v>
      </c>
      <c r="FV104">
        <v>2.19</v>
      </c>
      <c r="FW104">
        <v>0</v>
      </c>
      <c r="FX104">
        <v>10.92</v>
      </c>
      <c r="FY104">
        <v>0</v>
      </c>
      <c r="FZ104">
        <v>0</v>
      </c>
      <c r="GA104">
        <v>7.37</v>
      </c>
      <c r="GB104">
        <v>18.100000000000001</v>
      </c>
      <c r="GC104">
        <v>27.51</v>
      </c>
      <c r="GD104">
        <v>1.64</v>
      </c>
      <c r="GE104">
        <v>97.77</v>
      </c>
      <c r="GF104">
        <v>0</v>
      </c>
      <c r="GG104">
        <v>0.34526899999999999</v>
      </c>
      <c r="GH104">
        <v>1.8920200000000002E-2</v>
      </c>
      <c r="GI104">
        <v>0</v>
      </c>
      <c r="GJ104">
        <v>1.0894600000000001E-2</v>
      </c>
      <c r="GK104">
        <v>0</v>
      </c>
      <c r="GL104">
        <v>0</v>
      </c>
      <c r="GM104">
        <v>0.134212</v>
      </c>
      <c r="GN104">
        <v>0.17562900000000001</v>
      </c>
      <c r="GO104">
        <v>0.30364400000000002</v>
      </c>
      <c r="GP104">
        <v>2.03874E-2</v>
      </c>
      <c r="GQ104">
        <v>1.0089600000000001</v>
      </c>
      <c r="GR104">
        <v>446.95</v>
      </c>
      <c r="GS104">
        <v>1139.18</v>
      </c>
      <c r="GT104">
        <v>165.69200000000001</v>
      </c>
      <c r="GU104">
        <v>0</v>
      </c>
      <c r="GV104">
        <v>0</v>
      </c>
      <c r="GW104">
        <v>2135</v>
      </c>
      <c r="GX104">
        <v>930.00099999999998</v>
      </c>
      <c r="GY104">
        <v>2637.81</v>
      </c>
      <c r="GZ104">
        <v>297.5</v>
      </c>
      <c r="HA104">
        <v>7752.14</v>
      </c>
      <c r="HB104">
        <v>371.952</v>
      </c>
      <c r="HC104">
        <v>0</v>
      </c>
      <c r="HD104">
        <v>0</v>
      </c>
      <c r="HE104">
        <v>0</v>
      </c>
      <c r="HF104">
        <v>161.63900000000001</v>
      </c>
      <c r="HG104">
        <v>0</v>
      </c>
      <c r="HH104">
        <v>65.400000000000006</v>
      </c>
      <c r="HI104">
        <v>0</v>
      </c>
      <c r="HJ104">
        <v>0</v>
      </c>
      <c r="HK104">
        <v>598.99</v>
      </c>
      <c r="HL104">
        <v>0</v>
      </c>
      <c r="HM104">
        <v>0</v>
      </c>
      <c r="HN104">
        <v>0</v>
      </c>
      <c r="HO104">
        <v>0</v>
      </c>
      <c r="HP104">
        <v>0</v>
      </c>
      <c r="HQ104">
        <v>0</v>
      </c>
      <c r="HR104">
        <v>0</v>
      </c>
      <c r="HS104">
        <v>0</v>
      </c>
      <c r="HT104">
        <v>0</v>
      </c>
      <c r="HU104">
        <v>0</v>
      </c>
      <c r="HV104">
        <v>44.39</v>
      </c>
      <c r="HW104">
        <v>53.25</v>
      </c>
      <c r="HX104">
        <v>2.19</v>
      </c>
      <c r="HY104">
        <v>0</v>
      </c>
      <c r="HZ104">
        <v>15.43</v>
      </c>
      <c r="IA104">
        <v>31.93</v>
      </c>
      <c r="IB104">
        <v>18.57</v>
      </c>
      <c r="IC104">
        <v>36.39</v>
      </c>
      <c r="ID104">
        <v>4.13</v>
      </c>
      <c r="IE104">
        <v>206.28</v>
      </c>
      <c r="IF104">
        <v>0</v>
      </c>
      <c r="IG104">
        <v>2.4140199999999998</v>
      </c>
      <c r="IH104">
        <v>1.8920200000000002E-2</v>
      </c>
      <c r="II104">
        <v>0</v>
      </c>
      <c r="IJ104">
        <v>0</v>
      </c>
      <c r="IK104">
        <v>0.62342900000000001</v>
      </c>
      <c r="IL104">
        <v>0.118043</v>
      </c>
      <c r="IM104">
        <v>0.43196400000000001</v>
      </c>
      <c r="IN104">
        <v>6.2929700000000005E-2</v>
      </c>
      <c r="IO104">
        <v>3.6693099999999998</v>
      </c>
      <c r="IP104">
        <v>41.8</v>
      </c>
      <c r="IQ104">
        <v>0</v>
      </c>
      <c r="IR104">
        <v>25.4</v>
      </c>
      <c r="IS104">
        <v>45</v>
      </c>
      <c r="IT104">
        <v>19.600000000000001</v>
      </c>
      <c r="IU104">
        <v>16.71</v>
      </c>
      <c r="IV104">
        <v>26.44</v>
      </c>
      <c r="IW104">
        <v>20.46</v>
      </c>
      <c r="IX104">
        <v>30.06</v>
      </c>
      <c r="IY104">
        <v>16.71</v>
      </c>
      <c r="IZ104">
        <v>26.44</v>
      </c>
      <c r="JA104">
        <v>60.81</v>
      </c>
      <c r="JB104">
        <v>54.45</v>
      </c>
    </row>
    <row r="105" spans="1:262" x14ac:dyDescent="0.25">
      <c r="A105" s="10">
        <v>42977.405613425923</v>
      </c>
      <c r="B105" t="s">
        <v>625</v>
      </c>
      <c r="C105" t="s">
        <v>626</v>
      </c>
      <c r="D105">
        <v>12</v>
      </c>
      <c r="E105">
        <v>1</v>
      </c>
      <c r="F105">
        <v>2100</v>
      </c>
      <c r="G105" t="s">
        <v>96</v>
      </c>
      <c r="H105" t="s">
        <v>125</v>
      </c>
      <c r="I105">
        <v>6.64</v>
      </c>
      <c r="J105">
        <v>42.1</v>
      </c>
      <c r="K105">
        <v>123.997</v>
      </c>
      <c r="L105">
        <v>131.26</v>
      </c>
      <c r="M105">
        <v>165.69200000000001</v>
      </c>
      <c r="N105">
        <v>0</v>
      </c>
      <c r="O105">
        <v>80.384699999999995</v>
      </c>
      <c r="P105">
        <v>0</v>
      </c>
      <c r="Q105">
        <v>0</v>
      </c>
      <c r="R105">
        <v>505.55700000000002</v>
      </c>
      <c r="S105">
        <v>941.36599999999999</v>
      </c>
      <c r="T105">
        <v>2025.88</v>
      </c>
      <c r="U105">
        <v>119.621</v>
      </c>
      <c r="V105">
        <v>4093.76</v>
      </c>
      <c r="W105">
        <v>182.977</v>
      </c>
      <c r="X105">
        <v>0</v>
      </c>
      <c r="Y105">
        <v>0</v>
      </c>
      <c r="Z105">
        <v>0</v>
      </c>
      <c r="AA105">
        <v>102.79300000000001</v>
      </c>
      <c r="AB105">
        <v>0</v>
      </c>
      <c r="AC105">
        <v>43.669699999999999</v>
      </c>
      <c r="AD105">
        <v>0</v>
      </c>
      <c r="AE105">
        <v>0</v>
      </c>
      <c r="AF105">
        <v>329.43900000000002</v>
      </c>
      <c r="AG105">
        <v>0</v>
      </c>
      <c r="AH105">
        <v>0</v>
      </c>
      <c r="AI105">
        <v>0</v>
      </c>
      <c r="AJ105">
        <v>0</v>
      </c>
      <c r="AK105">
        <v>0</v>
      </c>
      <c r="AL105">
        <v>0</v>
      </c>
      <c r="AM105">
        <v>0</v>
      </c>
      <c r="AN105">
        <v>0</v>
      </c>
      <c r="AO105">
        <v>0</v>
      </c>
      <c r="AP105">
        <v>0</v>
      </c>
      <c r="AQ105">
        <v>20.63</v>
      </c>
      <c r="AR105">
        <v>10.14</v>
      </c>
      <c r="AS105">
        <v>2.19</v>
      </c>
      <c r="AT105">
        <v>0</v>
      </c>
      <c r="AU105">
        <v>10.92</v>
      </c>
      <c r="AV105">
        <v>0</v>
      </c>
      <c r="AW105">
        <v>0</v>
      </c>
      <c r="AX105">
        <v>7.37</v>
      </c>
      <c r="AY105">
        <v>18.100000000000001</v>
      </c>
      <c r="AZ105">
        <v>27.51</v>
      </c>
      <c r="BA105">
        <v>1.64</v>
      </c>
      <c r="BB105">
        <v>98.5</v>
      </c>
      <c r="BC105">
        <v>43.88</v>
      </c>
      <c r="BD105">
        <v>0</v>
      </c>
      <c r="BE105">
        <v>0.29050799999999999</v>
      </c>
      <c r="BF105">
        <v>1.8920200000000002E-2</v>
      </c>
      <c r="BG105">
        <v>0</v>
      </c>
      <c r="BH105">
        <v>1.0894600000000001E-2</v>
      </c>
      <c r="BI105">
        <v>0</v>
      </c>
      <c r="BJ105">
        <v>0</v>
      </c>
      <c r="BK105">
        <v>0.134212</v>
      </c>
      <c r="BL105">
        <v>0.17562900000000001</v>
      </c>
      <c r="BM105">
        <v>0.30364400000000002</v>
      </c>
      <c r="BN105">
        <v>2.03874E-2</v>
      </c>
      <c r="BO105">
        <v>0.95419500000000002</v>
      </c>
      <c r="BP105">
        <v>0.32032300000000002</v>
      </c>
      <c r="BQ105">
        <v>130.875</v>
      </c>
      <c r="BR105">
        <v>180.99700000000001</v>
      </c>
      <c r="BS105">
        <v>165.69200000000001</v>
      </c>
      <c r="BT105">
        <v>0</v>
      </c>
      <c r="BU105">
        <v>80.384699999999995</v>
      </c>
      <c r="BV105">
        <v>505.55700000000002</v>
      </c>
      <c r="BW105">
        <v>946.44799999999998</v>
      </c>
      <c r="BX105">
        <v>2025.88</v>
      </c>
      <c r="BY105">
        <v>119.621</v>
      </c>
      <c r="BZ105">
        <v>4155.46</v>
      </c>
      <c r="CA105">
        <v>193.12700000000001</v>
      </c>
      <c r="CB105">
        <v>0</v>
      </c>
      <c r="CC105">
        <v>0</v>
      </c>
      <c r="CD105">
        <v>0</v>
      </c>
      <c r="CE105">
        <v>102.79300000000001</v>
      </c>
      <c r="CF105">
        <v>0</v>
      </c>
      <c r="CG105">
        <v>43.669699999999999</v>
      </c>
      <c r="CH105">
        <v>0</v>
      </c>
      <c r="CI105">
        <v>0</v>
      </c>
      <c r="CJ105">
        <v>339.589</v>
      </c>
      <c r="CK105">
        <v>0</v>
      </c>
      <c r="CL105">
        <v>0</v>
      </c>
      <c r="CM105">
        <v>0</v>
      </c>
      <c r="CN105">
        <v>0</v>
      </c>
      <c r="CO105">
        <v>0</v>
      </c>
      <c r="CP105">
        <v>0</v>
      </c>
      <c r="CQ105">
        <v>0</v>
      </c>
      <c r="CR105">
        <v>0</v>
      </c>
      <c r="CS105">
        <v>0</v>
      </c>
      <c r="CT105">
        <v>0</v>
      </c>
      <c r="CU105">
        <v>21.84</v>
      </c>
      <c r="CV105">
        <v>15.57</v>
      </c>
      <c r="CW105">
        <v>2.19</v>
      </c>
      <c r="CX105">
        <v>0</v>
      </c>
      <c r="CY105">
        <v>10.92</v>
      </c>
      <c r="CZ105">
        <v>7.37</v>
      </c>
      <c r="DA105">
        <v>18.18</v>
      </c>
      <c r="DB105">
        <v>27.51</v>
      </c>
      <c r="DC105">
        <v>1.64</v>
      </c>
      <c r="DD105">
        <v>105.22</v>
      </c>
      <c r="DE105">
        <v>50.52</v>
      </c>
      <c r="DF105">
        <v>0</v>
      </c>
      <c r="DG105">
        <v>0.55552299999999999</v>
      </c>
      <c r="DH105">
        <v>1.8920200000000002E-2</v>
      </c>
      <c r="DI105">
        <v>0</v>
      </c>
      <c r="DJ105">
        <v>1.0894600000000001E-2</v>
      </c>
      <c r="DK105">
        <v>0.134212</v>
      </c>
      <c r="DL105">
        <v>0.17653199999999999</v>
      </c>
      <c r="DM105">
        <v>0.30364400000000002</v>
      </c>
      <c r="DN105">
        <v>2.03874E-2</v>
      </c>
      <c r="DO105">
        <v>1.22011</v>
      </c>
      <c r="DP105">
        <v>0.58533800000000002</v>
      </c>
      <c r="DQ105" t="s">
        <v>691</v>
      </c>
      <c r="DR105" t="s">
        <v>690</v>
      </c>
      <c r="DS105" t="s">
        <v>16</v>
      </c>
      <c r="DT105">
        <v>0.26591799999999999</v>
      </c>
      <c r="DU105">
        <v>0.265015</v>
      </c>
      <c r="DV105">
        <v>6.3866199999999997</v>
      </c>
      <c r="DW105">
        <v>13.1433</v>
      </c>
      <c r="EN105">
        <v>123.997</v>
      </c>
      <c r="EO105">
        <v>131.26</v>
      </c>
      <c r="EP105">
        <v>165.69200000000001</v>
      </c>
      <c r="EQ105">
        <v>0</v>
      </c>
      <c r="ER105">
        <v>80.384699999999995</v>
      </c>
      <c r="ES105">
        <v>0</v>
      </c>
      <c r="ET105">
        <v>0</v>
      </c>
      <c r="EU105">
        <v>505.55700000000002</v>
      </c>
      <c r="EV105">
        <v>941.36599999999999</v>
      </c>
      <c r="EW105">
        <v>2025.88</v>
      </c>
      <c r="EX105">
        <v>119.621</v>
      </c>
      <c r="EY105">
        <v>4093.76</v>
      </c>
      <c r="EZ105">
        <v>182.977</v>
      </c>
      <c r="FA105">
        <v>0</v>
      </c>
      <c r="FB105">
        <v>0</v>
      </c>
      <c r="FC105">
        <v>0</v>
      </c>
      <c r="FD105">
        <v>102.79300000000001</v>
      </c>
      <c r="FE105">
        <v>0</v>
      </c>
      <c r="FF105">
        <v>43.669699999999999</v>
      </c>
      <c r="FG105">
        <v>0</v>
      </c>
      <c r="FH105">
        <v>0</v>
      </c>
      <c r="FI105">
        <v>329.43900000000002</v>
      </c>
      <c r="FJ105">
        <v>0</v>
      </c>
      <c r="FK105">
        <v>0</v>
      </c>
      <c r="FL105">
        <v>0</v>
      </c>
      <c r="FM105">
        <v>0</v>
      </c>
      <c r="FN105">
        <v>0</v>
      </c>
      <c r="FO105">
        <v>0</v>
      </c>
      <c r="FP105">
        <v>0</v>
      </c>
      <c r="FQ105">
        <v>0</v>
      </c>
      <c r="FR105">
        <v>0</v>
      </c>
      <c r="FS105">
        <v>0</v>
      </c>
      <c r="FT105">
        <v>20.63</v>
      </c>
      <c r="FU105">
        <v>10.14</v>
      </c>
      <c r="FV105">
        <v>2.19</v>
      </c>
      <c r="FW105">
        <v>0</v>
      </c>
      <c r="FX105">
        <v>10.92</v>
      </c>
      <c r="FY105">
        <v>0</v>
      </c>
      <c r="FZ105">
        <v>0</v>
      </c>
      <c r="GA105">
        <v>7.37</v>
      </c>
      <c r="GB105">
        <v>18.100000000000001</v>
      </c>
      <c r="GC105">
        <v>27.51</v>
      </c>
      <c r="GD105">
        <v>1.64</v>
      </c>
      <c r="GE105">
        <v>98.5</v>
      </c>
      <c r="GF105">
        <v>0</v>
      </c>
      <c r="GG105">
        <v>0.29050799999999999</v>
      </c>
      <c r="GH105">
        <v>1.8920200000000002E-2</v>
      </c>
      <c r="GI105">
        <v>0</v>
      </c>
      <c r="GJ105">
        <v>1.0894600000000001E-2</v>
      </c>
      <c r="GK105">
        <v>0</v>
      </c>
      <c r="GL105">
        <v>0</v>
      </c>
      <c r="GM105">
        <v>0.134212</v>
      </c>
      <c r="GN105">
        <v>0.17562900000000001</v>
      </c>
      <c r="GO105">
        <v>0.30364400000000002</v>
      </c>
      <c r="GP105">
        <v>2.03874E-2</v>
      </c>
      <c r="GQ105">
        <v>0.95419500000000002</v>
      </c>
      <c r="GR105">
        <v>446.95</v>
      </c>
      <c r="GS105">
        <v>1139.18</v>
      </c>
      <c r="GT105">
        <v>165.69200000000001</v>
      </c>
      <c r="GU105">
        <v>0</v>
      </c>
      <c r="GV105">
        <v>0</v>
      </c>
      <c r="GW105">
        <v>2135</v>
      </c>
      <c r="GX105">
        <v>930.00099999999998</v>
      </c>
      <c r="GY105">
        <v>2637.81</v>
      </c>
      <c r="GZ105">
        <v>297.5</v>
      </c>
      <c r="HA105">
        <v>7752.14</v>
      </c>
      <c r="HB105">
        <v>371.952</v>
      </c>
      <c r="HC105">
        <v>0</v>
      </c>
      <c r="HD105">
        <v>0</v>
      </c>
      <c r="HE105">
        <v>0</v>
      </c>
      <c r="HF105">
        <v>161.63900000000001</v>
      </c>
      <c r="HG105">
        <v>0</v>
      </c>
      <c r="HH105">
        <v>65.400000000000006</v>
      </c>
      <c r="HI105">
        <v>0</v>
      </c>
      <c r="HJ105">
        <v>0</v>
      </c>
      <c r="HK105">
        <v>598.99</v>
      </c>
      <c r="HL105">
        <v>0</v>
      </c>
      <c r="HM105">
        <v>0</v>
      </c>
      <c r="HN105">
        <v>0</v>
      </c>
      <c r="HO105">
        <v>0</v>
      </c>
      <c r="HP105">
        <v>0</v>
      </c>
      <c r="HQ105">
        <v>0</v>
      </c>
      <c r="HR105">
        <v>0</v>
      </c>
      <c r="HS105">
        <v>0</v>
      </c>
      <c r="HT105">
        <v>0</v>
      </c>
      <c r="HU105">
        <v>0</v>
      </c>
      <c r="HV105">
        <v>44.39</v>
      </c>
      <c r="HW105">
        <v>53.25</v>
      </c>
      <c r="HX105">
        <v>2.19</v>
      </c>
      <c r="HY105">
        <v>0</v>
      </c>
      <c r="HZ105">
        <v>15.43</v>
      </c>
      <c r="IA105">
        <v>31.93</v>
      </c>
      <c r="IB105">
        <v>18.57</v>
      </c>
      <c r="IC105">
        <v>36.39</v>
      </c>
      <c r="ID105">
        <v>4.13</v>
      </c>
      <c r="IE105">
        <v>206.28</v>
      </c>
      <c r="IF105">
        <v>0</v>
      </c>
      <c r="IG105">
        <v>2.4140199999999998</v>
      </c>
      <c r="IH105">
        <v>1.8920200000000002E-2</v>
      </c>
      <c r="II105">
        <v>0</v>
      </c>
      <c r="IJ105">
        <v>0</v>
      </c>
      <c r="IK105">
        <v>0.62342900000000001</v>
      </c>
      <c r="IL105">
        <v>0.118043</v>
      </c>
      <c r="IM105">
        <v>0.43196400000000001</v>
      </c>
      <c r="IN105">
        <v>6.2929700000000005E-2</v>
      </c>
      <c r="IO105">
        <v>3.6693099999999998</v>
      </c>
      <c r="IP105">
        <v>42.1</v>
      </c>
      <c r="IQ105">
        <v>0</v>
      </c>
      <c r="IR105">
        <v>25.4</v>
      </c>
      <c r="IS105">
        <v>45</v>
      </c>
      <c r="IT105">
        <v>19.600000000000001</v>
      </c>
      <c r="IU105">
        <v>14.94</v>
      </c>
      <c r="IV105">
        <v>28.94</v>
      </c>
      <c r="IW105">
        <v>20.46</v>
      </c>
      <c r="IX105">
        <v>30.06</v>
      </c>
      <c r="IY105">
        <v>14.94</v>
      </c>
      <c r="IZ105">
        <v>28.94</v>
      </c>
      <c r="JA105">
        <v>60.81</v>
      </c>
      <c r="JB105">
        <v>54.45</v>
      </c>
    </row>
    <row r="106" spans="1:262" x14ac:dyDescent="0.25">
      <c r="A106" s="10">
        <v>42977.406261574077</v>
      </c>
      <c r="B106" t="s">
        <v>627</v>
      </c>
      <c r="C106" t="s">
        <v>628</v>
      </c>
      <c r="D106">
        <v>12</v>
      </c>
      <c r="E106">
        <v>1</v>
      </c>
      <c r="F106">
        <v>2100</v>
      </c>
      <c r="G106" t="s">
        <v>96</v>
      </c>
      <c r="H106" t="s">
        <v>125</v>
      </c>
      <c r="I106">
        <v>1.27</v>
      </c>
      <c r="J106">
        <v>44.4</v>
      </c>
      <c r="K106">
        <v>124.482</v>
      </c>
      <c r="L106">
        <v>144.06700000000001</v>
      </c>
      <c r="M106">
        <v>165.69200000000001</v>
      </c>
      <c r="N106">
        <v>0</v>
      </c>
      <c r="O106">
        <v>80.384699999999995</v>
      </c>
      <c r="P106">
        <v>0</v>
      </c>
      <c r="Q106">
        <v>0</v>
      </c>
      <c r="R106">
        <v>505.55700000000002</v>
      </c>
      <c r="S106">
        <v>945.56</v>
      </c>
      <c r="T106">
        <v>2025.88</v>
      </c>
      <c r="U106">
        <v>119.621</v>
      </c>
      <c r="V106">
        <v>4111.25</v>
      </c>
      <c r="W106">
        <v>183.69399999999999</v>
      </c>
      <c r="X106">
        <v>0</v>
      </c>
      <c r="Y106">
        <v>0</v>
      </c>
      <c r="Z106">
        <v>0</v>
      </c>
      <c r="AA106">
        <v>102.79300000000001</v>
      </c>
      <c r="AB106">
        <v>0</v>
      </c>
      <c r="AC106">
        <v>43.669699999999999</v>
      </c>
      <c r="AD106">
        <v>0</v>
      </c>
      <c r="AE106">
        <v>0</v>
      </c>
      <c r="AF106">
        <v>330.15600000000001</v>
      </c>
      <c r="AG106">
        <v>0</v>
      </c>
      <c r="AH106">
        <v>0</v>
      </c>
      <c r="AI106">
        <v>0</v>
      </c>
      <c r="AJ106">
        <v>0</v>
      </c>
      <c r="AK106">
        <v>0</v>
      </c>
      <c r="AL106">
        <v>0</v>
      </c>
      <c r="AM106">
        <v>0</v>
      </c>
      <c r="AN106">
        <v>0</v>
      </c>
      <c r="AO106">
        <v>0</v>
      </c>
      <c r="AP106">
        <v>0</v>
      </c>
      <c r="AQ106">
        <v>20.71</v>
      </c>
      <c r="AR106">
        <v>15.43</v>
      </c>
      <c r="AS106">
        <v>2.19</v>
      </c>
      <c r="AT106">
        <v>0</v>
      </c>
      <c r="AU106">
        <v>10.92</v>
      </c>
      <c r="AV106">
        <v>0</v>
      </c>
      <c r="AW106">
        <v>0</v>
      </c>
      <c r="AX106">
        <v>7.37</v>
      </c>
      <c r="AY106">
        <v>18.16</v>
      </c>
      <c r="AZ106">
        <v>27.51</v>
      </c>
      <c r="BA106">
        <v>1.64</v>
      </c>
      <c r="BB106">
        <v>103.93</v>
      </c>
      <c r="BC106">
        <v>49.25</v>
      </c>
      <c r="BD106">
        <v>0</v>
      </c>
      <c r="BE106">
        <v>0.79196599999999995</v>
      </c>
      <c r="BF106">
        <v>1.8920200000000002E-2</v>
      </c>
      <c r="BG106">
        <v>0</v>
      </c>
      <c r="BH106">
        <v>1.0894600000000001E-2</v>
      </c>
      <c r="BI106">
        <v>0</v>
      </c>
      <c r="BJ106">
        <v>0</v>
      </c>
      <c r="BK106">
        <v>0.134212</v>
      </c>
      <c r="BL106">
        <v>0.176123</v>
      </c>
      <c r="BM106">
        <v>0.30364400000000002</v>
      </c>
      <c r="BN106">
        <v>2.03874E-2</v>
      </c>
      <c r="BO106">
        <v>1.4561500000000001</v>
      </c>
      <c r="BP106">
        <v>0.82178099999999998</v>
      </c>
      <c r="BQ106">
        <v>130.875</v>
      </c>
      <c r="BR106">
        <v>180.99700000000001</v>
      </c>
      <c r="BS106">
        <v>165.69200000000001</v>
      </c>
      <c r="BT106">
        <v>0</v>
      </c>
      <c r="BU106">
        <v>80.384699999999995</v>
      </c>
      <c r="BV106">
        <v>505.55700000000002</v>
      </c>
      <c r="BW106">
        <v>946.44799999999998</v>
      </c>
      <c r="BX106">
        <v>2025.88</v>
      </c>
      <c r="BY106">
        <v>119.621</v>
      </c>
      <c r="BZ106">
        <v>4155.46</v>
      </c>
      <c r="CA106">
        <v>193.12700000000001</v>
      </c>
      <c r="CB106">
        <v>0</v>
      </c>
      <c r="CC106">
        <v>0</v>
      </c>
      <c r="CD106">
        <v>0</v>
      </c>
      <c r="CE106">
        <v>102.79300000000001</v>
      </c>
      <c r="CF106">
        <v>0</v>
      </c>
      <c r="CG106">
        <v>43.669699999999999</v>
      </c>
      <c r="CH106">
        <v>0</v>
      </c>
      <c r="CI106">
        <v>0</v>
      </c>
      <c r="CJ106">
        <v>339.589</v>
      </c>
      <c r="CK106">
        <v>0</v>
      </c>
      <c r="CL106">
        <v>0</v>
      </c>
      <c r="CM106">
        <v>0</v>
      </c>
      <c r="CN106">
        <v>0</v>
      </c>
      <c r="CO106">
        <v>0</v>
      </c>
      <c r="CP106">
        <v>0</v>
      </c>
      <c r="CQ106">
        <v>0</v>
      </c>
      <c r="CR106">
        <v>0</v>
      </c>
      <c r="CS106">
        <v>0</v>
      </c>
      <c r="CT106">
        <v>0</v>
      </c>
      <c r="CU106">
        <v>21.84</v>
      </c>
      <c r="CV106">
        <v>15.57</v>
      </c>
      <c r="CW106">
        <v>2.19</v>
      </c>
      <c r="CX106">
        <v>0</v>
      </c>
      <c r="CY106">
        <v>10.92</v>
      </c>
      <c r="CZ106">
        <v>7.37</v>
      </c>
      <c r="DA106">
        <v>18.18</v>
      </c>
      <c r="DB106">
        <v>27.51</v>
      </c>
      <c r="DC106">
        <v>1.64</v>
      </c>
      <c r="DD106">
        <v>105.22</v>
      </c>
      <c r="DE106">
        <v>50.52</v>
      </c>
      <c r="DF106">
        <v>0</v>
      </c>
      <c r="DG106">
        <v>0.55552299999999999</v>
      </c>
      <c r="DH106">
        <v>1.8920200000000002E-2</v>
      </c>
      <c r="DI106">
        <v>0</v>
      </c>
      <c r="DJ106">
        <v>1.0894600000000001E-2</v>
      </c>
      <c r="DK106">
        <v>0.134212</v>
      </c>
      <c r="DL106">
        <v>0.17653199999999999</v>
      </c>
      <c r="DM106">
        <v>0.30364400000000002</v>
      </c>
      <c r="DN106">
        <v>2.03874E-2</v>
      </c>
      <c r="DO106">
        <v>1.22011</v>
      </c>
      <c r="DP106">
        <v>0.58533800000000002</v>
      </c>
      <c r="DQ106" t="s">
        <v>691</v>
      </c>
      <c r="DR106" t="s">
        <v>690</v>
      </c>
      <c r="DS106" t="s">
        <v>16</v>
      </c>
      <c r="DT106">
        <v>-0.23603399999999999</v>
      </c>
      <c r="DU106">
        <v>-0.23644299999999999</v>
      </c>
      <c r="DV106">
        <v>1.226</v>
      </c>
      <c r="DW106">
        <v>2.5138600000000002</v>
      </c>
      <c r="EN106">
        <v>124.482</v>
      </c>
      <c r="EO106">
        <v>144.06700000000001</v>
      </c>
      <c r="EP106">
        <v>165.69200000000001</v>
      </c>
      <c r="EQ106">
        <v>0</v>
      </c>
      <c r="ER106">
        <v>80.384699999999995</v>
      </c>
      <c r="ES106">
        <v>0</v>
      </c>
      <c r="ET106">
        <v>0</v>
      </c>
      <c r="EU106">
        <v>505.55700000000002</v>
      </c>
      <c r="EV106">
        <v>945.56</v>
      </c>
      <c r="EW106">
        <v>2025.88</v>
      </c>
      <c r="EX106">
        <v>119.621</v>
      </c>
      <c r="EY106">
        <v>4111.25</v>
      </c>
      <c r="EZ106">
        <v>183.69399999999999</v>
      </c>
      <c r="FA106">
        <v>0</v>
      </c>
      <c r="FB106">
        <v>0</v>
      </c>
      <c r="FC106">
        <v>0</v>
      </c>
      <c r="FD106">
        <v>102.79300000000001</v>
      </c>
      <c r="FE106">
        <v>0</v>
      </c>
      <c r="FF106">
        <v>43.669699999999999</v>
      </c>
      <c r="FG106">
        <v>0</v>
      </c>
      <c r="FH106">
        <v>0</v>
      </c>
      <c r="FI106">
        <v>330.15600000000001</v>
      </c>
      <c r="FJ106">
        <v>0</v>
      </c>
      <c r="FK106">
        <v>0</v>
      </c>
      <c r="FL106">
        <v>0</v>
      </c>
      <c r="FM106">
        <v>0</v>
      </c>
      <c r="FN106">
        <v>0</v>
      </c>
      <c r="FO106">
        <v>0</v>
      </c>
      <c r="FP106">
        <v>0</v>
      </c>
      <c r="FQ106">
        <v>0</v>
      </c>
      <c r="FR106">
        <v>0</v>
      </c>
      <c r="FS106">
        <v>0</v>
      </c>
      <c r="FT106">
        <v>20.71</v>
      </c>
      <c r="FU106">
        <v>15.43</v>
      </c>
      <c r="FV106">
        <v>2.19</v>
      </c>
      <c r="FW106">
        <v>0</v>
      </c>
      <c r="FX106">
        <v>10.92</v>
      </c>
      <c r="FY106">
        <v>0</v>
      </c>
      <c r="FZ106">
        <v>0</v>
      </c>
      <c r="GA106">
        <v>7.37</v>
      </c>
      <c r="GB106">
        <v>18.16</v>
      </c>
      <c r="GC106">
        <v>27.51</v>
      </c>
      <c r="GD106">
        <v>1.64</v>
      </c>
      <c r="GE106">
        <v>103.93</v>
      </c>
      <c r="GF106">
        <v>0</v>
      </c>
      <c r="GG106">
        <v>0.79196599999999995</v>
      </c>
      <c r="GH106">
        <v>1.8920200000000002E-2</v>
      </c>
      <c r="GI106">
        <v>0</v>
      </c>
      <c r="GJ106">
        <v>1.0894600000000001E-2</v>
      </c>
      <c r="GK106">
        <v>0</v>
      </c>
      <c r="GL106">
        <v>0</v>
      </c>
      <c r="GM106">
        <v>0.134212</v>
      </c>
      <c r="GN106">
        <v>0.176123</v>
      </c>
      <c r="GO106">
        <v>0.30364400000000002</v>
      </c>
      <c r="GP106">
        <v>2.03874E-2</v>
      </c>
      <c r="GQ106">
        <v>1.4561500000000001</v>
      </c>
      <c r="GR106">
        <v>446.95</v>
      </c>
      <c r="GS106">
        <v>1139.18</v>
      </c>
      <c r="GT106">
        <v>165.69200000000001</v>
      </c>
      <c r="GU106">
        <v>0</v>
      </c>
      <c r="GV106">
        <v>0</v>
      </c>
      <c r="GW106">
        <v>2135</v>
      </c>
      <c r="GX106">
        <v>930.00099999999998</v>
      </c>
      <c r="GY106">
        <v>2637.81</v>
      </c>
      <c r="GZ106">
        <v>297.5</v>
      </c>
      <c r="HA106">
        <v>7752.14</v>
      </c>
      <c r="HB106">
        <v>371.952</v>
      </c>
      <c r="HC106">
        <v>0</v>
      </c>
      <c r="HD106">
        <v>0</v>
      </c>
      <c r="HE106">
        <v>0</v>
      </c>
      <c r="HF106">
        <v>161.63900000000001</v>
      </c>
      <c r="HG106">
        <v>0</v>
      </c>
      <c r="HH106">
        <v>65.400000000000006</v>
      </c>
      <c r="HI106">
        <v>0</v>
      </c>
      <c r="HJ106">
        <v>0</v>
      </c>
      <c r="HK106">
        <v>598.99</v>
      </c>
      <c r="HL106">
        <v>0</v>
      </c>
      <c r="HM106">
        <v>0</v>
      </c>
      <c r="HN106">
        <v>0</v>
      </c>
      <c r="HO106">
        <v>0</v>
      </c>
      <c r="HP106">
        <v>0</v>
      </c>
      <c r="HQ106">
        <v>0</v>
      </c>
      <c r="HR106">
        <v>0</v>
      </c>
      <c r="HS106">
        <v>0</v>
      </c>
      <c r="HT106">
        <v>0</v>
      </c>
      <c r="HU106">
        <v>0</v>
      </c>
      <c r="HV106">
        <v>44.39</v>
      </c>
      <c r="HW106">
        <v>53.25</v>
      </c>
      <c r="HX106">
        <v>2.19</v>
      </c>
      <c r="HY106">
        <v>0</v>
      </c>
      <c r="HZ106">
        <v>15.43</v>
      </c>
      <c r="IA106">
        <v>31.93</v>
      </c>
      <c r="IB106">
        <v>18.57</v>
      </c>
      <c r="IC106">
        <v>36.39</v>
      </c>
      <c r="ID106">
        <v>4.13</v>
      </c>
      <c r="IE106">
        <v>206.28</v>
      </c>
      <c r="IF106">
        <v>0</v>
      </c>
      <c r="IG106">
        <v>2.4140199999999998</v>
      </c>
      <c r="IH106">
        <v>1.8920200000000002E-2</v>
      </c>
      <c r="II106">
        <v>0</v>
      </c>
      <c r="IJ106">
        <v>0</v>
      </c>
      <c r="IK106">
        <v>0.62342900000000001</v>
      </c>
      <c r="IL106">
        <v>0.118043</v>
      </c>
      <c r="IM106">
        <v>0.43196400000000001</v>
      </c>
      <c r="IN106">
        <v>6.2929700000000005E-2</v>
      </c>
      <c r="IO106">
        <v>3.6693099999999998</v>
      </c>
      <c r="IP106">
        <v>44.4</v>
      </c>
      <c r="IQ106">
        <v>0</v>
      </c>
      <c r="IR106">
        <v>25.4</v>
      </c>
      <c r="IS106">
        <v>45</v>
      </c>
      <c r="IT106">
        <v>19.600000000000001</v>
      </c>
      <c r="IU106">
        <v>20.239999999999998</v>
      </c>
      <c r="IV106">
        <v>29.01</v>
      </c>
      <c r="IW106">
        <v>20.46</v>
      </c>
      <c r="IX106">
        <v>30.06</v>
      </c>
      <c r="IY106">
        <v>20.239999999999998</v>
      </c>
      <c r="IZ106">
        <v>29.01</v>
      </c>
      <c r="JA106">
        <v>60.81</v>
      </c>
      <c r="JB106">
        <v>54.45</v>
      </c>
    </row>
    <row r="107" spans="1:262" x14ac:dyDescent="0.25">
      <c r="A107" s="10">
        <v>42977.405486111114</v>
      </c>
      <c r="B107" t="s">
        <v>629</v>
      </c>
      <c r="C107" t="s">
        <v>630</v>
      </c>
      <c r="D107">
        <v>12</v>
      </c>
      <c r="E107">
        <v>1</v>
      </c>
      <c r="F107">
        <v>2100</v>
      </c>
      <c r="G107" t="s">
        <v>96</v>
      </c>
      <c r="H107" t="s">
        <v>125</v>
      </c>
      <c r="I107">
        <v>4.87</v>
      </c>
      <c r="J107">
        <v>42.9</v>
      </c>
      <c r="K107">
        <v>123.997</v>
      </c>
      <c r="L107">
        <v>139.755</v>
      </c>
      <c r="M107">
        <v>165.69200000000001</v>
      </c>
      <c r="N107">
        <v>0</v>
      </c>
      <c r="O107">
        <v>80.384699999999995</v>
      </c>
      <c r="P107">
        <v>0</v>
      </c>
      <c r="Q107">
        <v>0</v>
      </c>
      <c r="R107">
        <v>505.55700000000002</v>
      </c>
      <c r="S107">
        <v>941.36599999999999</v>
      </c>
      <c r="T107">
        <v>2025.88</v>
      </c>
      <c r="U107">
        <v>119.621</v>
      </c>
      <c r="V107">
        <v>4102.25</v>
      </c>
      <c r="W107">
        <v>182.977</v>
      </c>
      <c r="X107">
        <v>0</v>
      </c>
      <c r="Y107">
        <v>0</v>
      </c>
      <c r="Z107">
        <v>0</v>
      </c>
      <c r="AA107">
        <v>102.79300000000001</v>
      </c>
      <c r="AB107">
        <v>0</v>
      </c>
      <c r="AC107">
        <v>43.669699999999999</v>
      </c>
      <c r="AD107">
        <v>0</v>
      </c>
      <c r="AE107">
        <v>0</v>
      </c>
      <c r="AF107">
        <v>329.43900000000002</v>
      </c>
      <c r="AG107">
        <v>0</v>
      </c>
      <c r="AH107">
        <v>0</v>
      </c>
      <c r="AI107">
        <v>0</v>
      </c>
      <c r="AJ107">
        <v>0</v>
      </c>
      <c r="AK107">
        <v>0</v>
      </c>
      <c r="AL107">
        <v>0</v>
      </c>
      <c r="AM107">
        <v>0</v>
      </c>
      <c r="AN107">
        <v>0</v>
      </c>
      <c r="AO107">
        <v>0</v>
      </c>
      <c r="AP107">
        <v>0</v>
      </c>
      <c r="AQ107">
        <v>20.63</v>
      </c>
      <c r="AR107">
        <v>11.91</v>
      </c>
      <c r="AS107">
        <v>2.19</v>
      </c>
      <c r="AT107">
        <v>0</v>
      </c>
      <c r="AU107">
        <v>10.92</v>
      </c>
      <c r="AV107">
        <v>0</v>
      </c>
      <c r="AW107">
        <v>0</v>
      </c>
      <c r="AX107">
        <v>7.37</v>
      </c>
      <c r="AY107">
        <v>18.100000000000001</v>
      </c>
      <c r="AZ107">
        <v>27.51</v>
      </c>
      <c r="BA107">
        <v>1.64</v>
      </c>
      <c r="BB107">
        <v>100.27</v>
      </c>
      <c r="BC107">
        <v>45.65</v>
      </c>
      <c r="BD107">
        <v>0</v>
      </c>
      <c r="BE107">
        <v>0.34526899999999999</v>
      </c>
      <c r="BF107">
        <v>1.8920200000000002E-2</v>
      </c>
      <c r="BG107">
        <v>0</v>
      </c>
      <c r="BH107">
        <v>1.0894600000000001E-2</v>
      </c>
      <c r="BI107">
        <v>0</v>
      </c>
      <c r="BJ107">
        <v>0</v>
      </c>
      <c r="BK107">
        <v>0.134212</v>
      </c>
      <c r="BL107">
        <v>0.17562900000000001</v>
      </c>
      <c r="BM107">
        <v>0.30364400000000002</v>
      </c>
      <c r="BN107">
        <v>2.03874E-2</v>
      </c>
      <c r="BO107">
        <v>1.0089600000000001</v>
      </c>
      <c r="BP107">
        <v>0.37508399999999997</v>
      </c>
      <c r="BQ107">
        <v>130.875</v>
      </c>
      <c r="BR107">
        <v>180.99700000000001</v>
      </c>
      <c r="BS107">
        <v>165.69200000000001</v>
      </c>
      <c r="BT107">
        <v>0</v>
      </c>
      <c r="BU107">
        <v>80.384699999999995</v>
      </c>
      <c r="BV107">
        <v>505.55700000000002</v>
      </c>
      <c r="BW107">
        <v>946.44799999999998</v>
      </c>
      <c r="BX107">
        <v>2025.88</v>
      </c>
      <c r="BY107">
        <v>119.621</v>
      </c>
      <c r="BZ107">
        <v>4155.46</v>
      </c>
      <c r="CA107">
        <v>193.12700000000001</v>
      </c>
      <c r="CB107">
        <v>0</v>
      </c>
      <c r="CC107">
        <v>0</v>
      </c>
      <c r="CD107">
        <v>0</v>
      </c>
      <c r="CE107">
        <v>102.79300000000001</v>
      </c>
      <c r="CF107">
        <v>0</v>
      </c>
      <c r="CG107">
        <v>43.669699999999999</v>
      </c>
      <c r="CH107">
        <v>0</v>
      </c>
      <c r="CI107">
        <v>0</v>
      </c>
      <c r="CJ107">
        <v>339.589</v>
      </c>
      <c r="CK107">
        <v>0</v>
      </c>
      <c r="CL107">
        <v>0</v>
      </c>
      <c r="CM107">
        <v>0</v>
      </c>
      <c r="CN107">
        <v>0</v>
      </c>
      <c r="CO107">
        <v>0</v>
      </c>
      <c r="CP107">
        <v>0</v>
      </c>
      <c r="CQ107">
        <v>0</v>
      </c>
      <c r="CR107">
        <v>0</v>
      </c>
      <c r="CS107">
        <v>0</v>
      </c>
      <c r="CT107">
        <v>0</v>
      </c>
      <c r="CU107">
        <v>21.84</v>
      </c>
      <c r="CV107">
        <v>15.57</v>
      </c>
      <c r="CW107">
        <v>2.19</v>
      </c>
      <c r="CX107">
        <v>0</v>
      </c>
      <c r="CY107">
        <v>10.92</v>
      </c>
      <c r="CZ107">
        <v>7.37</v>
      </c>
      <c r="DA107">
        <v>18.18</v>
      </c>
      <c r="DB107">
        <v>27.51</v>
      </c>
      <c r="DC107">
        <v>1.64</v>
      </c>
      <c r="DD107">
        <v>105.22</v>
      </c>
      <c r="DE107">
        <v>50.52</v>
      </c>
      <c r="DF107">
        <v>0</v>
      </c>
      <c r="DG107">
        <v>0.55552299999999999</v>
      </c>
      <c r="DH107">
        <v>1.8920200000000002E-2</v>
      </c>
      <c r="DI107">
        <v>0</v>
      </c>
      <c r="DJ107">
        <v>1.0894600000000001E-2</v>
      </c>
      <c r="DK107">
        <v>0.134212</v>
      </c>
      <c r="DL107">
        <v>0.17653199999999999</v>
      </c>
      <c r="DM107">
        <v>0.30364400000000002</v>
      </c>
      <c r="DN107">
        <v>2.03874E-2</v>
      </c>
      <c r="DO107">
        <v>1.22011</v>
      </c>
      <c r="DP107">
        <v>0.58533800000000002</v>
      </c>
      <c r="DQ107" t="s">
        <v>691</v>
      </c>
      <c r="DR107" t="s">
        <v>690</v>
      </c>
      <c r="DS107" t="s">
        <v>16</v>
      </c>
      <c r="DT107">
        <v>0.21115700000000001</v>
      </c>
      <c r="DU107">
        <v>0.210254</v>
      </c>
      <c r="DV107">
        <v>4.7044300000000003</v>
      </c>
      <c r="DW107">
        <v>9.6397499999999994</v>
      </c>
      <c r="EN107">
        <v>123.997</v>
      </c>
      <c r="EO107">
        <v>139.755</v>
      </c>
      <c r="EP107">
        <v>165.69200000000001</v>
      </c>
      <c r="EQ107">
        <v>0</v>
      </c>
      <c r="ER107">
        <v>80.384699999999995</v>
      </c>
      <c r="ES107">
        <v>0</v>
      </c>
      <c r="ET107">
        <v>0</v>
      </c>
      <c r="EU107">
        <v>505.55700000000002</v>
      </c>
      <c r="EV107">
        <v>941.36599999999999</v>
      </c>
      <c r="EW107">
        <v>2025.88</v>
      </c>
      <c r="EX107">
        <v>119.621</v>
      </c>
      <c r="EY107">
        <v>4102.25</v>
      </c>
      <c r="EZ107">
        <v>182.977</v>
      </c>
      <c r="FA107">
        <v>0</v>
      </c>
      <c r="FB107">
        <v>0</v>
      </c>
      <c r="FC107">
        <v>0</v>
      </c>
      <c r="FD107">
        <v>102.79300000000001</v>
      </c>
      <c r="FE107">
        <v>0</v>
      </c>
      <c r="FF107">
        <v>43.669699999999999</v>
      </c>
      <c r="FG107">
        <v>0</v>
      </c>
      <c r="FH107">
        <v>0</v>
      </c>
      <c r="FI107">
        <v>329.43900000000002</v>
      </c>
      <c r="FJ107">
        <v>0</v>
      </c>
      <c r="FK107">
        <v>0</v>
      </c>
      <c r="FL107">
        <v>0</v>
      </c>
      <c r="FM107">
        <v>0</v>
      </c>
      <c r="FN107">
        <v>0</v>
      </c>
      <c r="FO107">
        <v>0</v>
      </c>
      <c r="FP107">
        <v>0</v>
      </c>
      <c r="FQ107">
        <v>0</v>
      </c>
      <c r="FR107">
        <v>0</v>
      </c>
      <c r="FS107">
        <v>0</v>
      </c>
      <c r="FT107">
        <v>20.63</v>
      </c>
      <c r="FU107">
        <v>11.91</v>
      </c>
      <c r="FV107">
        <v>2.19</v>
      </c>
      <c r="FW107">
        <v>0</v>
      </c>
      <c r="FX107">
        <v>10.92</v>
      </c>
      <c r="FY107">
        <v>0</v>
      </c>
      <c r="FZ107">
        <v>0</v>
      </c>
      <c r="GA107">
        <v>7.37</v>
      </c>
      <c r="GB107">
        <v>18.100000000000001</v>
      </c>
      <c r="GC107">
        <v>27.51</v>
      </c>
      <c r="GD107">
        <v>1.64</v>
      </c>
      <c r="GE107">
        <v>100.27</v>
      </c>
      <c r="GF107">
        <v>0</v>
      </c>
      <c r="GG107">
        <v>0.34526899999999999</v>
      </c>
      <c r="GH107">
        <v>1.8920200000000002E-2</v>
      </c>
      <c r="GI107">
        <v>0</v>
      </c>
      <c r="GJ107">
        <v>1.0894600000000001E-2</v>
      </c>
      <c r="GK107">
        <v>0</v>
      </c>
      <c r="GL107">
        <v>0</v>
      </c>
      <c r="GM107">
        <v>0.134212</v>
      </c>
      <c r="GN107">
        <v>0.17562900000000001</v>
      </c>
      <c r="GO107">
        <v>0.30364400000000002</v>
      </c>
      <c r="GP107">
        <v>2.03874E-2</v>
      </c>
      <c r="GQ107">
        <v>1.0089600000000001</v>
      </c>
      <c r="GR107">
        <v>446.95</v>
      </c>
      <c r="GS107">
        <v>1139.18</v>
      </c>
      <c r="GT107">
        <v>165.69200000000001</v>
      </c>
      <c r="GU107">
        <v>0</v>
      </c>
      <c r="GV107">
        <v>0</v>
      </c>
      <c r="GW107">
        <v>2135</v>
      </c>
      <c r="GX107">
        <v>930.00099999999998</v>
      </c>
      <c r="GY107">
        <v>2637.81</v>
      </c>
      <c r="GZ107">
        <v>297.5</v>
      </c>
      <c r="HA107">
        <v>7752.14</v>
      </c>
      <c r="HB107">
        <v>371.952</v>
      </c>
      <c r="HC107">
        <v>0</v>
      </c>
      <c r="HD107">
        <v>0</v>
      </c>
      <c r="HE107">
        <v>0</v>
      </c>
      <c r="HF107">
        <v>161.63900000000001</v>
      </c>
      <c r="HG107">
        <v>0</v>
      </c>
      <c r="HH107">
        <v>65.400000000000006</v>
      </c>
      <c r="HI107">
        <v>0</v>
      </c>
      <c r="HJ107">
        <v>0</v>
      </c>
      <c r="HK107">
        <v>598.99</v>
      </c>
      <c r="HL107">
        <v>0</v>
      </c>
      <c r="HM107">
        <v>0</v>
      </c>
      <c r="HN107">
        <v>0</v>
      </c>
      <c r="HO107">
        <v>0</v>
      </c>
      <c r="HP107">
        <v>0</v>
      </c>
      <c r="HQ107">
        <v>0</v>
      </c>
      <c r="HR107">
        <v>0</v>
      </c>
      <c r="HS107">
        <v>0</v>
      </c>
      <c r="HT107">
        <v>0</v>
      </c>
      <c r="HU107">
        <v>0</v>
      </c>
      <c r="HV107">
        <v>44.39</v>
      </c>
      <c r="HW107">
        <v>53.25</v>
      </c>
      <c r="HX107">
        <v>2.19</v>
      </c>
      <c r="HY107">
        <v>0</v>
      </c>
      <c r="HZ107">
        <v>15.43</v>
      </c>
      <c r="IA107">
        <v>31.93</v>
      </c>
      <c r="IB107">
        <v>18.57</v>
      </c>
      <c r="IC107">
        <v>36.39</v>
      </c>
      <c r="ID107">
        <v>4.13</v>
      </c>
      <c r="IE107">
        <v>206.28</v>
      </c>
      <c r="IF107">
        <v>0</v>
      </c>
      <c r="IG107">
        <v>2.4140199999999998</v>
      </c>
      <c r="IH107">
        <v>1.8920200000000002E-2</v>
      </c>
      <c r="II107">
        <v>0</v>
      </c>
      <c r="IJ107">
        <v>0</v>
      </c>
      <c r="IK107">
        <v>0.62342900000000001</v>
      </c>
      <c r="IL107">
        <v>0.118043</v>
      </c>
      <c r="IM107">
        <v>0.43196400000000001</v>
      </c>
      <c r="IN107">
        <v>6.2929700000000005E-2</v>
      </c>
      <c r="IO107">
        <v>3.6693099999999998</v>
      </c>
      <c r="IP107">
        <v>42.9</v>
      </c>
      <c r="IQ107">
        <v>0</v>
      </c>
      <c r="IR107">
        <v>25.4</v>
      </c>
      <c r="IS107">
        <v>45</v>
      </c>
      <c r="IT107">
        <v>19.600000000000001</v>
      </c>
      <c r="IU107">
        <v>16.71</v>
      </c>
      <c r="IV107">
        <v>28.94</v>
      </c>
      <c r="IW107">
        <v>20.46</v>
      </c>
      <c r="IX107">
        <v>30.06</v>
      </c>
      <c r="IY107">
        <v>16.71</v>
      </c>
      <c r="IZ107">
        <v>28.94</v>
      </c>
      <c r="JA107">
        <v>60.81</v>
      </c>
      <c r="JB107">
        <v>54.45</v>
      </c>
    </row>
    <row r="108" spans="1:262" x14ac:dyDescent="0.25">
      <c r="A108" s="10">
        <v>42977.4059837963</v>
      </c>
      <c r="B108" t="s">
        <v>631</v>
      </c>
      <c r="C108" t="s">
        <v>632</v>
      </c>
      <c r="D108">
        <v>12</v>
      </c>
      <c r="E108">
        <v>1</v>
      </c>
      <c r="F108">
        <v>2100</v>
      </c>
      <c r="G108" t="s">
        <v>96</v>
      </c>
      <c r="H108" t="s">
        <v>125</v>
      </c>
      <c r="I108">
        <v>4.87</v>
      </c>
      <c r="J108">
        <v>42.9</v>
      </c>
      <c r="K108">
        <v>123.997</v>
      </c>
      <c r="L108">
        <v>139.755</v>
      </c>
      <c r="M108">
        <v>165.69200000000001</v>
      </c>
      <c r="N108">
        <v>0</v>
      </c>
      <c r="O108">
        <v>80.384699999999995</v>
      </c>
      <c r="P108">
        <v>0</v>
      </c>
      <c r="Q108">
        <v>0</v>
      </c>
      <c r="R108">
        <v>505.55700000000002</v>
      </c>
      <c r="S108">
        <v>941.36599999999999</v>
      </c>
      <c r="T108">
        <v>2025.88</v>
      </c>
      <c r="U108">
        <v>119.621</v>
      </c>
      <c r="V108">
        <v>4102.25</v>
      </c>
      <c r="W108">
        <v>182.977</v>
      </c>
      <c r="X108">
        <v>0</v>
      </c>
      <c r="Y108">
        <v>0</v>
      </c>
      <c r="Z108">
        <v>0</v>
      </c>
      <c r="AA108">
        <v>102.79300000000001</v>
      </c>
      <c r="AB108">
        <v>0</v>
      </c>
      <c r="AC108">
        <v>43.669699999999999</v>
      </c>
      <c r="AD108">
        <v>0</v>
      </c>
      <c r="AE108">
        <v>0</v>
      </c>
      <c r="AF108">
        <v>329.43900000000002</v>
      </c>
      <c r="AG108">
        <v>0</v>
      </c>
      <c r="AH108">
        <v>0</v>
      </c>
      <c r="AI108">
        <v>0</v>
      </c>
      <c r="AJ108">
        <v>0</v>
      </c>
      <c r="AK108">
        <v>0</v>
      </c>
      <c r="AL108">
        <v>0</v>
      </c>
      <c r="AM108">
        <v>0</v>
      </c>
      <c r="AN108">
        <v>0</v>
      </c>
      <c r="AO108">
        <v>0</v>
      </c>
      <c r="AP108">
        <v>0</v>
      </c>
      <c r="AQ108">
        <v>20.63</v>
      </c>
      <c r="AR108">
        <v>11.91</v>
      </c>
      <c r="AS108">
        <v>2.19</v>
      </c>
      <c r="AT108">
        <v>0</v>
      </c>
      <c r="AU108">
        <v>10.92</v>
      </c>
      <c r="AV108">
        <v>0</v>
      </c>
      <c r="AW108">
        <v>0</v>
      </c>
      <c r="AX108">
        <v>7.37</v>
      </c>
      <c r="AY108">
        <v>18.100000000000001</v>
      </c>
      <c r="AZ108">
        <v>27.51</v>
      </c>
      <c r="BA108">
        <v>1.64</v>
      </c>
      <c r="BB108">
        <v>100.27</v>
      </c>
      <c r="BC108">
        <v>45.65</v>
      </c>
      <c r="BD108">
        <v>0</v>
      </c>
      <c r="BE108">
        <v>0.34526899999999999</v>
      </c>
      <c r="BF108">
        <v>1.8920200000000002E-2</v>
      </c>
      <c r="BG108">
        <v>0</v>
      </c>
      <c r="BH108">
        <v>1.0894600000000001E-2</v>
      </c>
      <c r="BI108">
        <v>0</v>
      </c>
      <c r="BJ108">
        <v>0</v>
      </c>
      <c r="BK108">
        <v>0.134212</v>
      </c>
      <c r="BL108">
        <v>0.17562900000000001</v>
      </c>
      <c r="BM108">
        <v>0.30364400000000002</v>
      </c>
      <c r="BN108">
        <v>2.03874E-2</v>
      </c>
      <c r="BO108">
        <v>1.0089600000000001</v>
      </c>
      <c r="BP108">
        <v>0.37508399999999997</v>
      </c>
      <c r="BQ108">
        <v>130.875</v>
      </c>
      <c r="BR108">
        <v>180.99700000000001</v>
      </c>
      <c r="BS108">
        <v>165.69200000000001</v>
      </c>
      <c r="BT108">
        <v>0</v>
      </c>
      <c r="BU108">
        <v>80.384699999999995</v>
      </c>
      <c r="BV108">
        <v>505.55700000000002</v>
      </c>
      <c r="BW108">
        <v>946.44799999999998</v>
      </c>
      <c r="BX108">
        <v>2025.88</v>
      </c>
      <c r="BY108">
        <v>119.621</v>
      </c>
      <c r="BZ108">
        <v>4155.46</v>
      </c>
      <c r="CA108">
        <v>193.12700000000001</v>
      </c>
      <c r="CB108">
        <v>0</v>
      </c>
      <c r="CC108">
        <v>0</v>
      </c>
      <c r="CD108">
        <v>0</v>
      </c>
      <c r="CE108">
        <v>102.79300000000001</v>
      </c>
      <c r="CF108">
        <v>0</v>
      </c>
      <c r="CG108">
        <v>43.669699999999999</v>
      </c>
      <c r="CH108">
        <v>0</v>
      </c>
      <c r="CI108">
        <v>0</v>
      </c>
      <c r="CJ108">
        <v>339.589</v>
      </c>
      <c r="CK108">
        <v>0</v>
      </c>
      <c r="CL108">
        <v>0</v>
      </c>
      <c r="CM108">
        <v>0</v>
      </c>
      <c r="CN108">
        <v>0</v>
      </c>
      <c r="CO108">
        <v>0</v>
      </c>
      <c r="CP108">
        <v>0</v>
      </c>
      <c r="CQ108">
        <v>0</v>
      </c>
      <c r="CR108">
        <v>0</v>
      </c>
      <c r="CS108">
        <v>0</v>
      </c>
      <c r="CT108">
        <v>0</v>
      </c>
      <c r="CU108">
        <v>21.84</v>
      </c>
      <c r="CV108">
        <v>15.57</v>
      </c>
      <c r="CW108">
        <v>2.19</v>
      </c>
      <c r="CX108">
        <v>0</v>
      </c>
      <c r="CY108">
        <v>10.92</v>
      </c>
      <c r="CZ108">
        <v>7.37</v>
      </c>
      <c r="DA108">
        <v>18.18</v>
      </c>
      <c r="DB108">
        <v>27.51</v>
      </c>
      <c r="DC108">
        <v>1.64</v>
      </c>
      <c r="DD108">
        <v>105.22</v>
      </c>
      <c r="DE108">
        <v>50.52</v>
      </c>
      <c r="DF108">
        <v>0</v>
      </c>
      <c r="DG108">
        <v>0.55552299999999999</v>
      </c>
      <c r="DH108">
        <v>1.8920200000000002E-2</v>
      </c>
      <c r="DI108">
        <v>0</v>
      </c>
      <c r="DJ108">
        <v>1.0894600000000001E-2</v>
      </c>
      <c r="DK108">
        <v>0.134212</v>
      </c>
      <c r="DL108">
        <v>0.17653199999999999</v>
      </c>
      <c r="DM108">
        <v>0.30364400000000002</v>
      </c>
      <c r="DN108">
        <v>2.03874E-2</v>
      </c>
      <c r="DO108">
        <v>1.22011</v>
      </c>
      <c r="DP108">
        <v>0.58533800000000002</v>
      </c>
      <c r="DQ108" t="s">
        <v>691</v>
      </c>
      <c r="DR108" t="s">
        <v>690</v>
      </c>
      <c r="DS108" t="s">
        <v>16</v>
      </c>
      <c r="DT108">
        <v>0.21115700000000001</v>
      </c>
      <c r="DU108">
        <v>0.210254</v>
      </c>
      <c r="DV108">
        <v>4.7044300000000003</v>
      </c>
      <c r="DW108">
        <v>9.6397499999999994</v>
      </c>
      <c r="EN108">
        <v>123.997</v>
      </c>
      <c r="EO108">
        <v>139.755</v>
      </c>
      <c r="EP108">
        <v>165.69200000000001</v>
      </c>
      <c r="EQ108">
        <v>0</v>
      </c>
      <c r="ER108">
        <v>80.384699999999995</v>
      </c>
      <c r="ES108">
        <v>0</v>
      </c>
      <c r="ET108">
        <v>0</v>
      </c>
      <c r="EU108">
        <v>505.55700000000002</v>
      </c>
      <c r="EV108">
        <v>941.36599999999999</v>
      </c>
      <c r="EW108">
        <v>2025.88</v>
      </c>
      <c r="EX108">
        <v>119.621</v>
      </c>
      <c r="EY108">
        <v>4102.25</v>
      </c>
      <c r="EZ108">
        <v>182.977</v>
      </c>
      <c r="FA108">
        <v>0</v>
      </c>
      <c r="FB108">
        <v>0</v>
      </c>
      <c r="FC108">
        <v>0</v>
      </c>
      <c r="FD108">
        <v>102.79300000000001</v>
      </c>
      <c r="FE108">
        <v>0</v>
      </c>
      <c r="FF108">
        <v>43.669699999999999</v>
      </c>
      <c r="FG108">
        <v>0</v>
      </c>
      <c r="FH108">
        <v>0</v>
      </c>
      <c r="FI108">
        <v>329.43900000000002</v>
      </c>
      <c r="FJ108">
        <v>0</v>
      </c>
      <c r="FK108">
        <v>0</v>
      </c>
      <c r="FL108">
        <v>0</v>
      </c>
      <c r="FM108">
        <v>0</v>
      </c>
      <c r="FN108">
        <v>0</v>
      </c>
      <c r="FO108">
        <v>0</v>
      </c>
      <c r="FP108">
        <v>0</v>
      </c>
      <c r="FQ108">
        <v>0</v>
      </c>
      <c r="FR108">
        <v>0</v>
      </c>
      <c r="FS108">
        <v>0</v>
      </c>
      <c r="FT108">
        <v>20.63</v>
      </c>
      <c r="FU108">
        <v>11.91</v>
      </c>
      <c r="FV108">
        <v>2.19</v>
      </c>
      <c r="FW108">
        <v>0</v>
      </c>
      <c r="FX108">
        <v>10.92</v>
      </c>
      <c r="FY108">
        <v>0</v>
      </c>
      <c r="FZ108">
        <v>0</v>
      </c>
      <c r="GA108">
        <v>7.37</v>
      </c>
      <c r="GB108">
        <v>18.100000000000001</v>
      </c>
      <c r="GC108">
        <v>27.51</v>
      </c>
      <c r="GD108">
        <v>1.64</v>
      </c>
      <c r="GE108">
        <v>100.27</v>
      </c>
      <c r="GF108">
        <v>0</v>
      </c>
      <c r="GG108">
        <v>0.34526899999999999</v>
      </c>
      <c r="GH108">
        <v>1.8920200000000002E-2</v>
      </c>
      <c r="GI108">
        <v>0</v>
      </c>
      <c r="GJ108">
        <v>1.0894600000000001E-2</v>
      </c>
      <c r="GK108">
        <v>0</v>
      </c>
      <c r="GL108">
        <v>0</v>
      </c>
      <c r="GM108">
        <v>0.134212</v>
      </c>
      <c r="GN108">
        <v>0.17562900000000001</v>
      </c>
      <c r="GO108">
        <v>0.30364400000000002</v>
      </c>
      <c r="GP108">
        <v>2.03874E-2</v>
      </c>
      <c r="GQ108">
        <v>1.0089600000000001</v>
      </c>
      <c r="GR108">
        <v>446.95</v>
      </c>
      <c r="GS108">
        <v>1139.18</v>
      </c>
      <c r="GT108">
        <v>165.69200000000001</v>
      </c>
      <c r="GU108">
        <v>0</v>
      </c>
      <c r="GV108">
        <v>0</v>
      </c>
      <c r="GW108">
        <v>2135</v>
      </c>
      <c r="GX108">
        <v>930.00099999999998</v>
      </c>
      <c r="GY108">
        <v>2637.81</v>
      </c>
      <c r="GZ108">
        <v>297.5</v>
      </c>
      <c r="HA108">
        <v>7752.14</v>
      </c>
      <c r="HB108">
        <v>371.952</v>
      </c>
      <c r="HC108">
        <v>0</v>
      </c>
      <c r="HD108">
        <v>0</v>
      </c>
      <c r="HE108">
        <v>0</v>
      </c>
      <c r="HF108">
        <v>161.63900000000001</v>
      </c>
      <c r="HG108">
        <v>0</v>
      </c>
      <c r="HH108">
        <v>65.400000000000006</v>
      </c>
      <c r="HI108">
        <v>0</v>
      </c>
      <c r="HJ108">
        <v>0</v>
      </c>
      <c r="HK108">
        <v>598.99</v>
      </c>
      <c r="HL108">
        <v>0</v>
      </c>
      <c r="HM108">
        <v>0</v>
      </c>
      <c r="HN108">
        <v>0</v>
      </c>
      <c r="HO108">
        <v>0</v>
      </c>
      <c r="HP108">
        <v>0</v>
      </c>
      <c r="HQ108">
        <v>0</v>
      </c>
      <c r="HR108">
        <v>0</v>
      </c>
      <c r="HS108">
        <v>0</v>
      </c>
      <c r="HT108">
        <v>0</v>
      </c>
      <c r="HU108">
        <v>0</v>
      </c>
      <c r="HV108">
        <v>44.39</v>
      </c>
      <c r="HW108">
        <v>53.25</v>
      </c>
      <c r="HX108">
        <v>2.19</v>
      </c>
      <c r="HY108">
        <v>0</v>
      </c>
      <c r="HZ108">
        <v>15.43</v>
      </c>
      <c r="IA108">
        <v>31.93</v>
      </c>
      <c r="IB108">
        <v>18.57</v>
      </c>
      <c r="IC108">
        <v>36.39</v>
      </c>
      <c r="ID108">
        <v>4.13</v>
      </c>
      <c r="IE108">
        <v>206.28</v>
      </c>
      <c r="IF108">
        <v>0</v>
      </c>
      <c r="IG108">
        <v>2.4140199999999998</v>
      </c>
      <c r="IH108">
        <v>1.8920200000000002E-2</v>
      </c>
      <c r="II108">
        <v>0</v>
      </c>
      <c r="IJ108">
        <v>0</v>
      </c>
      <c r="IK108">
        <v>0.62342900000000001</v>
      </c>
      <c r="IL108">
        <v>0.118043</v>
      </c>
      <c r="IM108">
        <v>0.43196400000000001</v>
      </c>
      <c r="IN108">
        <v>6.2929700000000005E-2</v>
      </c>
      <c r="IO108">
        <v>3.6693099999999998</v>
      </c>
      <c r="IP108">
        <v>42.9</v>
      </c>
      <c r="IQ108">
        <v>0</v>
      </c>
      <c r="IR108">
        <v>25.4</v>
      </c>
      <c r="IS108">
        <v>45</v>
      </c>
      <c r="IT108">
        <v>19.600000000000001</v>
      </c>
      <c r="IU108">
        <v>16.71</v>
      </c>
      <c r="IV108">
        <v>28.94</v>
      </c>
      <c r="IW108">
        <v>20.46</v>
      </c>
      <c r="IX108">
        <v>30.06</v>
      </c>
      <c r="IY108">
        <v>16.71</v>
      </c>
      <c r="IZ108">
        <v>28.94</v>
      </c>
      <c r="JA108">
        <v>60.81</v>
      </c>
      <c r="JB108">
        <v>54.45</v>
      </c>
    </row>
    <row r="109" spans="1:262" x14ac:dyDescent="0.25">
      <c r="A109" s="10">
        <v>42977.405462962961</v>
      </c>
      <c r="B109" t="s">
        <v>633</v>
      </c>
      <c r="C109" t="s">
        <v>634</v>
      </c>
      <c r="D109">
        <v>12</v>
      </c>
      <c r="E109">
        <v>1</v>
      </c>
      <c r="F109">
        <v>2100</v>
      </c>
      <c r="G109" t="s">
        <v>96</v>
      </c>
      <c r="H109" t="s">
        <v>125</v>
      </c>
      <c r="I109">
        <v>6.11</v>
      </c>
      <c r="J109">
        <v>42.3</v>
      </c>
      <c r="K109">
        <v>119.907</v>
      </c>
      <c r="L109">
        <v>131.964</v>
      </c>
      <c r="M109">
        <v>165.69200000000001</v>
      </c>
      <c r="N109">
        <v>0</v>
      </c>
      <c r="O109">
        <v>80.384699999999995</v>
      </c>
      <c r="P109">
        <v>0</v>
      </c>
      <c r="Q109">
        <v>0</v>
      </c>
      <c r="R109">
        <v>505.55700000000002</v>
      </c>
      <c r="S109">
        <v>941.18399999999997</v>
      </c>
      <c r="T109">
        <v>2025.88</v>
      </c>
      <c r="U109">
        <v>119.621</v>
      </c>
      <c r="V109">
        <v>4090.19</v>
      </c>
      <c r="W109">
        <v>176.941</v>
      </c>
      <c r="X109">
        <v>0</v>
      </c>
      <c r="Y109">
        <v>0</v>
      </c>
      <c r="Z109">
        <v>0</v>
      </c>
      <c r="AA109">
        <v>102.79300000000001</v>
      </c>
      <c r="AB109">
        <v>0</v>
      </c>
      <c r="AC109">
        <v>43.669699999999999</v>
      </c>
      <c r="AD109">
        <v>0</v>
      </c>
      <c r="AE109">
        <v>0</v>
      </c>
      <c r="AF109">
        <v>323.404</v>
      </c>
      <c r="AG109">
        <v>0</v>
      </c>
      <c r="AH109">
        <v>0</v>
      </c>
      <c r="AI109">
        <v>0</v>
      </c>
      <c r="AJ109">
        <v>0</v>
      </c>
      <c r="AK109">
        <v>0</v>
      </c>
      <c r="AL109">
        <v>0</v>
      </c>
      <c r="AM109">
        <v>0</v>
      </c>
      <c r="AN109">
        <v>0</v>
      </c>
      <c r="AO109">
        <v>0</v>
      </c>
      <c r="AP109">
        <v>0</v>
      </c>
      <c r="AQ109">
        <v>19.97</v>
      </c>
      <c r="AR109">
        <v>11.33</v>
      </c>
      <c r="AS109">
        <v>2.19</v>
      </c>
      <c r="AT109">
        <v>0</v>
      </c>
      <c r="AU109">
        <v>10.92</v>
      </c>
      <c r="AV109">
        <v>0</v>
      </c>
      <c r="AW109">
        <v>0</v>
      </c>
      <c r="AX109">
        <v>7.37</v>
      </c>
      <c r="AY109">
        <v>18.100000000000001</v>
      </c>
      <c r="AZ109">
        <v>27.51</v>
      </c>
      <c r="BA109">
        <v>1.64</v>
      </c>
      <c r="BB109">
        <v>99.03</v>
      </c>
      <c r="BC109">
        <v>44.41</v>
      </c>
      <c r="BD109">
        <v>0</v>
      </c>
      <c r="BE109">
        <v>0.31089699999999998</v>
      </c>
      <c r="BF109">
        <v>1.8920200000000002E-2</v>
      </c>
      <c r="BG109">
        <v>0</v>
      </c>
      <c r="BH109">
        <v>1.0894600000000001E-2</v>
      </c>
      <c r="BI109">
        <v>0</v>
      </c>
      <c r="BJ109">
        <v>0</v>
      </c>
      <c r="BK109">
        <v>0.134212</v>
      </c>
      <c r="BL109">
        <v>0.17552799999999999</v>
      </c>
      <c r="BM109">
        <v>0.30364400000000002</v>
      </c>
      <c r="BN109">
        <v>2.03874E-2</v>
      </c>
      <c r="BO109">
        <v>0.97448299999999999</v>
      </c>
      <c r="BP109">
        <v>0.34071099999999999</v>
      </c>
      <c r="BQ109">
        <v>130.875</v>
      </c>
      <c r="BR109">
        <v>180.99700000000001</v>
      </c>
      <c r="BS109">
        <v>165.69200000000001</v>
      </c>
      <c r="BT109">
        <v>0</v>
      </c>
      <c r="BU109">
        <v>80.384699999999995</v>
      </c>
      <c r="BV109">
        <v>505.55700000000002</v>
      </c>
      <c r="BW109">
        <v>946.44799999999998</v>
      </c>
      <c r="BX109">
        <v>2025.88</v>
      </c>
      <c r="BY109">
        <v>119.621</v>
      </c>
      <c r="BZ109">
        <v>4155.46</v>
      </c>
      <c r="CA109">
        <v>193.12700000000001</v>
      </c>
      <c r="CB109">
        <v>0</v>
      </c>
      <c r="CC109">
        <v>0</v>
      </c>
      <c r="CD109">
        <v>0</v>
      </c>
      <c r="CE109">
        <v>102.79300000000001</v>
      </c>
      <c r="CF109">
        <v>0</v>
      </c>
      <c r="CG109">
        <v>43.669699999999999</v>
      </c>
      <c r="CH109">
        <v>0</v>
      </c>
      <c r="CI109">
        <v>0</v>
      </c>
      <c r="CJ109">
        <v>339.589</v>
      </c>
      <c r="CK109">
        <v>0</v>
      </c>
      <c r="CL109">
        <v>0</v>
      </c>
      <c r="CM109">
        <v>0</v>
      </c>
      <c r="CN109">
        <v>0</v>
      </c>
      <c r="CO109">
        <v>0</v>
      </c>
      <c r="CP109">
        <v>0</v>
      </c>
      <c r="CQ109">
        <v>0</v>
      </c>
      <c r="CR109">
        <v>0</v>
      </c>
      <c r="CS109">
        <v>0</v>
      </c>
      <c r="CT109">
        <v>0</v>
      </c>
      <c r="CU109">
        <v>21.84</v>
      </c>
      <c r="CV109">
        <v>15.57</v>
      </c>
      <c r="CW109">
        <v>2.19</v>
      </c>
      <c r="CX109">
        <v>0</v>
      </c>
      <c r="CY109">
        <v>10.92</v>
      </c>
      <c r="CZ109">
        <v>7.37</v>
      </c>
      <c r="DA109">
        <v>18.18</v>
      </c>
      <c r="DB109">
        <v>27.51</v>
      </c>
      <c r="DC109">
        <v>1.64</v>
      </c>
      <c r="DD109">
        <v>105.22</v>
      </c>
      <c r="DE109">
        <v>50.52</v>
      </c>
      <c r="DF109">
        <v>0</v>
      </c>
      <c r="DG109">
        <v>0.55552299999999999</v>
      </c>
      <c r="DH109">
        <v>1.8920200000000002E-2</v>
      </c>
      <c r="DI109">
        <v>0</v>
      </c>
      <c r="DJ109">
        <v>1.0894600000000001E-2</v>
      </c>
      <c r="DK109">
        <v>0.134212</v>
      </c>
      <c r="DL109">
        <v>0.17653199999999999</v>
      </c>
      <c r="DM109">
        <v>0.30364400000000002</v>
      </c>
      <c r="DN109">
        <v>2.03874E-2</v>
      </c>
      <c r="DO109">
        <v>1.22011</v>
      </c>
      <c r="DP109">
        <v>0.58533800000000002</v>
      </c>
      <c r="DQ109" t="s">
        <v>691</v>
      </c>
      <c r="DR109" t="s">
        <v>690</v>
      </c>
      <c r="DS109" t="s">
        <v>16</v>
      </c>
      <c r="DT109">
        <v>0.24562999999999999</v>
      </c>
      <c r="DU109">
        <v>0.24462600000000001</v>
      </c>
      <c r="DV109">
        <v>5.8829099999999999</v>
      </c>
      <c r="DW109">
        <v>12.094200000000001</v>
      </c>
      <c r="EN109">
        <v>119.907</v>
      </c>
      <c r="EO109">
        <v>131.964</v>
      </c>
      <c r="EP109">
        <v>165.69200000000001</v>
      </c>
      <c r="EQ109">
        <v>0</v>
      </c>
      <c r="ER109">
        <v>80.384699999999995</v>
      </c>
      <c r="ES109">
        <v>0</v>
      </c>
      <c r="ET109">
        <v>0</v>
      </c>
      <c r="EU109">
        <v>505.55700000000002</v>
      </c>
      <c r="EV109">
        <v>941.18399999999997</v>
      </c>
      <c r="EW109">
        <v>2025.88</v>
      </c>
      <c r="EX109">
        <v>119.621</v>
      </c>
      <c r="EY109">
        <v>4090.19</v>
      </c>
      <c r="EZ109">
        <v>176.941</v>
      </c>
      <c r="FA109">
        <v>0</v>
      </c>
      <c r="FB109">
        <v>0</v>
      </c>
      <c r="FC109">
        <v>0</v>
      </c>
      <c r="FD109">
        <v>102.79300000000001</v>
      </c>
      <c r="FE109">
        <v>0</v>
      </c>
      <c r="FF109">
        <v>43.669699999999999</v>
      </c>
      <c r="FG109">
        <v>0</v>
      </c>
      <c r="FH109">
        <v>0</v>
      </c>
      <c r="FI109">
        <v>323.404</v>
      </c>
      <c r="FJ109">
        <v>0</v>
      </c>
      <c r="FK109">
        <v>0</v>
      </c>
      <c r="FL109">
        <v>0</v>
      </c>
      <c r="FM109">
        <v>0</v>
      </c>
      <c r="FN109">
        <v>0</v>
      </c>
      <c r="FO109">
        <v>0</v>
      </c>
      <c r="FP109">
        <v>0</v>
      </c>
      <c r="FQ109">
        <v>0</v>
      </c>
      <c r="FR109">
        <v>0</v>
      </c>
      <c r="FS109">
        <v>0</v>
      </c>
      <c r="FT109">
        <v>19.97</v>
      </c>
      <c r="FU109">
        <v>11.33</v>
      </c>
      <c r="FV109">
        <v>2.19</v>
      </c>
      <c r="FW109">
        <v>0</v>
      </c>
      <c r="FX109">
        <v>10.92</v>
      </c>
      <c r="FY109">
        <v>0</v>
      </c>
      <c r="FZ109">
        <v>0</v>
      </c>
      <c r="GA109">
        <v>7.37</v>
      </c>
      <c r="GB109">
        <v>18.100000000000001</v>
      </c>
      <c r="GC109">
        <v>27.51</v>
      </c>
      <c r="GD109">
        <v>1.64</v>
      </c>
      <c r="GE109">
        <v>99.03</v>
      </c>
      <c r="GF109">
        <v>0</v>
      </c>
      <c r="GG109">
        <v>0.31089699999999998</v>
      </c>
      <c r="GH109">
        <v>1.8920200000000002E-2</v>
      </c>
      <c r="GI109">
        <v>0</v>
      </c>
      <c r="GJ109">
        <v>1.0894600000000001E-2</v>
      </c>
      <c r="GK109">
        <v>0</v>
      </c>
      <c r="GL109">
        <v>0</v>
      </c>
      <c r="GM109">
        <v>0.134212</v>
      </c>
      <c r="GN109">
        <v>0.17552799999999999</v>
      </c>
      <c r="GO109">
        <v>0.30364400000000002</v>
      </c>
      <c r="GP109">
        <v>2.03874E-2</v>
      </c>
      <c r="GQ109">
        <v>0.97448299999999999</v>
      </c>
      <c r="GR109">
        <v>446.95</v>
      </c>
      <c r="GS109">
        <v>1139.18</v>
      </c>
      <c r="GT109">
        <v>165.69200000000001</v>
      </c>
      <c r="GU109">
        <v>0</v>
      </c>
      <c r="GV109">
        <v>0</v>
      </c>
      <c r="GW109">
        <v>2135</v>
      </c>
      <c r="GX109">
        <v>930.00099999999998</v>
      </c>
      <c r="GY109">
        <v>2637.81</v>
      </c>
      <c r="GZ109">
        <v>297.5</v>
      </c>
      <c r="HA109">
        <v>7752.14</v>
      </c>
      <c r="HB109">
        <v>371.952</v>
      </c>
      <c r="HC109">
        <v>0</v>
      </c>
      <c r="HD109">
        <v>0</v>
      </c>
      <c r="HE109">
        <v>0</v>
      </c>
      <c r="HF109">
        <v>161.63900000000001</v>
      </c>
      <c r="HG109">
        <v>0</v>
      </c>
      <c r="HH109">
        <v>65.400000000000006</v>
      </c>
      <c r="HI109">
        <v>0</v>
      </c>
      <c r="HJ109">
        <v>0</v>
      </c>
      <c r="HK109">
        <v>598.99</v>
      </c>
      <c r="HL109">
        <v>0</v>
      </c>
      <c r="HM109">
        <v>0</v>
      </c>
      <c r="HN109">
        <v>0</v>
      </c>
      <c r="HO109">
        <v>0</v>
      </c>
      <c r="HP109">
        <v>0</v>
      </c>
      <c r="HQ109">
        <v>0</v>
      </c>
      <c r="HR109">
        <v>0</v>
      </c>
      <c r="HS109">
        <v>0</v>
      </c>
      <c r="HT109">
        <v>0</v>
      </c>
      <c r="HU109">
        <v>0</v>
      </c>
      <c r="HV109">
        <v>44.39</v>
      </c>
      <c r="HW109">
        <v>53.25</v>
      </c>
      <c r="HX109">
        <v>2.19</v>
      </c>
      <c r="HY109">
        <v>0</v>
      </c>
      <c r="HZ109">
        <v>15.43</v>
      </c>
      <c r="IA109">
        <v>31.93</v>
      </c>
      <c r="IB109">
        <v>18.57</v>
      </c>
      <c r="IC109">
        <v>36.39</v>
      </c>
      <c r="ID109">
        <v>4.13</v>
      </c>
      <c r="IE109">
        <v>206.28</v>
      </c>
      <c r="IF109">
        <v>0</v>
      </c>
      <c r="IG109">
        <v>2.4140199999999998</v>
      </c>
      <c r="IH109">
        <v>1.8920200000000002E-2</v>
      </c>
      <c r="II109">
        <v>0</v>
      </c>
      <c r="IJ109">
        <v>0</v>
      </c>
      <c r="IK109">
        <v>0.62342900000000001</v>
      </c>
      <c r="IL109">
        <v>0.118043</v>
      </c>
      <c r="IM109">
        <v>0.43196400000000001</v>
      </c>
      <c r="IN109">
        <v>6.2929700000000005E-2</v>
      </c>
      <c r="IO109">
        <v>3.6693099999999998</v>
      </c>
      <c r="IP109">
        <v>42.3</v>
      </c>
      <c r="IQ109">
        <v>0</v>
      </c>
      <c r="IR109">
        <v>25.5</v>
      </c>
      <c r="IS109">
        <v>45</v>
      </c>
      <c r="IT109">
        <v>19.5</v>
      </c>
      <c r="IU109">
        <v>16.09</v>
      </c>
      <c r="IV109">
        <v>28.32</v>
      </c>
      <c r="IW109">
        <v>20.46</v>
      </c>
      <c r="IX109">
        <v>30.06</v>
      </c>
      <c r="IY109">
        <v>16.09</v>
      </c>
      <c r="IZ109">
        <v>28.32</v>
      </c>
      <c r="JA109">
        <v>60.81</v>
      </c>
      <c r="JB109">
        <v>54.45</v>
      </c>
    </row>
    <row r="110" spans="1:262" x14ac:dyDescent="0.25">
      <c r="A110" s="10">
        <v>42977.406122685185</v>
      </c>
      <c r="B110" t="s">
        <v>635</v>
      </c>
      <c r="C110" t="s">
        <v>616</v>
      </c>
      <c r="D110">
        <v>12</v>
      </c>
      <c r="E110">
        <v>1</v>
      </c>
      <c r="F110">
        <v>2100</v>
      </c>
      <c r="G110" t="s">
        <v>96</v>
      </c>
      <c r="H110" t="s">
        <v>125</v>
      </c>
      <c r="I110">
        <v>4.87</v>
      </c>
      <c r="J110">
        <v>42.9</v>
      </c>
      <c r="K110">
        <v>123.997</v>
      </c>
      <c r="L110">
        <v>139.755</v>
      </c>
      <c r="M110">
        <v>165.69200000000001</v>
      </c>
      <c r="N110">
        <v>0</v>
      </c>
      <c r="O110">
        <v>80.384699999999995</v>
      </c>
      <c r="P110">
        <v>0</v>
      </c>
      <c r="Q110">
        <v>0</v>
      </c>
      <c r="R110">
        <v>505.55700000000002</v>
      </c>
      <c r="S110">
        <v>941.36599999999999</v>
      </c>
      <c r="T110">
        <v>2025.88</v>
      </c>
      <c r="U110">
        <v>119.621</v>
      </c>
      <c r="V110">
        <v>4102.25</v>
      </c>
      <c r="W110">
        <v>182.977</v>
      </c>
      <c r="X110">
        <v>0</v>
      </c>
      <c r="Y110">
        <v>0</v>
      </c>
      <c r="Z110">
        <v>0</v>
      </c>
      <c r="AA110">
        <v>102.79300000000001</v>
      </c>
      <c r="AB110">
        <v>0</v>
      </c>
      <c r="AC110">
        <v>43.669699999999999</v>
      </c>
      <c r="AD110">
        <v>0</v>
      </c>
      <c r="AE110">
        <v>0</v>
      </c>
      <c r="AF110">
        <v>329.43900000000002</v>
      </c>
      <c r="AG110">
        <v>0</v>
      </c>
      <c r="AH110">
        <v>0</v>
      </c>
      <c r="AI110">
        <v>0</v>
      </c>
      <c r="AJ110">
        <v>0</v>
      </c>
      <c r="AK110">
        <v>0</v>
      </c>
      <c r="AL110">
        <v>0</v>
      </c>
      <c r="AM110">
        <v>0</v>
      </c>
      <c r="AN110">
        <v>0</v>
      </c>
      <c r="AO110">
        <v>0</v>
      </c>
      <c r="AP110">
        <v>0</v>
      </c>
      <c r="AQ110">
        <v>20.63</v>
      </c>
      <c r="AR110">
        <v>11.91</v>
      </c>
      <c r="AS110">
        <v>2.19</v>
      </c>
      <c r="AT110">
        <v>0</v>
      </c>
      <c r="AU110">
        <v>10.92</v>
      </c>
      <c r="AV110">
        <v>0</v>
      </c>
      <c r="AW110">
        <v>0</v>
      </c>
      <c r="AX110">
        <v>7.37</v>
      </c>
      <c r="AY110">
        <v>18.100000000000001</v>
      </c>
      <c r="AZ110">
        <v>27.51</v>
      </c>
      <c r="BA110">
        <v>1.64</v>
      </c>
      <c r="BB110">
        <v>100.27</v>
      </c>
      <c r="BC110">
        <v>45.65</v>
      </c>
      <c r="BD110">
        <v>0</v>
      </c>
      <c r="BE110">
        <v>0.34526899999999999</v>
      </c>
      <c r="BF110">
        <v>1.8920200000000002E-2</v>
      </c>
      <c r="BG110">
        <v>0</v>
      </c>
      <c r="BH110">
        <v>1.0894600000000001E-2</v>
      </c>
      <c r="BI110">
        <v>0</v>
      </c>
      <c r="BJ110">
        <v>0</v>
      </c>
      <c r="BK110">
        <v>0.134212</v>
      </c>
      <c r="BL110">
        <v>0.17562900000000001</v>
      </c>
      <c r="BM110">
        <v>0.30364400000000002</v>
      </c>
      <c r="BN110">
        <v>2.03874E-2</v>
      </c>
      <c r="BO110">
        <v>1.0089600000000001</v>
      </c>
      <c r="BP110">
        <v>0.37508399999999997</v>
      </c>
      <c r="BQ110">
        <v>130.875</v>
      </c>
      <c r="BR110">
        <v>180.99700000000001</v>
      </c>
      <c r="BS110">
        <v>165.69200000000001</v>
      </c>
      <c r="BT110">
        <v>0</v>
      </c>
      <c r="BU110">
        <v>80.384699999999995</v>
      </c>
      <c r="BV110">
        <v>505.55700000000002</v>
      </c>
      <c r="BW110">
        <v>946.44799999999998</v>
      </c>
      <c r="BX110">
        <v>2025.88</v>
      </c>
      <c r="BY110">
        <v>119.621</v>
      </c>
      <c r="BZ110">
        <v>4155.46</v>
      </c>
      <c r="CA110">
        <v>193.12700000000001</v>
      </c>
      <c r="CB110">
        <v>0</v>
      </c>
      <c r="CC110">
        <v>0</v>
      </c>
      <c r="CD110">
        <v>0</v>
      </c>
      <c r="CE110">
        <v>102.79300000000001</v>
      </c>
      <c r="CF110">
        <v>0</v>
      </c>
      <c r="CG110">
        <v>43.669699999999999</v>
      </c>
      <c r="CH110">
        <v>0</v>
      </c>
      <c r="CI110">
        <v>0</v>
      </c>
      <c r="CJ110">
        <v>339.589</v>
      </c>
      <c r="CK110">
        <v>0</v>
      </c>
      <c r="CL110">
        <v>0</v>
      </c>
      <c r="CM110">
        <v>0</v>
      </c>
      <c r="CN110">
        <v>0</v>
      </c>
      <c r="CO110">
        <v>0</v>
      </c>
      <c r="CP110">
        <v>0</v>
      </c>
      <c r="CQ110">
        <v>0</v>
      </c>
      <c r="CR110">
        <v>0</v>
      </c>
      <c r="CS110">
        <v>0</v>
      </c>
      <c r="CT110">
        <v>0</v>
      </c>
      <c r="CU110">
        <v>21.84</v>
      </c>
      <c r="CV110">
        <v>15.57</v>
      </c>
      <c r="CW110">
        <v>2.19</v>
      </c>
      <c r="CX110">
        <v>0</v>
      </c>
      <c r="CY110">
        <v>10.92</v>
      </c>
      <c r="CZ110">
        <v>7.37</v>
      </c>
      <c r="DA110">
        <v>18.18</v>
      </c>
      <c r="DB110">
        <v>27.51</v>
      </c>
      <c r="DC110">
        <v>1.64</v>
      </c>
      <c r="DD110">
        <v>105.22</v>
      </c>
      <c r="DE110">
        <v>50.52</v>
      </c>
      <c r="DF110">
        <v>0</v>
      </c>
      <c r="DG110">
        <v>0.55552299999999999</v>
      </c>
      <c r="DH110">
        <v>1.8920200000000002E-2</v>
      </c>
      <c r="DI110">
        <v>0</v>
      </c>
      <c r="DJ110">
        <v>1.0894600000000001E-2</v>
      </c>
      <c r="DK110">
        <v>0.134212</v>
      </c>
      <c r="DL110">
        <v>0.17653199999999999</v>
      </c>
      <c r="DM110">
        <v>0.30364400000000002</v>
      </c>
      <c r="DN110">
        <v>2.03874E-2</v>
      </c>
      <c r="DO110">
        <v>1.22011</v>
      </c>
      <c r="DP110">
        <v>0.58533800000000002</v>
      </c>
      <c r="DQ110" t="s">
        <v>691</v>
      </c>
      <c r="DR110" t="s">
        <v>690</v>
      </c>
      <c r="DS110" t="s">
        <v>16</v>
      </c>
      <c r="DT110">
        <v>0.21115700000000001</v>
      </c>
      <c r="DU110">
        <v>0.210254</v>
      </c>
      <c r="DV110">
        <v>4.7044300000000003</v>
      </c>
      <c r="DW110">
        <v>9.6397499999999994</v>
      </c>
      <c r="EN110">
        <v>123.997</v>
      </c>
      <c r="EO110">
        <v>139.755</v>
      </c>
      <c r="EP110">
        <v>165.69200000000001</v>
      </c>
      <c r="EQ110">
        <v>0</v>
      </c>
      <c r="ER110">
        <v>80.384699999999995</v>
      </c>
      <c r="ES110">
        <v>0</v>
      </c>
      <c r="ET110">
        <v>0</v>
      </c>
      <c r="EU110">
        <v>505.55700000000002</v>
      </c>
      <c r="EV110">
        <v>941.36599999999999</v>
      </c>
      <c r="EW110">
        <v>2025.88</v>
      </c>
      <c r="EX110">
        <v>119.621</v>
      </c>
      <c r="EY110">
        <v>4102.25</v>
      </c>
      <c r="EZ110">
        <v>182.977</v>
      </c>
      <c r="FA110">
        <v>0</v>
      </c>
      <c r="FB110">
        <v>0</v>
      </c>
      <c r="FC110">
        <v>0</v>
      </c>
      <c r="FD110">
        <v>102.79300000000001</v>
      </c>
      <c r="FE110">
        <v>0</v>
      </c>
      <c r="FF110">
        <v>43.669699999999999</v>
      </c>
      <c r="FG110">
        <v>0</v>
      </c>
      <c r="FH110">
        <v>0</v>
      </c>
      <c r="FI110">
        <v>329.43900000000002</v>
      </c>
      <c r="FJ110">
        <v>0</v>
      </c>
      <c r="FK110">
        <v>0</v>
      </c>
      <c r="FL110">
        <v>0</v>
      </c>
      <c r="FM110">
        <v>0</v>
      </c>
      <c r="FN110">
        <v>0</v>
      </c>
      <c r="FO110">
        <v>0</v>
      </c>
      <c r="FP110">
        <v>0</v>
      </c>
      <c r="FQ110">
        <v>0</v>
      </c>
      <c r="FR110">
        <v>0</v>
      </c>
      <c r="FS110">
        <v>0</v>
      </c>
      <c r="FT110">
        <v>20.63</v>
      </c>
      <c r="FU110">
        <v>11.91</v>
      </c>
      <c r="FV110">
        <v>2.19</v>
      </c>
      <c r="FW110">
        <v>0</v>
      </c>
      <c r="FX110">
        <v>10.92</v>
      </c>
      <c r="FY110">
        <v>0</v>
      </c>
      <c r="FZ110">
        <v>0</v>
      </c>
      <c r="GA110">
        <v>7.37</v>
      </c>
      <c r="GB110">
        <v>18.100000000000001</v>
      </c>
      <c r="GC110">
        <v>27.51</v>
      </c>
      <c r="GD110">
        <v>1.64</v>
      </c>
      <c r="GE110">
        <v>100.27</v>
      </c>
      <c r="GF110">
        <v>0</v>
      </c>
      <c r="GG110">
        <v>0.34526899999999999</v>
      </c>
      <c r="GH110">
        <v>1.8920200000000002E-2</v>
      </c>
      <c r="GI110">
        <v>0</v>
      </c>
      <c r="GJ110">
        <v>1.0894600000000001E-2</v>
      </c>
      <c r="GK110">
        <v>0</v>
      </c>
      <c r="GL110">
        <v>0</v>
      </c>
      <c r="GM110">
        <v>0.134212</v>
      </c>
      <c r="GN110">
        <v>0.17562900000000001</v>
      </c>
      <c r="GO110">
        <v>0.30364400000000002</v>
      </c>
      <c r="GP110">
        <v>2.03874E-2</v>
      </c>
      <c r="GQ110">
        <v>1.0089600000000001</v>
      </c>
      <c r="GR110">
        <v>446.95</v>
      </c>
      <c r="GS110">
        <v>1139.18</v>
      </c>
      <c r="GT110">
        <v>165.69200000000001</v>
      </c>
      <c r="GU110">
        <v>0</v>
      </c>
      <c r="GV110">
        <v>0</v>
      </c>
      <c r="GW110">
        <v>2135</v>
      </c>
      <c r="GX110">
        <v>930.00099999999998</v>
      </c>
      <c r="GY110">
        <v>2637.81</v>
      </c>
      <c r="GZ110">
        <v>297.5</v>
      </c>
      <c r="HA110">
        <v>7752.14</v>
      </c>
      <c r="HB110">
        <v>371.952</v>
      </c>
      <c r="HC110">
        <v>0</v>
      </c>
      <c r="HD110">
        <v>0</v>
      </c>
      <c r="HE110">
        <v>0</v>
      </c>
      <c r="HF110">
        <v>161.63900000000001</v>
      </c>
      <c r="HG110">
        <v>0</v>
      </c>
      <c r="HH110">
        <v>65.400000000000006</v>
      </c>
      <c r="HI110">
        <v>0</v>
      </c>
      <c r="HJ110">
        <v>0</v>
      </c>
      <c r="HK110">
        <v>598.99</v>
      </c>
      <c r="HL110">
        <v>0</v>
      </c>
      <c r="HM110">
        <v>0</v>
      </c>
      <c r="HN110">
        <v>0</v>
      </c>
      <c r="HO110">
        <v>0</v>
      </c>
      <c r="HP110">
        <v>0</v>
      </c>
      <c r="HQ110">
        <v>0</v>
      </c>
      <c r="HR110">
        <v>0</v>
      </c>
      <c r="HS110">
        <v>0</v>
      </c>
      <c r="HT110">
        <v>0</v>
      </c>
      <c r="HU110">
        <v>0</v>
      </c>
      <c r="HV110">
        <v>44.39</v>
      </c>
      <c r="HW110">
        <v>53.25</v>
      </c>
      <c r="HX110">
        <v>2.19</v>
      </c>
      <c r="HY110">
        <v>0</v>
      </c>
      <c r="HZ110">
        <v>15.43</v>
      </c>
      <c r="IA110">
        <v>31.93</v>
      </c>
      <c r="IB110">
        <v>18.57</v>
      </c>
      <c r="IC110">
        <v>36.39</v>
      </c>
      <c r="ID110">
        <v>4.13</v>
      </c>
      <c r="IE110">
        <v>206.28</v>
      </c>
      <c r="IF110">
        <v>0</v>
      </c>
      <c r="IG110">
        <v>2.4140199999999998</v>
      </c>
      <c r="IH110">
        <v>1.8920200000000002E-2</v>
      </c>
      <c r="II110">
        <v>0</v>
      </c>
      <c r="IJ110">
        <v>0</v>
      </c>
      <c r="IK110">
        <v>0.62342900000000001</v>
      </c>
      <c r="IL110">
        <v>0.118043</v>
      </c>
      <c r="IM110">
        <v>0.43196400000000001</v>
      </c>
      <c r="IN110">
        <v>6.2929700000000005E-2</v>
      </c>
      <c r="IO110">
        <v>3.6693099999999998</v>
      </c>
      <c r="IP110">
        <v>42.9</v>
      </c>
      <c r="IQ110">
        <v>0</v>
      </c>
      <c r="IR110">
        <v>25.4</v>
      </c>
      <c r="IS110">
        <v>45</v>
      </c>
      <c r="IT110">
        <v>19.600000000000001</v>
      </c>
      <c r="IU110">
        <v>16.71</v>
      </c>
      <c r="IV110">
        <v>28.94</v>
      </c>
      <c r="IW110">
        <v>20.46</v>
      </c>
      <c r="IX110">
        <v>30.06</v>
      </c>
      <c r="IY110">
        <v>16.71</v>
      </c>
      <c r="IZ110">
        <v>28.94</v>
      </c>
      <c r="JA110">
        <v>60.81</v>
      </c>
      <c r="JB110">
        <v>54.45</v>
      </c>
    </row>
    <row r="111" spans="1:262" x14ac:dyDescent="0.25">
      <c r="A111" s="10">
        <v>42977.405462962961</v>
      </c>
      <c r="B111" t="s">
        <v>636</v>
      </c>
      <c r="C111" t="s">
        <v>618</v>
      </c>
      <c r="D111">
        <v>12</v>
      </c>
      <c r="E111">
        <v>1</v>
      </c>
      <c r="F111">
        <v>2100</v>
      </c>
      <c r="G111" t="s">
        <v>96</v>
      </c>
      <c r="H111" t="s">
        <v>125</v>
      </c>
      <c r="I111">
        <v>4.75</v>
      </c>
      <c r="J111">
        <v>42.9</v>
      </c>
      <c r="K111">
        <v>123.997</v>
      </c>
      <c r="L111">
        <v>139.755</v>
      </c>
      <c r="M111">
        <v>165.69200000000001</v>
      </c>
      <c r="N111">
        <v>0</v>
      </c>
      <c r="O111">
        <v>80.385900000000007</v>
      </c>
      <c r="P111">
        <v>0</v>
      </c>
      <c r="Q111">
        <v>0</v>
      </c>
      <c r="R111">
        <v>505.55700000000002</v>
      </c>
      <c r="S111">
        <v>941.36599999999999</v>
      </c>
      <c r="T111">
        <v>2025.88</v>
      </c>
      <c r="U111">
        <v>119.621</v>
      </c>
      <c r="V111">
        <v>4102.26</v>
      </c>
      <c r="W111">
        <v>182.977</v>
      </c>
      <c r="X111">
        <v>0</v>
      </c>
      <c r="Y111">
        <v>0</v>
      </c>
      <c r="Z111">
        <v>0</v>
      </c>
      <c r="AA111">
        <v>104.04900000000001</v>
      </c>
      <c r="AB111">
        <v>0</v>
      </c>
      <c r="AC111">
        <v>43.669699999999999</v>
      </c>
      <c r="AD111">
        <v>0</v>
      </c>
      <c r="AE111">
        <v>0</v>
      </c>
      <c r="AF111">
        <v>330.69600000000003</v>
      </c>
      <c r="AG111">
        <v>0</v>
      </c>
      <c r="AH111">
        <v>0</v>
      </c>
      <c r="AI111">
        <v>0</v>
      </c>
      <c r="AJ111">
        <v>0</v>
      </c>
      <c r="AK111">
        <v>0</v>
      </c>
      <c r="AL111">
        <v>0</v>
      </c>
      <c r="AM111">
        <v>0</v>
      </c>
      <c r="AN111">
        <v>0</v>
      </c>
      <c r="AO111">
        <v>0</v>
      </c>
      <c r="AP111">
        <v>0</v>
      </c>
      <c r="AQ111">
        <v>20.63</v>
      </c>
      <c r="AR111">
        <v>11.91</v>
      </c>
      <c r="AS111">
        <v>2.19</v>
      </c>
      <c r="AT111">
        <v>0</v>
      </c>
      <c r="AU111">
        <v>11.04</v>
      </c>
      <c r="AV111">
        <v>0</v>
      </c>
      <c r="AW111">
        <v>0</v>
      </c>
      <c r="AX111">
        <v>7.37</v>
      </c>
      <c r="AY111">
        <v>18.100000000000001</v>
      </c>
      <c r="AZ111">
        <v>27.51</v>
      </c>
      <c r="BA111">
        <v>1.64</v>
      </c>
      <c r="BB111">
        <v>100.39</v>
      </c>
      <c r="BC111">
        <v>45.77</v>
      </c>
      <c r="BD111">
        <v>0</v>
      </c>
      <c r="BE111">
        <v>0.34526899999999999</v>
      </c>
      <c r="BF111">
        <v>1.8920200000000002E-2</v>
      </c>
      <c r="BG111">
        <v>0</v>
      </c>
      <c r="BH111">
        <v>1.0894600000000001E-2</v>
      </c>
      <c r="BI111">
        <v>0</v>
      </c>
      <c r="BJ111">
        <v>0</v>
      </c>
      <c r="BK111">
        <v>0.134212</v>
      </c>
      <c r="BL111">
        <v>0.17562900000000001</v>
      </c>
      <c r="BM111">
        <v>0.30364400000000002</v>
      </c>
      <c r="BN111">
        <v>2.03874E-2</v>
      </c>
      <c r="BO111">
        <v>1.0089600000000001</v>
      </c>
      <c r="BP111">
        <v>0.37508399999999997</v>
      </c>
      <c r="BQ111">
        <v>130.875</v>
      </c>
      <c r="BR111">
        <v>180.99700000000001</v>
      </c>
      <c r="BS111">
        <v>165.69200000000001</v>
      </c>
      <c r="BT111">
        <v>0</v>
      </c>
      <c r="BU111">
        <v>80.384699999999995</v>
      </c>
      <c r="BV111">
        <v>505.55700000000002</v>
      </c>
      <c r="BW111">
        <v>946.44799999999998</v>
      </c>
      <c r="BX111">
        <v>2025.88</v>
      </c>
      <c r="BY111">
        <v>119.621</v>
      </c>
      <c r="BZ111">
        <v>4155.46</v>
      </c>
      <c r="CA111">
        <v>193.12700000000001</v>
      </c>
      <c r="CB111">
        <v>0</v>
      </c>
      <c r="CC111">
        <v>0</v>
      </c>
      <c r="CD111">
        <v>0</v>
      </c>
      <c r="CE111">
        <v>102.79300000000001</v>
      </c>
      <c r="CF111">
        <v>0</v>
      </c>
      <c r="CG111">
        <v>43.669699999999999</v>
      </c>
      <c r="CH111">
        <v>0</v>
      </c>
      <c r="CI111">
        <v>0</v>
      </c>
      <c r="CJ111">
        <v>339.589</v>
      </c>
      <c r="CK111">
        <v>0</v>
      </c>
      <c r="CL111">
        <v>0</v>
      </c>
      <c r="CM111">
        <v>0</v>
      </c>
      <c r="CN111">
        <v>0</v>
      </c>
      <c r="CO111">
        <v>0</v>
      </c>
      <c r="CP111">
        <v>0</v>
      </c>
      <c r="CQ111">
        <v>0</v>
      </c>
      <c r="CR111">
        <v>0</v>
      </c>
      <c r="CS111">
        <v>0</v>
      </c>
      <c r="CT111">
        <v>0</v>
      </c>
      <c r="CU111">
        <v>21.84</v>
      </c>
      <c r="CV111">
        <v>15.57</v>
      </c>
      <c r="CW111">
        <v>2.19</v>
      </c>
      <c r="CX111">
        <v>0</v>
      </c>
      <c r="CY111">
        <v>10.92</v>
      </c>
      <c r="CZ111">
        <v>7.37</v>
      </c>
      <c r="DA111">
        <v>18.18</v>
      </c>
      <c r="DB111">
        <v>27.51</v>
      </c>
      <c r="DC111">
        <v>1.64</v>
      </c>
      <c r="DD111">
        <v>105.22</v>
      </c>
      <c r="DE111">
        <v>50.52</v>
      </c>
      <c r="DF111">
        <v>0</v>
      </c>
      <c r="DG111">
        <v>0.55552299999999999</v>
      </c>
      <c r="DH111">
        <v>1.8920200000000002E-2</v>
      </c>
      <c r="DI111">
        <v>0</v>
      </c>
      <c r="DJ111">
        <v>1.0894600000000001E-2</v>
      </c>
      <c r="DK111">
        <v>0.134212</v>
      </c>
      <c r="DL111">
        <v>0.17653199999999999</v>
      </c>
      <c r="DM111">
        <v>0.30364400000000002</v>
      </c>
      <c r="DN111">
        <v>2.03874E-2</v>
      </c>
      <c r="DO111">
        <v>1.22011</v>
      </c>
      <c r="DP111">
        <v>0.58533800000000002</v>
      </c>
      <c r="DQ111" t="s">
        <v>691</v>
      </c>
      <c r="DR111" t="s">
        <v>690</v>
      </c>
      <c r="DS111" t="s">
        <v>16</v>
      </c>
      <c r="DT111">
        <v>0.21115700000000001</v>
      </c>
      <c r="DU111">
        <v>0.210254</v>
      </c>
      <c r="DV111">
        <v>4.5903799999999997</v>
      </c>
      <c r="DW111">
        <v>9.4022199999999998</v>
      </c>
      <c r="EN111">
        <v>123.997</v>
      </c>
      <c r="EO111">
        <v>139.755</v>
      </c>
      <c r="EP111">
        <v>165.69200000000001</v>
      </c>
      <c r="EQ111">
        <v>0</v>
      </c>
      <c r="ER111">
        <v>80.385900000000007</v>
      </c>
      <c r="ES111">
        <v>0</v>
      </c>
      <c r="ET111">
        <v>0</v>
      </c>
      <c r="EU111">
        <v>505.55700000000002</v>
      </c>
      <c r="EV111">
        <v>941.36599999999999</v>
      </c>
      <c r="EW111">
        <v>2025.88</v>
      </c>
      <c r="EX111">
        <v>119.621</v>
      </c>
      <c r="EY111">
        <v>4102.26</v>
      </c>
      <c r="EZ111">
        <v>182.977</v>
      </c>
      <c r="FA111">
        <v>0</v>
      </c>
      <c r="FB111">
        <v>0</v>
      </c>
      <c r="FC111">
        <v>0</v>
      </c>
      <c r="FD111">
        <v>104.04900000000001</v>
      </c>
      <c r="FE111">
        <v>0</v>
      </c>
      <c r="FF111">
        <v>43.669699999999999</v>
      </c>
      <c r="FG111">
        <v>0</v>
      </c>
      <c r="FH111">
        <v>0</v>
      </c>
      <c r="FI111">
        <v>330.69600000000003</v>
      </c>
      <c r="FJ111">
        <v>0</v>
      </c>
      <c r="FK111">
        <v>0</v>
      </c>
      <c r="FL111">
        <v>0</v>
      </c>
      <c r="FM111">
        <v>0</v>
      </c>
      <c r="FN111">
        <v>0</v>
      </c>
      <c r="FO111">
        <v>0</v>
      </c>
      <c r="FP111">
        <v>0</v>
      </c>
      <c r="FQ111">
        <v>0</v>
      </c>
      <c r="FR111">
        <v>0</v>
      </c>
      <c r="FS111">
        <v>0</v>
      </c>
      <c r="FT111">
        <v>20.63</v>
      </c>
      <c r="FU111">
        <v>11.91</v>
      </c>
      <c r="FV111">
        <v>2.19</v>
      </c>
      <c r="FW111">
        <v>0</v>
      </c>
      <c r="FX111">
        <v>11.04</v>
      </c>
      <c r="FY111">
        <v>0</v>
      </c>
      <c r="FZ111">
        <v>0</v>
      </c>
      <c r="GA111">
        <v>7.37</v>
      </c>
      <c r="GB111">
        <v>18.100000000000001</v>
      </c>
      <c r="GC111">
        <v>27.51</v>
      </c>
      <c r="GD111">
        <v>1.64</v>
      </c>
      <c r="GE111">
        <v>100.39</v>
      </c>
      <c r="GF111">
        <v>0</v>
      </c>
      <c r="GG111">
        <v>0.34526899999999999</v>
      </c>
      <c r="GH111">
        <v>1.8920200000000002E-2</v>
      </c>
      <c r="GI111">
        <v>0</v>
      </c>
      <c r="GJ111">
        <v>1.0894600000000001E-2</v>
      </c>
      <c r="GK111">
        <v>0</v>
      </c>
      <c r="GL111">
        <v>0</v>
      </c>
      <c r="GM111">
        <v>0.134212</v>
      </c>
      <c r="GN111">
        <v>0.17562900000000001</v>
      </c>
      <c r="GO111">
        <v>0.30364400000000002</v>
      </c>
      <c r="GP111">
        <v>2.03874E-2</v>
      </c>
      <c r="GQ111">
        <v>1.0089600000000001</v>
      </c>
      <c r="GR111">
        <v>446.95</v>
      </c>
      <c r="GS111">
        <v>1139.18</v>
      </c>
      <c r="GT111">
        <v>165.69200000000001</v>
      </c>
      <c r="GU111">
        <v>0</v>
      </c>
      <c r="GV111">
        <v>0</v>
      </c>
      <c r="GW111">
        <v>2135</v>
      </c>
      <c r="GX111">
        <v>930.00099999999998</v>
      </c>
      <c r="GY111">
        <v>2637.81</v>
      </c>
      <c r="GZ111">
        <v>297.5</v>
      </c>
      <c r="HA111">
        <v>7752.14</v>
      </c>
      <c r="HB111">
        <v>371.952</v>
      </c>
      <c r="HC111">
        <v>0</v>
      </c>
      <c r="HD111">
        <v>0</v>
      </c>
      <c r="HE111">
        <v>0</v>
      </c>
      <c r="HF111">
        <v>161.63900000000001</v>
      </c>
      <c r="HG111">
        <v>0</v>
      </c>
      <c r="HH111">
        <v>65.400000000000006</v>
      </c>
      <c r="HI111">
        <v>0</v>
      </c>
      <c r="HJ111">
        <v>0</v>
      </c>
      <c r="HK111">
        <v>598.99</v>
      </c>
      <c r="HL111">
        <v>0</v>
      </c>
      <c r="HM111">
        <v>0</v>
      </c>
      <c r="HN111">
        <v>0</v>
      </c>
      <c r="HO111">
        <v>0</v>
      </c>
      <c r="HP111">
        <v>0</v>
      </c>
      <c r="HQ111">
        <v>0</v>
      </c>
      <c r="HR111">
        <v>0</v>
      </c>
      <c r="HS111">
        <v>0</v>
      </c>
      <c r="HT111">
        <v>0</v>
      </c>
      <c r="HU111">
        <v>0</v>
      </c>
      <c r="HV111">
        <v>44.39</v>
      </c>
      <c r="HW111">
        <v>53.25</v>
      </c>
      <c r="HX111">
        <v>2.19</v>
      </c>
      <c r="HY111">
        <v>0</v>
      </c>
      <c r="HZ111">
        <v>15.43</v>
      </c>
      <c r="IA111">
        <v>31.93</v>
      </c>
      <c r="IB111">
        <v>18.57</v>
      </c>
      <c r="IC111">
        <v>36.39</v>
      </c>
      <c r="ID111">
        <v>4.13</v>
      </c>
      <c r="IE111">
        <v>206.28</v>
      </c>
      <c r="IF111">
        <v>0</v>
      </c>
      <c r="IG111">
        <v>2.4140199999999998</v>
      </c>
      <c r="IH111">
        <v>1.8920200000000002E-2</v>
      </c>
      <c r="II111">
        <v>0</v>
      </c>
      <c r="IJ111">
        <v>0</v>
      </c>
      <c r="IK111">
        <v>0.62342900000000001</v>
      </c>
      <c r="IL111">
        <v>0.118043</v>
      </c>
      <c r="IM111">
        <v>0.43196400000000001</v>
      </c>
      <c r="IN111">
        <v>6.2929700000000005E-2</v>
      </c>
      <c r="IO111">
        <v>3.6693099999999998</v>
      </c>
      <c r="IP111">
        <v>42.9</v>
      </c>
      <c r="IQ111">
        <v>0</v>
      </c>
      <c r="IR111">
        <v>25.4</v>
      </c>
      <c r="IS111">
        <v>45</v>
      </c>
      <c r="IT111">
        <v>19.600000000000001</v>
      </c>
      <c r="IU111">
        <v>16.71</v>
      </c>
      <c r="IV111">
        <v>29.06</v>
      </c>
      <c r="IW111">
        <v>20.46</v>
      </c>
      <c r="IX111">
        <v>30.06</v>
      </c>
      <c r="IY111">
        <v>16.71</v>
      </c>
      <c r="IZ111">
        <v>29.06</v>
      </c>
      <c r="JA111">
        <v>60.81</v>
      </c>
      <c r="JB111">
        <v>54.45</v>
      </c>
    </row>
    <row r="112" spans="1:262" x14ac:dyDescent="0.25">
      <c r="A112" s="10">
        <v>42977.405462962961</v>
      </c>
      <c r="B112" t="s">
        <v>637</v>
      </c>
      <c r="C112" t="s">
        <v>620</v>
      </c>
      <c r="D112">
        <v>12</v>
      </c>
      <c r="E112">
        <v>1</v>
      </c>
      <c r="F112">
        <v>2100</v>
      </c>
      <c r="G112" t="s">
        <v>96</v>
      </c>
      <c r="H112" t="s">
        <v>125</v>
      </c>
      <c r="I112">
        <v>5.32</v>
      </c>
      <c r="J112">
        <v>42.7</v>
      </c>
      <c r="K112">
        <v>123.997</v>
      </c>
      <c r="L112">
        <v>139.755</v>
      </c>
      <c r="M112">
        <v>165.69200000000001</v>
      </c>
      <c r="N112">
        <v>0</v>
      </c>
      <c r="O112">
        <v>0</v>
      </c>
      <c r="P112">
        <v>0</v>
      </c>
      <c r="Q112">
        <v>0</v>
      </c>
      <c r="R112">
        <v>505.55700000000002</v>
      </c>
      <c r="S112">
        <v>941.36599999999999</v>
      </c>
      <c r="T112">
        <v>2025.88</v>
      </c>
      <c r="U112">
        <v>119.621</v>
      </c>
      <c r="V112">
        <v>4021.87</v>
      </c>
      <c r="W112">
        <v>182.977</v>
      </c>
      <c r="X112">
        <v>0</v>
      </c>
      <c r="Y112">
        <v>0</v>
      </c>
      <c r="Z112">
        <v>0</v>
      </c>
      <c r="AA112">
        <v>109.703</v>
      </c>
      <c r="AB112">
        <v>0</v>
      </c>
      <c r="AC112">
        <v>43.669699999999999</v>
      </c>
      <c r="AD112">
        <v>0</v>
      </c>
      <c r="AE112">
        <v>0</v>
      </c>
      <c r="AF112">
        <v>336.34899999999999</v>
      </c>
      <c r="AG112">
        <v>0</v>
      </c>
      <c r="AH112">
        <v>0</v>
      </c>
      <c r="AI112">
        <v>0</v>
      </c>
      <c r="AJ112">
        <v>0</v>
      </c>
      <c r="AK112">
        <v>0</v>
      </c>
      <c r="AL112">
        <v>0</v>
      </c>
      <c r="AM112">
        <v>0</v>
      </c>
      <c r="AN112">
        <v>0</v>
      </c>
      <c r="AO112">
        <v>0</v>
      </c>
      <c r="AP112">
        <v>0</v>
      </c>
      <c r="AQ112">
        <v>20.63</v>
      </c>
      <c r="AR112">
        <v>11.91</v>
      </c>
      <c r="AS112">
        <v>2.19</v>
      </c>
      <c r="AT112">
        <v>0</v>
      </c>
      <c r="AU112">
        <v>10.47</v>
      </c>
      <c r="AV112">
        <v>0</v>
      </c>
      <c r="AW112">
        <v>0</v>
      </c>
      <c r="AX112">
        <v>7.37</v>
      </c>
      <c r="AY112">
        <v>18.100000000000001</v>
      </c>
      <c r="AZ112">
        <v>27.51</v>
      </c>
      <c r="BA112">
        <v>1.64</v>
      </c>
      <c r="BB112">
        <v>99.82</v>
      </c>
      <c r="BC112">
        <v>45.2</v>
      </c>
      <c r="BD112">
        <v>0</v>
      </c>
      <c r="BE112">
        <v>0.34526899999999999</v>
      </c>
      <c r="BF112">
        <v>1.8920200000000002E-2</v>
      </c>
      <c r="BG112">
        <v>0</v>
      </c>
      <c r="BH112">
        <v>0</v>
      </c>
      <c r="BI112">
        <v>0</v>
      </c>
      <c r="BJ112">
        <v>0</v>
      </c>
      <c r="BK112">
        <v>0.134212</v>
      </c>
      <c r="BL112">
        <v>0.17562900000000001</v>
      </c>
      <c r="BM112">
        <v>0.30364400000000002</v>
      </c>
      <c r="BN112">
        <v>2.03874E-2</v>
      </c>
      <c r="BO112">
        <v>0.99806099999999998</v>
      </c>
      <c r="BP112">
        <v>0.36418899999999998</v>
      </c>
      <c r="BQ112">
        <v>130.875</v>
      </c>
      <c r="BR112">
        <v>180.99700000000001</v>
      </c>
      <c r="BS112">
        <v>165.69200000000001</v>
      </c>
      <c r="BT112">
        <v>0</v>
      </c>
      <c r="BU112">
        <v>80.384699999999995</v>
      </c>
      <c r="BV112">
        <v>505.55700000000002</v>
      </c>
      <c r="BW112">
        <v>946.44799999999998</v>
      </c>
      <c r="BX112">
        <v>2025.88</v>
      </c>
      <c r="BY112">
        <v>119.621</v>
      </c>
      <c r="BZ112">
        <v>4155.46</v>
      </c>
      <c r="CA112">
        <v>193.12700000000001</v>
      </c>
      <c r="CB112">
        <v>0</v>
      </c>
      <c r="CC112">
        <v>0</v>
      </c>
      <c r="CD112">
        <v>0</v>
      </c>
      <c r="CE112">
        <v>102.79300000000001</v>
      </c>
      <c r="CF112">
        <v>0</v>
      </c>
      <c r="CG112">
        <v>43.669699999999999</v>
      </c>
      <c r="CH112">
        <v>0</v>
      </c>
      <c r="CI112">
        <v>0</v>
      </c>
      <c r="CJ112">
        <v>339.589</v>
      </c>
      <c r="CK112">
        <v>0</v>
      </c>
      <c r="CL112">
        <v>0</v>
      </c>
      <c r="CM112">
        <v>0</v>
      </c>
      <c r="CN112">
        <v>0</v>
      </c>
      <c r="CO112">
        <v>0</v>
      </c>
      <c r="CP112">
        <v>0</v>
      </c>
      <c r="CQ112">
        <v>0</v>
      </c>
      <c r="CR112">
        <v>0</v>
      </c>
      <c r="CS112">
        <v>0</v>
      </c>
      <c r="CT112">
        <v>0</v>
      </c>
      <c r="CU112">
        <v>21.84</v>
      </c>
      <c r="CV112">
        <v>15.57</v>
      </c>
      <c r="CW112">
        <v>2.19</v>
      </c>
      <c r="CX112">
        <v>0</v>
      </c>
      <c r="CY112">
        <v>10.92</v>
      </c>
      <c r="CZ112">
        <v>7.37</v>
      </c>
      <c r="DA112">
        <v>18.18</v>
      </c>
      <c r="DB112">
        <v>27.51</v>
      </c>
      <c r="DC112">
        <v>1.64</v>
      </c>
      <c r="DD112">
        <v>105.22</v>
      </c>
      <c r="DE112">
        <v>50.52</v>
      </c>
      <c r="DF112">
        <v>0</v>
      </c>
      <c r="DG112">
        <v>0.55552299999999999</v>
      </c>
      <c r="DH112">
        <v>1.8920200000000002E-2</v>
      </c>
      <c r="DI112">
        <v>0</v>
      </c>
      <c r="DJ112">
        <v>1.0894600000000001E-2</v>
      </c>
      <c r="DK112">
        <v>0.134212</v>
      </c>
      <c r="DL112">
        <v>0.17653199999999999</v>
      </c>
      <c r="DM112">
        <v>0.30364400000000002</v>
      </c>
      <c r="DN112">
        <v>2.03874E-2</v>
      </c>
      <c r="DO112">
        <v>1.22011</v>
      </c>
      <c r="DP112">
        <v>0.58533800000000002</v>
      </c>
      <c r="DQ112" t="s">
        <v>691</v>
      </c>
      <c r="DR112" t="s">
        <v>690</v>
      </c>
      <c r="DS112" t="s">
        <v>16</v>
      </c>
      <c r="DT112">
        <v>0.222052</v>
      </c>
      <c r="DU112">
        <v>0.22114900000000001</v>
      </c>
      <c r="DV112">
        <v>5.1321000000000003</v>
      </c>
      <c r="DW112">
        <v>10.5305</v>
      </c>
      <c r="EN112">
        <v>123.997</v>
      </c>
      <c r="EO112">
        <v>139.755</v>
      </c>
      <c r="EP112">
        <v>165.69200000000001</v>
      </c>
      <c r="EQ112">
        <v>0</v>
      </c>
      <c r="ER112">
        <v>0</v>
      </c>
      <c r="ES112">
        <v>0</v>
      </c>
      <c r="ET112">
        <v>0</v>
      </c>
      <c r="EU112">
        <v>505.55700000000002</v>
      </c>
      <c r="EV112">
        <v>941.36599999999999</v>
      </c>
      <c r="EW112">
        <v>2025.88</v>
      </c>
      <c r="EX112">
        <v>119.621</v>
      </c>
      <c r="EY112">
        <v>4021.87</v>
      </c>
      <c r="EZ112">
        <v>182.977</v>
      </c>
      <c r="FA112">
        <v>0</v>
      </c>
      <c r="FB112">
        <v>0</v>
      </c>
      <c r="FC112">
        <v>0</v>
      </c>
      <c r="FD112">
        <v>109.703</v>
      </c>
      <c r="FE112">
        <v>0</v>
      </c>
      <c r="FF112">
        <v>43.669699999999999</v>
      </c>
      <c r="FG112">
        <v>0</v>
      </c>
      <c r="FH112">
        <v>0</v>
      </c>
      <c r="FI112">
        <v>336.34899999999999</v>
      </c>
      <c r="FJ112">
        <v>0</v>
      </c>
      <c r="FK112">
        <v>0</v>
      </c>
      <c r="FL112">
        <v>0</v>
      </c>
      <c r="FM112">
        <v>0</v>
      </c>
      <c r="FN112">
        <v>0</v>
      </c>
      <c r="FO112">
        <v>0</v>
      </c>
      <c r="FP112">
        <v>0</v>
      </c>
      <c r="FQ112">
        <v>0</v>
      </c>
      <c r="FR112">
        <v>0</v>
      </c>
      <c r="FS112">
        <v>0</v>
      </c>
      <c r="FT112">
        <v>20.63</v>
      </c>
      <c r="FU112">
        <v>11.91</v>
      </c>
      <c r="FV112">
        <v>2.19</v>
      </c>
      <c r="FW112">
        <v>0</v>
      </c>
      <c r="FX112">
        <v>10.47</v>
      </c>
      <c r="FY112">
        <v>0</v>
      </c>
      <c r="FZ112">
        <v>0</v>
      </c>
      <c r="GA112">
        <v>7.37</v>
      </c>
      <c r="GB112">
        <v>18.100000000000001</v>
      </c>
      <c r="GC112">
        <v>27.51</v>
      </c>
      <c r="GD112">
        <v>1.64</v>
      </c>
      <c r="GE112">
        <v>99.82</v>
      </c>
      <c r="GF112">
        <v>0</v>
      </c>
      <c r="GG112">
        <v>0.34526899999999999</v>
      </c>
      <c r="GH112">
        <v>1.8920200000000002E-2</v>
      </c>
      <c r="GI112">
        <v>0</v>
      </c>
      <c r="GJ112">
        <v>0</v>
      </c>
      <c r="GK112">
        <v>0</v>
      </c>
      <c r="GL112">
        <v>0</v>
      </c>
      <c r="GM112">
        <v>0.134212</v>
      </c>
      <c r="GN112">
        <v>0.17562900000000001</v>
      </c>
      <c r="GO112">
        <v>0.30364400000000002</v>
      </c>
      <c r="GP112">
        <v>2.03874E-2</v>
      </c>
      <c r="GQ112">
        <v>0.99806099999999998</v>
      </c>
      <c r="GR112">
        <v>446.95</v>
      </c>
      <c r="GS112">
        <v>1139.18</v>
      </c>
      <c r="GT112">
        <v>165.69200000000001</v>
      </c>
      <c r="GU112">
        <v>0</v>
      </c>
      <c r="GV112">
        <v>0</v>
      </c>
      <c r="GW112">
        <v>2135</v>
      </c>
      <c r="GX112">
        <v>930.00099999999998</v>
      </c>
      <c r="GY112">
        <v>2637.81</v>
      </c>
      <c r="GZ112">
        <v>297.5</v>
      </c>
      <c r="HA112">
        <v>7752.14</v>
      </c>
      <c r="HB112">
        <v>371.952</v>
      </c>
      <c r="HC112">
        <v>0</v>
      </c>
      <c r="HD112">
        <v>0</v>
      </c>
      <c r="HE112">
        <v>0</v>
      </c>
      <c r="HF112">
        <v>161.63900000000001</v>
      </c>
      <c r="HG112">
        <v>0</v>
      </c>
      <c r="HH112">
        <v>65.400000000000006</v>
      </c>
      <c r="HI112">
        <v>0</v>
      </c>
      <c r="HJ112">
        <v>0</v>
      </c>
      <c r="HK112">
        <v>598.99</v>
      </c>
      <c r="HL112">
        <v>0</v>
      </c>
      <c r="HM112">
        <v>0</v>
      </c>
      <c r="HN112">
        <v>0</v>
      </c>
      <c r="HO112">
        <v>0</v>
      </c>
      <c r="HP112">
        <v>0</v>
      </c>
      <c r="HQ112">
        <v>0</v>
      </c>
      <c r="HR112">
        <v>0</v>
      </c>
      <c r="HS112">
        <v>0</v>
      </c>
      <c r="HT112">
        <v>0</v>
      </c>
      <c r="HU112">
        <v>0</v>
      </c>
      <c r="HV112">
        <v>44.39</v>
      </c>
      <c r="HW112">
        <v>53.25</v>
      </c>
      <c r="HX112">
        <v>2.19</v>
      </c>
      <c r="HY112">
        <v>0</v>
      </c>
      <c r="HZ112">
        <v>15.43</v>
      </c>
      <c r="IA112">
        <v>31.93</v>
      </c>
      <c r="IB112">
        <v>18.57</v>
      </c>
      <c r="IC112">
        <v>36.39</v>
      </c>
      <c r="ID112">
        <v>4.13</v>
      </c>
      <c r="IE112">
        <v>206.28</v>
      </c>
      <c r="IF112">
        <v>0</v>
      </c>
      <c r="IG112">
        <v>2.4140199999999998</v>
      </c>
      <c r="IH112">
        <v>1.8920200000000002E-2</v>
      </c>
      <c r="II112">
        <v>0</v>
      </c>
      <c r="IJ112">
        <v>0</v>
      </c>
      <c r="IK112">
        <v>0.62342900000000001</v>
      </c>
      <c r="IL112">
        <v>0.118043</v>
      </c>
      <c r="IM112">
        <v>0.43196400000000001</v>
      </c>
      <c r="IN112">
        <v>6.2929700000000005E-2</v>
      </c>
      <c r="IO112">
        <v>3.6693099999999998</v>
      </c>
      <c r="IP112">
        <v>42.7</v>
      </c>
      <c r="IQ112">
        <v>0</v>
      </c>
      <c r="IR112">
        <v>25.8</v>
      </c>
      <c r="IS112">
        <v>45</v>
      </c>
      <c r="IT112">
        <v>19.2</v>
      </c>
      <c r="IU112">
        <v>15.59</v>
      </c>
      <c r="IV112">
        <v>29.61</v>
      </c>
      <c r="IW112">
        <v>20.46</v>
      </c>
      <c r="IX112">
        <v>30.06</v>
      </c>
      <c r="IY112">
        <v>15.59</v>
      </c>
      <c r="IZ112">
        <v>29.61</v>
      </c>
      <c r="JA112">
        <v>60.81</v>
      </c>
      <c r="JB112">
        <v>54.45</v>
      </c>
    </row>
    <row r="113" spans="1:262" x14ac:dyDescent="0.25">
      <c r="A113" s="10">
        <v>42977.406215277777</v>
      </c>
      <c r="B113" t="s">
        <v>638</v>
      </c>
      <c r="C113" t="s">
        <v>622</v>
      </c>
      <c r="D113">
        <v>12</v>
      </c>
      <c r="E113">
        <v>1</v>
      </c>
      <c r="F113">
        <v>2100</v>
      </c>
      <c r="G113" t="s">
        <v>96</v>
      </c>
      <c r="H113" t="s">
        <v>125</v>
      </c>
      <c r="I113">
        <v>4.76</v>
      </c>
      <c r="J113">
        <v>42.9</v>
      </c>
      <c r="K113">
        <v>123.997</v>
      </c>
      <c r="L113">
        <v>139.755</v>
      </c>
      <c r="M113">
        <v>165.69200000000001</v>
      </c>
      <c r="N113">
        <v>0</v>
      </c>
      <c r="O113">
        <v>0</v>
      </c>
      <c r="P113">
        <v>0</v>
      </c>
      <c r="Q113">
        <v>0</v>
      </c>
      <c r="R113">
        <v>505.55700000000002</v>
      </c>
      <c r="S113">
        <v>941.36599999999999</v>
      </c>
      <c r="T113">
        <v>2025.88</v>
      </c>
      <c r="U113">
        <v>119.621</v>
      </c>
      <c r="V113">
        <v>4021.87</v>
      </c>
      <c r="W113">
        <v>182.977</v>
      </c>
      <c r="X113">
        <v>0</v>
      </c>
      <c r="Y113">
        <v>0</v>
      </c>
      <c r="Z113">
        <v>0</v>
      </c>
      <c r="AA113">
        <v>115.477</v>
      </c>
      <c r="AB113">
        <v>0</v>
      </c>
      <c r="AC113">
        <v>43.669699999999999</v>
      </c>
      <c r="AD113">
        <v>0</v>
      </c>
      <c r="AE113">
        <v>0</v>
      </c>
      <c r="AF113">
        <v>342.12400000000002</v>
      </c>
      <c r="AG113">
        <v>0</v>
      </c>
      <c r="AH113">
        <v>0</v>
      </c>
      <c r="AI113">
        <v>0</v>
      </c>
      <c r="AJ113">
        <v>0</v>
      </c>
      <c r="AK113">
        <v>0</v>
      </c>
      <c r="AL113">
        <v>0</v>
      </c>
      <c r="AM113">
        <v>0</v>
      </c>
      <c r="AN113">
        <v>0</v>
      </c>
      <c r="AO113">
        <v>0</v>
      </c>
      <c r="AP113">
        <v>0</v>
      </c>
      <c r="AQ113">
        <v>20.63</v>
      </c>
      <c r="AR113">
        <v>11.91</v>
      </c>
      <c r="AS113">
        <v>2.19</v>
      </c>
      <c r="AT113">
        <v>0</v>
      </c>
      <c r="AU113">
        <v>11.03</v>
      </c>
      <c r="AV113">
        <v>0</v>
      </c>
      <c r="AW113">
        <v>0</v>
      </c>
      <c r="AX113">
        <v>7.37</v>
      </c>
      <c r="AY113">
        <v>18.100000000000001</v>
      </c>
      <c r="AZ113">
        <v>27.51</v>
      </c>
      <c r="BA113">
        <v>1.64</v>
      </c>
      <c r="BB113">
        <v>100.38</v>
      </c>
      <c r="BC113">
        <v>45.76</v>
      </c>
      <c r="BD113">
        <v>0</v>
      </c>
      <c r="BE113">
        <v>0.34526899999999999</v>
      </c>
      <c r="BF113">
        <v>1.8920200000000002E-2</v>
      </c>
      <c r="BG113">
        <v>0</v>
      </c>
      <c r="BH113">
        <v>0</v>
      </c>
      <c r="BI113">
        <v>0</v>
      </c>
      <c r="BJ113">
        <v>0</v>
      </c>
      <c r="BK113">
        <v>0.134212</v>
      </c>
      <c r="BL113">
        <v>0.17562900000000001</v>
      </c>
      <c r="BM113">
        <v>0.30364400000000002</v>
      </c>
      <c r="BN113">
        <v>2.03874E-2</v>
      </c>
      <c r="BO113">
        <v>0.99806099999999998</v>
      </c>
      <c r="BP113">
        <v>0.36418899999999998</v>
      </c>
      <c r="BQ113">
        <v>130.875</v>
      </c>
      <c r="BR113">
        <v>180.99700000000001</v>
      </c>
      <c r="BS113">
        <v>165.69200000000001</v>
      </c>
      <c r="BT113">
        <v>0</v>
      </c>
      <c r="BU113">
        <v>80.384699999999995</v>
      </c>
      <c r="BV113">
        <v>505.55700000000002</v>
      </c>
      <c r="BW113">
        <v>946.44799999999998</v>
      </c>
      <c r="BX113">
        <v>2025.88</v>
      </c>
      <c r="BY113">
        <v>119.621</v>
      </c>
      <c r="BZ113">
        <v>4155.46</v>
      </c>
      <c r="CA113">
        <v>193.12700000000001</v>
      </c>
      <c r="CB113">
        <v>0</v>
      </c>
      <c r="CC113">
        <v>0</v>
      </c>
      <c r="CD113">
        <v>0</v>
      </c>
      <c r="CE113">
        <v>102.79300000000001</v>
      </c>
      <c r="CF113">
        <v>0</v>
      </c>
      <c r="CG113">
        <v>43.669699999999999</v>
      </c>
      <c r="CH113">
        <v>0</v>
      </c>
      <c r="CI113">
        <v>0</v>
      </c>
      <c r="CJ113">
        <v>339.589</v>
      </c>
      <c r="CK113">
        <v>0</v>
      </c>
      <c r="CL113">
        <v>0</v>
      </c>
      <c r="CM113">
        <v>0</v>
      </c>
      <c r="CN113">
        <v>0</v>
      </c>
      <c r="CO113">
        <v>0</v>
      </c>
      <c r="CP113">
        <v>0</v>
      </c>
      <c r="CQ113">
        <v>0</v>
      </c>
      <c r="CR113">
        <v>0</v>
      </c>
      <c r="CS113">
        <v>0</v>
      </c>
      <c r="CT113">
        <v>0</v>
      </c>
      <c r="CU113">
        <v>21.84</v>
      </c>
      <c r="CV113">
        <v>15.57</v>
      </c>
      <c r="CW113">
        <v>2.19</v>
      </c>
      <c r="CX113">
        <v>0</v>
      </c>
      <c r="CY113">
        <v>10.92</v>
      </c>
      <c r="CZ113">
        <v>7.37</v>
      </c>
      <c r="DA113">
        <v>18.18</v>
      </c>
      <c r="DB113">
        <v>27.51</v>
      </c>
      <c r="DC113">
        <v>1.64</v>
      </c>
      <c r="DD113">
        <v>105.22</v>
      </c>
      <c r="DE113">
        <v>50.52</v>
      </c>
      <c r="DF113">
        <v>0</v>
      </c>
      <c r="DG113">
        <v>0.55552299999999999</v>
      </c>
      <c r="DH113">
        <v>1.8920200000000002E-2</v>
      </c>
      <c r="DI113">
        <v>0</v>
      </c>
      <c r="DJ113">
        <v>1.0894600000000001E-2</v>
      </c>
      <c r="DK113">
        <v>0.134212</v>
      </c>
      <c r="DL113">
        <v>0.17653199999999999</v>
      </c>
      <c r="DM113">
        <v>0.30364400000000002</v>
      </c>
      <c r="DN113">
        <v>2.03874E-2</v>
      </c>
      <c r="DO113">
        <v>1.22011</v>
      </c>
      <c r="DP113">
        <v>0.58533800000000002</v>
      </c>
      <c r="DQ113" t="s">
        <v>691</v>
      </c>
      <c r="DR113" t="s">
        <v>690</v>
      </c>
      <c r="DS113" t="s">
        <v>16</v>
      </c>
      <c r="DT113">
        <v>0.222052</v>
      </c>
      <c r="DU113">
        <v>0.22114900000000001</v>
      </c>
      <c r="DV113">
        <v>4.5998900000000003</v>
      </c>
      <c r="DW113">
        <v>9.4220100000000002</v>
      </c>
      <c r="EN113">
        <v>123.997</v>
      </c>
      <c r="EO113">
        <v>139.755</v>
      </c>
      <c r="EP113">
        <v>165.69200000000001</v>
      </c>
      <c r="EQ113">
        <v>0</v>
      </c>
      <c r="ER113">
        <v>0</v>
      </c>
      <c r="ES113">
        <v>0</v>
      </c>
      <c r="ET113">
        <v>0</v>
      </c>
      <c r="EU113">
        <v>505.55700000000002</v>
      </c>
      <c r="EV113">
        <v>941.36599999999999</v>
      </c>
      <c r="EW113">
        <v>2025.88</v>
      </c>
      <c r="EX113">
        <v>119.621</v>
      </c>
      <c r="EY113">
        <v>4021.87</v>
      </c>
      <c r="EZ113">
        <v>182.977</v>
      </c>
      <c r="FA113">
        <v>0</v>
      </c>
      <c r="FB113">
        <v>0</v>
      </c>
      <c r="FC113">
        <v>0</v>
      </c>
      <c r="FD113">
        <v>115.477</v>
      </c>
      <c r="FE113">
        <v>0</v>
      </c>
      <c r="FF113">
        <v>43.669699999999999</v>
      </c>
      <c r="FG113">
        <v>0</v>
      </c>
      <c r="FH113">
        <v>0</v>
      </c>
      <c r="FI113">
        <v>342.12400000000002</v>
      </c>
      <c r="FJ113">
        <v>0</v>
      </c>
      <c r="FK113">
        <v>0</v>
      </c>
      <c r="FL113">
        <v>0</v>
      </c>
      <c r="FM113">
        <v>0</v>
      </c>
      <c r="FN113">
        <v>0</v>
      </c>
      <c r="FO113">
        <v>0</v>
      </c>
      <c r="FP113">
        <v>0</v>
      </c>
      <c r="FQ113">
        <v>0</v>
      </c>
      <c r="FR113">
        <v>0</v>
      </c>
      <c r="FS113">
        <v>0</v>
      </c>
      <c r="FT113">
        <v>20.63</v>
      </c>
      <c r="FU113">
        <v>11.91</v>
      </c>
      <c r="FV113">
        <v>2.19</v>
      </c>
      <c r="FW113">
        <v>0</v>
      </c>
      <c r="FX113">
        <v>11.03</v>
      </c>
      <c r="FY113">
        <v>0</v>
      </c>
      <c r="FZ113">
        <v>0</v>
      </c>
      <c r="GA113">
        <v>7.37</v>
      </c>
      <c r="GB113">
        <v>18.100000000000001</v>
      </c>
      <c r="GC113">
        <v>27.51</v>
      </c>
      <c r="GD113">
        <v>1.64</v>
      </c>
      <c r="GE113">
        <v>100.38</v>
      </c>
      <c r="GF113">
        <v>0</v>
      </c>
      <c r="GG113">
        <v>0.34526899999999999</v>
      </c>
      <c r="GH113">
        <v>1.8920200000000002E-2</v>
      </c>
      <c r="GI113">
        <v>0</v>
      </c>
      <c r="GJ113">
        <v>0</v>
      </c>
      <c r="GK113">
        <v>0</v>
      </c>
      <c r="GL113">
        <v>0</v>
      </c>
      <c r="GM113">
        <v>0.134212</v>
      </c>
      <c r="GN113">
        <v>0.17562900000000001</v>
      </c>
      <c r="GO113">
        <v>0.30364400000000002</v>
      </c>
      <c r="GP113">
        <v>2.03874E-2</v>
      </c>
      <c r="GQ113">
        <v>0.99806099999999998</v>
      </c>
      <c r="GR113">
        <v>446.95</v>
      </c>
      <c r="GS113">
        <v>1139.18</v>
      </c>
      <c r="GT113">
        <v>165.69200000000001</v>
      </c>
      <c r="GU113">
        <v>0</v>
      </c>
      <c r="GV113">
        <v>0</v>
      </c>
      <c r="GW113">
        <v>2135</v>
      </c>
      <c r="GX113">
        <v>930.00099999999998</v>
      </c>
      <c r="GY113">
        <v>2637.81</v>
      </c>
      <c r="GZ113">
        <v>297.5</v>
      </c>
      <c r="HA113">
        <v>7752.14</v>
      </c>
      <c r="HB113">
        <v>371.952</v>
      </c>
      <c r="HC113">
        <v>0</v>
      </c>
      <c r="HD113">
        <v>0</v>
      </c>
      <c r="HE113">
        <v>0</v>
      </c>
      <c r="HF113">
        <v>161.63900000000001</v>
      </c>
      <c r="HG113">
        <v>0</v>
      </c>
      <c r="HH113">
        <v>65.400000000000006</v>
      </c>
      <c r="HI113">
        <v>0</v>
      </c>
      <c r="HJ113">
        <v>0</v>
      </c>
      <c r="HK113">
        <v>598.99</v>
      </c>
      <c r="HL113">
        <v>0</v>
      </c>
      <c r="HM113">
        <v>0</v>
      </c>
      <c r="HN113">
        <v>0</v>
      </c>
      <c r="HO113">
        <v>0</v>
      </c>
      <c r="HP113">
        <v>0</v>
      </c>
      <c r="HQ113">
        <v>0</v>
      </c>
      <c r="HR113">
        <v>0</v>
      </c>
      <c r="HS113">
        <v>0</v>
      </c>
      <c r="HT113">
        <v>0</v>
      </c>
      <c r="HU113">
        <v>0</v>
      </c>
      <c r="HV113">
        <v>44.39</v>
      </c>
      <c r="HW113">
        <v>53.25</v>
      </c>
      <c r="HX113">
        <v>2.19</v>
      </c>
      <c r="HY113">
        <v>0</v>
      </c>
      <c r="HZ113">
        <v>15.43</v>
      </c>
      <c r="IA113">
        <v>31.93</v>
      </c>
      <c r="IB113">
        <v>18.57</v>
      </c>
      <c r="IC113">
        <v>36.39</v>
      </c>
      <c r="ID113">
        <v>4.13</v>
      </c>
      <c r="IE113">
        <v>206.28</v>
      </c>
      <c r="IF113">
        <v>0</v>
      </c>
      <c r="IG113">
        <v>2.4140199999999998</v>
      </c>
      <c r="IH113">
        <v>1.8920200000000002E-2</v>
      </c>
      <c r="II113">
        <v>0</v>
      </c>
      <c r="IJ113">
        <v>0</v>
      </c>
      <c r="IK113">
        <v>0.62342900000000001</v>
      </c>
      <c r="IL113">
        <v>0.118043</v>
      </c>
      <c r="IM113">
        <v>0.43196400000000001</v>
      </c>
      <c r="IN113">
        <v>6.2929700000000005E-2</v>
      </c>
      <c r="IO113">
        <v>3.6693099999999998</v>
      </c>
      <c r="IP113">
        <v>42.9</v>
      </c>
      <c r="IQ113">
        <v>0</v>
      </c>
      <c r="IR113">
        <v>25.8</v>
      </c>
      <c r="IS113">
        <v>45</v>
      </c>
      <c r="IT113">
        <v>19.2</v>
      </c>
      <c r="IU113">
        <v>15.59</v>
      </c>
      <c r="IV113">
        <v>30.17</v>
      </c>
      <c r="IW113">
        <v>20.46</v>
      </c>
      <c r="IX113">
        <v>30.06</v>
      </c>
      <c r="IY113">
        <v>15.59</v>
      </c>
      <c r="IZ113">
        <v>30.17</v>
      </c>
      <c r="JA113">
        <v>60.81</v>
      </c>
      <c r="JB113">
        <v>54.45</v>
      </c>
    </row>
    <row r="114" spans="1:262" x14ac:dyDescent="0.25">
      <c r="A114" s="10">
        <v>42977.405462962961</v>
      </c>
      <c r="B114" t="s">
        <v>639</v>
      </c>
      <c r="C114" t="s">
        <v>624</v>
      </c>
      <c r="D114">
        <v>12</v>
      </c>
      <c r="E114">
        <v>1</v>
      </c>
      <c r="F114">
        <v>2100</v>
      </c>
      <c r="G114" t="s">
        <v>96</v>
      </c>
      <c r="H114" t="s">
        <v>125</v>
      </c>
      <c r="I114">
        <v>2.21</v>
      </c>
      <c r="J114">
        <v>44</v>
      </c>
      <c r="K114">
        <v>123.997</v>
      </c>
      <c r="L114">
        <v>139.755</v>
      </c>
      <c r="M114">
        <v>165.69200000000001</v>
      </c>
      <c r="N114">
        <v>0</v>
      </c>
      <c r="O114">
        <v>0</v>
      </c>
      <c r="P114">
        <v>0</v>
      </c>
      <c r="Q114">
        <v>0</v>
      </c>
      <c r="R114">
        <v>505.55700000000002</v>
      </c>
      <c r="S114">
        <v>941.36599999999999</v>
      </c>
      <c r="T114">
        <v>2025.88</v>
      </c>
      <c r="U114">
        <v>119.621</v>
      </c>
      <c r="V114">
        <v>4021.87</v>
      </c>
      <c r="W114">
        <v>182.977</v>
      </c>
      <c r="X114">
        <v>0</v>
      </c>
      <c r="Y114">
        <v>0</v>
      </c>
      <c r="Z114">
        <v>0</v>
      </c>
      <c r="AA114">
        <v>142.80000000000001</v>
      </c>
      <c r="AB114">
        <v>0</v>
      </c>
      <c r="AC114">
        <v>43.669699999999999</v>
      </c>
      <c r="AD114">
        <v>0</v>
      </c>
      <c r="AE114">
        <v>0</v>
      </c>
      <c r="AF114">
        <v>369.447</v>
      </c>
      <c r="AG114">
        <v>0</v>
      </c>
      <c r="AH114">
        <v>0</v>
      </c>
      <c r="AI114">
        <v>0</v>
      </c>
      <c r="AJ114">
        <v>0</v>
      </c>
      <c r="AK114">
        <v>0</v>
      </c>
      <c r="AL114">
        <v>0</v>
      </c>
      <c r="AM114">
        <v>0</v>
      </c>
      <c r="AN114">
        <v>0</v>
      </c>
      <c r="AO114">
        <v>0</v>
      </c>
      <c r="AP114">
        <v>0</v>
      </c>
      <c r="AQ114">
        <v>20.63</v>
      </c>
      <c r="AR114">
        <v>11.91</v>
      </c>
      <c r="AS114">
        <v>2.19</v>
      </c>
      <c r="AT114">
        <v>0</v>
      </c>
      <c r="AU114">
        <v>13.58</v>
      </c>
      <c r="AV114">
        <v>0</v>
      </c>
      <c r="AW114">
        <v>0</v>
      </c>
      <c r="AX114">
        <v>7.37</v>
      </c>
      <c r="AY114">
        <v>18.100000000000001</v>
      </c>
      <c r="AZ114">
        <v>27.51</v>
      </c>
      <c r="BA114">
        <v>1.64</v>
      </c>
      <c r="BB114">
        <v>102.93</v>
      </c>
      <c r="BC114">
        <v>48.31</v>
      </c>
      <c r="BD114">
        <v>0</v>
      </c>
      <c r="BE114">
        <v>0.34526899999999999</v>
      </c>
      <c r="BF114">
        <v>1.8920200000000002E-2</v>
      </c>
      <c r="BG114">
        <v>0</v>
      </c>
      <c r="BH114">
        <v>0</v>
      </c>
      <c r="BI114">
        <v>0</v>
      </c>
      <c r="BJ114">
        <v>0</v>
      </c>
      <c r="BK114">
        <v>0.134212</v>
      </c>
      <c r="BL114">
        <v>0.17562900000000001</v>
      </c>
      <c r="BM114">
        <v>0.30364400000000002</v>
      </c>
      <c r="BN114">
        <v>2.03874E-2</v>
      </c>
      <c r="BO114">
        <v>0.99806099999999998</v>
      </c>
      <c r="BP114">
        <v>0.36418899999999998</v>
      </c>
      <c r="BQ114">
        <v>130.875</v>
      </c>
      <c r="BR114">
        <v>180.99700000000001</v>
      </c>
      <c r="BS114">
        <v>165.69200000000001</v>
      </c>
      <c r="BT114">
        <v>0</v>
      </c>
      <c r="BU114">
        <v>80.384699999999995</v>
      </c>
      <c r="BV114">
        <v>505.55700000000002</v>
      </c>
      <c r="BW114">
        <v>946.44799999999998</v>
      </c>
      <c r="BX114">
        <v>2025.88</v>
      </c>
      <c r="BY114">
        <v>119.621</v>
      </c>
      <c r="BZ114">
        <v>4155.46</v>
      </c>
      <c r="CA114">
        <v>193.12700000000001</v>
      </c>
      <c r="CB114">
        <v>0</v>
      </c>
      <c r="CC114">
        <v>0</v>
      </c>
      <c r="CD114">
        <v>0</v>
      </c>
      <c r="CE114">
        <v>102.79300000000001</v>
      </c>
      <c r="CF114">
        <v>0</v>
      </c>
      <c r="CG114">
        <v>43.669699999999999</v>
      </c>
      <c r="CH114">
        <v>0</v>
      </c>
      <c r="CI114">
        <v>0</v>
      </c>
      <c r="CJ114">
        <v>339.589</v>
      </c>
      <c r="CK114">
        <v>0</v>
      </c>
      <c r="CL114">
        <v>0</v>
      </c>
      <c r="CM114">
        <v>0</v>
      </c>
      <c r="CN114">
        <v>0</v>
      </c>
      <c r="CO114">
        <v>0</v>
      </c>
      <c r="CP114">
        <v>0</v>
      </c>
      <c r="CQ114">
        <v>0</v>
      </c>
      <c r="CR114">
        <v>0</v>
      </c>
      <c r="CS114">
        <v>0</v>
      </c>
      <c r="CT114">
        <v>0</v>
      </c>
      <c r="CU114">
        <v>21.84</v>
      </c>
      <c r="CV114">
        <v>15.57</v>
      </c>
      <c r="CW114">
        <v>2.19</v>
      </c>
      <c r="CX114">
        <v>0</v>
      </c>
      <c r="CY114">
        <v>10.92</v>
      </c>
      <c r="CZ114">
        <v>7.37</v>
      </c>
      <c r="DA114">
        <v>18.18</v>
      </c>
      <c r="DB114">
        <v>27.51</v>
      </c>
      <c r="DC114">
        <v>1.64</v>
      </c>
      <c r="DD114">
        <v>105.22</v>
      </c>
      <c r="DE114">
        <v>50.52</v>
      </c>
      <c r="DF114">
        <v>0</v>
      </c>
      <c r="DG114">
        <v>0.55552299999999999</v>
      </c>
      <c r="DH114">
        <v>1.8920200000000002E-2</v>
      </c>
      <c r="DI114">
        <v>0</v>
      </c>
      <c r="DJ114">
        <v>1.0894600000000001E-2</v>
      </c>
      <c r="DK114">
        <v>0.134212</v>
      </c>
      <c r="DL114">
        <v>0.17653199999999999</v>
      </c>
      <c r="DM114">
        <v>0.30364400000000002</v>
      </c>
      <c r="DN114">
        <v>2.03874E-2</v>
      </c>
      <c r="DO114">
        <v>1.22011</v>
      </c>
      <c r="DP114">
        <v>0.58533800000000002</v>
      </c>
      <c r="DQ114" t="s">
        <v>691</v>
      </c>
      <c r="DR114" t="s">
        <v>690</v>
      </c>
      <c r="DS114" t="s">
        <v>16</v>
      </c>
      <c r="DT114">
        <v>0.222052</v>
      </c>
      <c r="DU114">
        <v>0.22114900000000001</v>
      </c>
      <c r="DV114">
        <v>2.17639</v>
      </c>
      <c r="DW114">
        <v>4.3745099999999999</v>
      </c>
      <c r="EN114">
        <v>123.997</v>
      </c>
      <c r="EO114">
        <v>139.755</v>
      </c>
      <c r="EP114">
        <v>165.69200000000001</v>
      </c>
      <c r="EQ114">
        <v>0</v>
      </c>
      <c r="ER114">
        <v>0</v>
      </c>
      <c r="ES114">
        <v>0</v>
      </c>
      <c r="ET114">
        <v>0</v>
      </c>
      <c r="EU114">
        <v>505.55700000000002</v>
      </c>
      <c r="EV114">
        <v>941.36599999999999</v>
      </c>
      <c r="EW114">
        <v>2025.88</v>
      </c>
      <c r="EX114">
        <v>119.621</v>
      </c>
      <c r="EY114">
        <v>4021.87</v>
      </c>
      <c r="EZ114">
        <v>182.977</v>
      </c>
      <c r="FA114">
        <v>0</v>
      </c>
      <c r="FB114">
        <v>0</v>
      </c>
      <c r="FC114">
        <v>0</v>
      </c>
      <c r="FD114">
        <v>142.80000000000001</v>
      </c>
      <c r="FE114">
        <v>0</v>
      </c>
      <c r="FF114">
        <v>43.669699999999999</v>
      </c>
      <c r="FG114">
        <v>0</v>
      </c>
      <c r="FH114">
        <v>0</v>
      </c>
      <c r="FI114">
        <v>369.447</v>
      </c>
      <c r="FJ114">
        <v>0</v>
      </c>
      <c r="FK114">
        <v>0</v>
      </c>
      <c r="FL114">
        <v>0</v>
      </c>
      <c r="FM114">
        <v>0</v>
      </c>
      <c r="FN114">
        <v>0</v>
      </c>
      <c r="FO114">
        <v>0</v>
      </c>
      <c r="FP114">
        <v>0</v>
      </c>
      <c r="FQ114">
        <v>0</v>
      </c>
      <c r="FR114">
        <v>0</v>
      </c>
      <c r="FS114">
        <v>0</v>
      </c>
      <c r="FT114">
        <v>20.63</v>
      </c>
      <c r="FU114">
        <v>11.91</v>
      </c>
      <c r="FV114">
        <v>2.19</v>
      </c>
      <c r="FW114">
        <v>0</v>
      </c>
      <c r="FX114">
        <v>13.58</v>
      </c>
      <c r="FY114">
        <v>0</v>
      </c>
      <c r="FZ114">
        <v>0</v>
      </c>
      <c r="GA114">
        <v>7.37</v>
      </c>
      <c r="GB114">
        <v>18.100000000000001</v>
      </c>
      <c r="GC114">
        <v>27.51</v>
      </c>
      <c r="GD114">
        <v>1.64</v>
      </c>
      <c r="GE114">
        <v>102.93</v>
      </c>
      <c r="GF114">
        <v>0</v>
      </c>
      <c r="GG114">
        <v>0.34526899999999999</v>
      </c>
      <c r="GH114">
        <v>1.8920200000000002E-2</v>
      </c>
      <c r="GI114">
        <v>0</v>
      </c>
      <c r="GJ114">
        <v>0</v>
      </c>
      <c r="GK114">
        <v>0</v>
      </c>
      <c r="GL114">
        <v>0</v>
      </c>
      <c r="GM114">
        <v>0.134212</v>
      </c>
      <c r="GN114">
        <v>0.17562900000000001</v>
      </c>
      <c r="GO114">
        <v>0.30364400000000002</v>
      </c>
      <c r="GP114">
        <v>2.03874E-2</v>
      </c>
      <c r="GQ114">
        <v>0.99806099999999998</v>
      </c>
      <c r="GR114">
        <v>446.95</v>
      </c>
      <c r="GS114">
        <v>1139.18</v>
      </c>
      <c r="GT114">
        <v>165.69200000000001</v>
      </c>
      <c r="GU114">
        <v>0</v>
      </c>
      <c r="GV114">
        <v>0</v>
      </c>
      <c r="GW114">
        <v>2135</v>
      </c>
      <c r="GX114">
        <v>930.00099999999998</v>
      </c>
      <c r="GY114">
        <v>2637.81</v>
      </c>
      <c r="GZ114">
        <v>297.5</v>
      </c>
      <c r="HA114">
        <v>7752.14</v>
      </c>
      <c r="HB114">
        <v>371.952</v>
      </c>
      <c r="HC114">
        <v>0</v>
      </c>
      <c r="HD114">
        <v>0</v>
      </c>
      <c r="HE114">
        <v>0</v>
      </c>
      <c r="HF114">
        <v>161.63900000000001</v>
      </c>
      <c r="HG114">
        <v>0</v>
      </c>
      <c r="HH114">
        <v>65.400000000000006</v>
      </c>
      <c r="HI114">
        <v>0</v>
      </c>
      <c r="HJ114">
        <v>0</v>
      </c>
      <c r="HK114">
        <v>598.99</v>
      </c>
      <c r="HL114">
        <v>0</v>
      </c>
      <c r="HM114">
        <v>0</v>
      </c>
      <c r="HN114">
        <v>0</v>
      </c>
      <c r="HO114">
        <v>0</v>
      </c>
      <c r="HP114">
        <v>0</v>
      </c>
      <c r="HQ114">
        <v>0</v>
      </c>
      <c r="HR114">
        <v>0</v>
      </c>
      <c r="HS114">
        <v>0</v>
      </c>
      <c r="HT114">
        <v>0</v>
      </c>
      <c r="HU114">
        <v>0</v>
      </c>
      <c r="HV114">
        <v>44.39</v>
      </c>
      <c r="HW114">
        <v>53.25</v>
      </c>
      <c r="HX114">
        <v>2.19</v>
      </c>
      <c r="HY114">
        <v>0</v>
      </c>
      <c r="HZ114">
        <v>15.43</v>
      </c>
      <c r="IA114">
        <v>31.93</v>
      </c>
      <c r="IB114">
        <v>18.57</v>
      </c>
      <c r="IC114">
        <v>36.39</v>
      </c>
      <c r="ID114">
        <v>4.13</v>
      </c>
      <c r="IE114">
        <v>206.28</v>
      </c>
      <c r="IF114">
        <v>0</v>
      </c>
      <c r="IG114">
        <v>2.4140199999999998</v>
      </c>
      <c r="IH114">
        <v>1.8920200000000002E-2</v>
      </c>
      <c r="II114">
        <v>0</v>
      </c>
      <c r="IJ114">
        <v>0</v>
      </c>
      <c r="IK114">
        <v>0.62342900000000001</v>
      </c>
      <c r="IL114">
        <v>0.118043</v>
      </c>
      <c r="IM114">
        <v>0.43196400000000001</v>
      </c>
      <c r="IN114">
        <v>6.2929700000000005E-2</v>
      </c>
      <c r="IO114">
        <v>3.6693099999999998</v>
      </c>
      <c r="IP114">
        <v>44</v>
      </c>
      <c r="IQ114">
        <v>0</v>
      </c>
      <c r="IR114">
        <v>25.8</v>
      </c>
      <c r="IS114">
        <v>45</v>
      </c>
      <c r="IT114">
        <v>19.2</v>
      </c>
      <c r="IU114">
        <v>15.59</v>
      </c>
      <c r="IV114">
        <v>32.72</v>
      </c>
      <c r="IW114">
        <v>20.46</v>
      </c>
      <c r="IX114">
        <v>30.06</v>
      </c>
      <c r="IY114">
        <v>15.59</v>
      </c>
      <c r="IZ114">
        <v>32.72</v>
      </c>
      <c r="JA114">
        <v>60.81</v>
      </c>
      <c r="JB114">
        <v>54.45</v>
      </c>
    </row>
    <row r="115" spans="1:262" x14ac:dyDescent="0.25">
      <c r="A115" s="10">
        <v>42977.405462962961</v>
      </c>
      <c r="B115" t="s">
        <v>640</v>
      </c>
      <c r="C115" t="s">
        <v>626</v>
      </c>
      <c r="D115">
        <v>12</v>
      </c>
      <c r="E115">
        <v>1</v>
      </c>
      <c r="F115">
        <v>2100</v>
      </c>
      <c r="G115" t="s">
        <v>96</v>
      </c>
      <c r="H115" t="s">
        <v>125</v>
      </c>
      <c r="I115">
        <v>-4.92</v>
      </c>
      <c r="J115">
        <v>47.1</v>
      </c>
      <c r="K115">
        <v>123.997</v>
      </c>
      <c r="L115">
        <v>139.755</v>
      </c>
      <c r="M115">
        <v>165.69200000000001</v>
      </c>
      <c r="N115">
        <v>0</v>
      </c>
      <c r="O115">
        <v>0</v>
      </c>
      <c r="P115">
        <v>0</v>
      </c>
      <c r="Q115">
        <v>0</v>
      </c>
      <c r="R115">
        <v>505.55700000000002</v>
      </c>
      <c r="S115">
        <v>941.36599999999999</v>
      </c>
      <c r="T115">
        <v>2025.88</v>
      </c>
      <c r="U115">
        <v>119.621</v>
      </c>
      <c r="V115">
        <v>4021.87</v>
      </c>
      <c r="W115">
        <v>182.977</v>
      </c>
      <c r="X115">
        <v>0</v>
      </c>
      <c r="Y115">
        <v>0</v>
      </c>
      <c r="Z115">
        <v>0</v>
      </c>
      <c r="AA115">
        <v>218.684</v>
      </c>
      <c r="AB115">
        <v>0</v>
      </c>
      <c r="AC115">
        <v>43.669699999999999</v>
      </c>
      <c r="AD115">
        <v>0</v>
      </c>
      <c r="AE115">
        <v>0</v>
      </c>
      <c r="AF115">
        <v>445.33100000000002</v>
      </c>
      <c r="AG115">
        <v>0</v>
      </c>
      <c r="AH115">
        <v>0</v>
      </c>
      <c r="AI115">
        <v>0</v>
      </c>
      <c r="AJ115">
        <v>0</v>
      </c>
      <c r="AK115">
        <v>0</v>
      </c>
      <c r="AL115">
        <v>0</v>
      </c>
      <c r="AM115">
        <v>0</v>
      </c>
      <c r="AN115">
        <v>0</v>
      </c>
      <c r="AO115">
        <v>0</v>
      </c>
      <c r="AP115">
        <v>0</v>
      </c>
      <c r="AQ115">
        <v>20.63</v>
      </c>
      <c r="AR115">
        <v>11.91</v>
      </c>
      <c r="AS115">
        <v>2.19</v>
      </c>
      <c r="AT115">
        <v>0</v>
      </c>
      <c r="AU115">
        <v>20.71</v>
      </c>
      <c r="AV115">
        <v>0</v>
      </c>
      <c r="AW115">
        <v>0</v>
      </c>
      <c r="AX115">
        <v>7.37</v>
      </c>
      <c r="AY115">
        <v>18.100000000000001</v>
      </c>
      <c r="AZ115">
        <v>27.51</v>
      </c>
      <c r="BA115">
        <v>1.64</v>
      </c>
      <c r="BB115">
        <v>110.06</v>
      </c>
      <c r="BC115">
        <v>55.44</v>
      </c>
      <c r="BD115">
        <v>0</v>
      </c>
      <c r="BE115">
        <v>0.34526899999999999</v>
      </c>
      <c r="BF115">
        <v>1.8920200000000002E-2</v>
      </c>
      <c r="BG115">
        <v>0</v>
      </c>
      <c r="BH115">
        <v>0</v>
      </c>
      <c r="BI115">
        <v>0</v>
      </c>
      <c r="BJ115">
        <v>0</v>
      </c>
      <c r="BK115">
        <v>0.134212</v>
      </c>
      <c r="BL115">
        <v>0.17562900000000001</v>
      </c>
      <c r="BM115">
        <v>0.30364400000000002</v>
      </c>
      <c r="BN115">
        <v>2.03874E-2</v>
      </c>
      <c r="BO115">
        <v>0.99806099999999998</v>
      </c>
      <c r="BP115">
        <v>0.36418899999999998</v>
      </c>
      <c r="BQ115">
        <v>130.875</v>
      </c>
      <c r="BR115">
        <v>180.99700000000001</v>
      </c>
      <c r="BS115">
        <v>165.69200000000001</v>
      </c>
      <c r="BT115">
        <v>0</v>
      </c>
      <c r="BU115">
        <v>80.384699999999995</v>
      </c>
      <c r="BV115">
        <v>505.55700000000002</v>
      </c>
      <c r="BW115">
        <v>946.44799999999998</v>
      </c>
      <c r="BX115">
        <v>2025.88</v>
      </c>
      <c r="BY115">
        <v>119.621</v>
      </c>
      <c r="BZ115">
        <v>4155.46</v>
      </c>
      <c r="CA115">
        <v>193.12700000000001</v>
      </c>
      <c r="CB115">
        <v>0</v>
      </c>
      <c r="CC115">
        <v>0</v>
      </c>
      <c r="CD115">
        <v>0</v>
      </c>
      <c r="CE115">
        <v>102.79300000000001</v>
      </c>
      <c r="CF115">
        <v>0</v>
      </c>
      <c r="CG115">
        <v>43.669699999999999</v>
      </c>
      <c r="CH115">
        <v>0</v>
      </c>
      <c r="CI115">
        <v>0</v>
      </c>
      <c r="CJ115">
        <v>339.589</v>
      </c>
      <c r="CK115">
        <v>0</v>
      </c>
      <c r="CL115">
        <v>0</v>
      </c>
      <c r="CM115">
        <v>0</v>
      </c>
      <c r="CN115">
        <v>0</v>
      </c>
      <c r="CO115">
        <v>0</v>
      </c>
      <c r="CP115">
        <v>0</v>
      </c>
      <c r="CQ115">
        <v>0</v>
      </c>
      <c r="CR115">
        <v>0</v>
      </c>
      <c r="CS115">
        <v>0</v>
      </c>
      <c r="CT115">
        <v>0</v>
      </c>
      <c r="CU115">
        <v>21.84</v>
      </c>
      <c r="CV115">
        <v>15.57</v>
      </c>
      <c r="CW115">
        <v>2.19</v>
      </c>
      <c r="CX115">
        <v>0</v>
      </c>
      <c r="CY115">
        <v>10.92</v>
      </c>
      <c r="CZ115">
        <v>7.37</v>
      </c>
      <c r="DA115">
        <v>18.18</v>
      </c>
      <c r="DB115">
        <v>27.51</v>
      </c>
      <c r="DC115">
        <v>1.64</v>
      </c>
      <c r="DD115">
        <v>105.22</v>
      </c>
      <c r="DE115">
        <v>50.52</v>
      </c>
      <c r="DF115">
        <v>0</v>
      </c>
      <c r="DG115">
        <v>0.55552299999999999</v>
      </c>
      <c r="DH115">
        <v>1.8920200000000002E-2</v>
      </c>
      <c r="DI115">
        <v>0</v>
      </c>
      <c r="DJ115">
        <v>1.0894600000000001E-2</v>
      </c>
      <c r="DK115">
        <v>0.134212</v>
      </c>
      <c r="DL115">
        <v>0.17653199999999999</v>
      </c>
      <c r="DM115">
        <v>0.30364400000000002</v>
      </c>
      <c r="DN115">
        <v>2.03874E-2</v>
      </c>
      <c r="DO115">
        <v>1.22011</v>
      </c>
      <c r="DP115">
        <v>0.58533800000000002</v>
      </c>
      <c r="DQ115" t="s">
        <v>691</v>
      </c>
      <c r="DR115" t="s">
        <v>690</v>
      </c>
      <c r="DS115" t="s">
        <v>16</v>
      </c>
      <c r="DT115">
        <v>0.222052</v>
      </c>
      <c r="DU115">
        <v>0.22114900000000001</v>
      </c>
      <c r="DV115">
        <v>-4.5998900000000003</v>
      </c>
      <c r="DW115">
        <v>-9.7387200000000007</v>
      </c>
      <c r="EN115">
        <v>123.997</v>
      </c>
      <c r="EO115">
        <v>139.755</v>
      </c>
      <c r="EP115">
        <v>165.69200000000001</v>
      </c>
      <c r="EQ115">
        <v>0</v>
      </c>
      <c r="ER115">
        <v>0</v>
      </c>
      <c r="ES115">
        <v>0</v>
      </c>
      <c r="ET115">
        <v>0</v>
      </c>
      <c r="EU115">
        <v>505.55700000000002</v>
      </c>
      <c r="EV115">
        <v>941.36599999999999</v>
      </c>
      <c r="EW115">
        <v>2025.88</v>
      </c>
      <c r="EX115">
        <v>119.621</v>
      </c>
      <c r="EY115">
        <v>4021.87</v>
      </c>
      <c r="EZ115">
        <v>182.977</v>
      </c>
      <c r="FA115">
        <v>0</v>
      </c>
      <c r="FB115">
        <v>0</v>
      </c>
      <c r="FC115">
        <v>0</v>
      </c>
      <c r="FD115">
        <v>218.684</v>
      </c>
      <c r="FE115">
        <v>0</v>
      </c>
      <c r="FF115">
        <v>43.669699999999999</v>
      </c>
      <c r="FG115">
        <v>0</v>
      </c>
      <c r="FH115">
        <v>0</v>
      </c>
      <c r="FI115">
        <v>445.33100000000002</v>
      </c>
      <c r="FJ115">
        <v>0</v>
      </c>
      <c r="FK115">
        <v>0</v>
      </c>
      <c r="FL115">
        <v>0</v>
      </c>
      <c r="FM115">
        <v>0</v>
      </c>
      <c r="FN115">
        <v>0</v>
      </c>
      <c r="FO115">
        <v>0</v>
      </c>
      <c r="FP115">
        <v>0</v>
      </c>
      <c r="FQ115">
        <v>0</v>
      </c>
      <c r="FR115">
        <v>0</v>
      </c>
      <c r="FS115">
        <v>0</v>
      </c>
      <c r="FT115">
        <v>20.63</v>
      </c>
      <c r="FU115">
        <v>11.91</v>
      </c>
      <c r="FV115">
        <v>2.19</v>
      </c>
      <c r="FW115">
        <v>0</v>
      </c>
      <c r="FX115">
        <v>20.71</v>
      </c>
      <c r="FY115">
        <v>0</v>
      </c>
      <c r="FZ115">
        <v>0</v>
      </c>
      <c r="GA115">
        <v>7.37</v>
      </c>
      <c r="GB115">
        <v>18.100000000000001</v>
      </c>
      <c r="GC115">
        <v>27.51</v>
      </c>
      <c r="GD115">
        <v>1.64</v>
      </c>
      <c r="GE115">
        <v>110.06</v>
      </c>
      <c r="GF115">
        <v>0</v>
      </c>
      <c r="GG115">
        <v>0.34526899999999999</v>
      </c>
      <c r="GH115">
        <v>1.8920200000000002E-2</v>
      </c>
      <c r="GI115">
        <v>0</v>
      </c>
      <c r="GJ115">
        <v>0</v>
      </c>
      <c r="GK115">
        <v>0</v>
      </c>
      <c r="GL115">
        <v>0</v>
      </c>
      <c r="GM115">
        <v>0.134212</v>
      </c>
      <c r="GN115">
        <v>0.17562900000000001</v>
      </c>
      <c r="GO115">
        <v>0.30364400000000002</v>
      </c>
      <c r="GP115">
        <v>2.03874E-2</v>
      </c>
      <c r="GQ115">
        <v>0.99806099999999998</v>
      </c>
      <c r="GR115">
        <v>446.95</v>
      </c>
      <c r="GS115">
        <v>1139.18</v>
      </c>
      <c r="GT115">
        <v>165.69200000000001</v>
      </c>
      <c r="GU115">
        <v>0</v>
      </c>
      <c r="GV115">
        <v>0</v>
      </c>
      <c r="GW115">
        <v>2135</v>
      </c>
      <c r="GX115">
        <v>930.00099999999998</v>
      </c>
      <c r="GY115">
        <v>2637.81</v>
      </c>
      <c r="GZ115">
        <v>297.5</v>
      </c>
      <c r="HA115">
        <v>7752.14</v>
      </c>
      <c r="HB115">
        <v>371.952</v>
      </c>
      <c r="HC115">
        <v>0</v>
      </c>
      <c r="HD115">
        <v>0</v>
      </c>
      <c r="HE115">
        <v>0</v>
      </c>
      <c r="HF115">
        <v>161.63900000000001</v>
      </c>
      <c r="HG115">
        <v>0</v>
      </c>
      <c r="HH115">
        <v>65.400000000000006</v>
      </c>
      <c r="HI115">
        <v>0</v>
      </c>
      <c r="HJ115">
        <v>0</v>
      </c>
      <c r="HK115">
        <v>598.99</v>
      </c>
      <c r="HL115">
        <v>0</v>
      </c>
      <c r="HM115">
        <v>0</v>
      </c>
      <c r="HN115">
        <v>0</v>
      </c>
      <c r="HO115">
        <v>0</v>
      </c>
      <c r="HP115">
        <v>0</v>
      </c>
      <c r="HQ115">
        <v>0</v>
      </c>
      <c r="HR115">
        <v>0</v>
      </c>
      <c r="HS115">
        <v>0</v>
      </c>
      <c r="HT115">
        <v>0</v>
      </c>
      <c r="HU115">
        <v>0</v>
      </c>
      <c r="HV115">
        <v>44.39</v>
      </c>
      <c r="HW115">
        <v>53.25</v>
      </c>
      <c r="HX115">
        <v>2.19</v>
      </c>
      <c r="HY115">
        <v>0</v>
      </c>
      <c r="HZ115">
        <v>15.43</v>
      </c>
      <c r="IA115">
        <v>31.93</v>
      </c>
      <c r="IB115">
        <v>18.57</v>
      </c>
      <c r="IC115">
        <v>36.39</v>
      </c>
      <c r="ID115">
        <v>4.13</v>
      </c>
      <c r="IE115">
        <v>206.28</v>
      </c>
      <c r="IF115">
        <v>0</v>
      </c>
      <c r="IG115">
        <v>2.4140199999999998</v>
      </c>
      <c r="IH115">
        <v>1.8920200000000002E-2</v>
      </c>
      <c r="II115">
        <v>0</v>
      </c>
      <c r="IJ115">
        <v>0</v>
      </c>
      <c r="IK115">
        <v>0.62342900000000001</v>
      </c>
      <c r="IL115">
        <v>0.118043</v>
      </c>
      <c r="IM115">
        <v>0.43196400000000001</v>
      </c>
      <c r="IN115">
        <v>6.2929700000000005E-2</v>
      </c>
      <c r="IO115">
        <v>3.6693099999999998</v>
      </c>
      <c r="IP115">
        <v>47.1</v>
      </c>
      <c r="IQ115">
        <v>0</v>
      </c>
      <c r="IR115">
        <v>25.8</v>
      </c>
      <c r="IS115">
        <v>45</v>
      </c>
      <c r="IT115">
        <v>19.2</v>
      </c>
      <c r="IU115">
        <v>15.59</v>
      </c>
      <c r="IV115">
        <v>39.85</v>
      </c>
      <c r="IW115">
        <v>20.46</v>
      </c>
      <c r="IX115">
        <v>30.06</v>
      </c>
      <c r="IY115">
        <v>15.59</v>
      </c>
      <c r="IZ115">
        <v>39.85</v>
      </c>
      <c r="JA115">
        <v>60.81</v>
      </c>
      <c r="JB115">
        <v>54.45</v>
      </c>
    </row>
    <row r="116" spans="1:262" x14ac:dyDescent="0.25">
      <c r="A116" s="10">
        <v>42977.406111111108</v>
      </c>
      <c r="B116" t="s">
        <v>641</v>
      </c>
      <c r="C116" t="s">
        <v>628</v>
      </c>
      <c r="D116">
        <v>12</v>
      </c>
      <c r="E116">
        <v>1</v>
      </c>
      <c r="F116">
        <v>2100</v>
      </c>
      <c r="G116" t="s">
        <v>96</v>
      </c>
      <c r="H116" t="s">
        <v>125</v>
      </c>
      <c r="I116">
        <v>-21.14</v>
      </c>
      <c r="J116">
        <v>53.8</v>
      </c>
      <c r="K116">
        <v>123.687</v>
      </c>
      <c r="L116">
        <v>140.02699999999999</v>
      </c>
      <c r="M116">
        <v>165.69200000000001</v>
      </c>
      <c r="N116">
        <v>0</v>
      </c>
      <c r="O116">
        <v>2633.76</v>
      </c>
      <c r="P116">
        <v>0</v>
      </c>
      <c r="Q116">
        <v>0</v>
      </c>
      <c r="R116">
        <v>505.55700000000002</v>
      </c>
      <c r="S116">
        <v>942.39400000000001</v>
      </c>
      <c r="T116">
        <v>2025.88</v>
      </c>
      <c r="U116">
        <v>119.621</v>
      </c>
      <c r="V116">
        <v>6656.62</v>
      </c>
      <c r="W116">
        <v>182.52</v>
      </c>
      <c r="X116">
        <v>0</v>
      </c>
      <c r="Y116">
        <v>0</v>
      </c>
      <c r="Z116">
        <v>0</v>
      </c>
      <c r="AA116">
        <v>0</v>
      </c>
      <c r="AB116">
        <v>0</v>
      </c>
      <c r="AC116">
        <v>43.669699999999999</v>
      </c>
      <c r="AD116">
        <v>0</v>
      </c>
      <c r="AE116">
        <v>0</v>
      </c>
      <c r="AF116">
        <v>226.18899999999999</v>
      </c>
      <c r="AG116">
        <v>0</v>
      </c>
      <c r="AH116">
        <v>0</v>
      </c>
      <c r="AI116">
        <v>0</v>
      </c>
      <c r="AJ116">
        <v>0</v>
      </c>
      <c r="AK116">
        <v>0</v>
      </c>
      <c r="AL116">
        <v>0</v>
      </c>
      <c r="AM116">
        <v>0</v>
      </c>
      <c r="AN116">
        <v>0</v>
      </c>
      <c r="AO116">
        <v>0</v>
      </c>
      <c r="AP116">
        <v>0</v>
      </c>
      <c r="AQ116">
        <v>20.58</v>
      </c>
      <c r="AR116">
        <v>11.93</v>
      </c>
      <c r="AS116">
        <v>2.19</v>
      </c>
      <c r="AT116">
        <v>0</v>
      </c>
      <c r="AU116">
        <v>36.96</v>
      </c>
      <c r="AV116">
        <v>0</v>
      </c>
      <c r="AW116">
        <v>0</v>
      </c>
      <c r="AX116">
        <v>7.37</v>
      </c>
      <c r="AY116">
        <v>18.12</v>
      </c>
      <c r="AZ116">
        <v>27.51</v>
      </c>
      <c r="BA116">
        <v>1.64</v>
      </c>
      <c r="BB116">
        <v>126.3</v>
      </c>
      <c r="BC116">
        <v>71.66</v>
      </c>
      <c r="BD116">
        <v>0</v>
      </c>
      <c r="BE116">
        <v>0.34664099999999998</v>
      </c>
      <c r="BF116">
        <v>1.8920200000000002E-2</v>
      </c>
      <c r="BG116">
        <v>0</v>
      </c>
      <c r="BH116">
        <v>0.38489000000000001</v>
      </c>
      <c r="BI116">
        <v>0</v>
      </c>
      <c r="BJ116">
        <v>0</v>
      </c>
      <c r="BK116">
        <v>0.134212</v>
      </c>
      <c r="BL116">
        <v>0.17568900000000001</v>
      </c>
      <c r="BM116">
        <v>0.30364400000000002</v>
      </c>
      <c r="BN116">
        <v>2.03874E-2</v>
      </c>
      <c r="BO116">
        <v>1.3843799999999999</v>
      </c>
      <c r="BP116">
        <v>0.75045099999999998</v>
      </c>
      <c r="BQ116">
        <v>130.875</v>
      </c>
      <c r="BR116">
        <v>180.99700000000001</v>
      </c>
      <c r="BS116">
        <v>165.69200000000001</v>
      </c>
      <c r="BT116">
        <v>0</v>
      </c>
      <c r="BU116">
        <v>80.384699999999995</v>
      </c>
      <c r="BV116">
        <v>505.55700000000002</v>
      </c>
      <c r="BW116">
        <v>946.44799999999998</v>
      </c>
      <c r="BX116">
        <v>2025.88</v>
      </c>
      <c r="BY116">
        <v>119.621</v>
      </c>
      <c r="BZ116">
        <v>4155.46</v>
      </c>
      <c r="CA116">
        <v>193.12700000000001</v>
      </c>
      <c r="CB116">
        <v>0</v>
      </c>
      <c r="CC116">
        <v>0</v>
      </c>
      <c r="CD116">
        <v>0</v>
      </c>
      <c r="CE116">
        <v>102.79300000000001</v>
      </c>
      <c r="CF116">
        <v>0</v>
      </c>
      <c r="CG116">
        <v>43.669699999999999</v>
      </c>
      <c r="CH116">
        <v>0</v>
      </c>
      <c r="CI116">
        <v>0</v>
      </c>
      <c r="CJ116">
        <v>339.589</v>
      </c>
      <c r="CK116">
        <v>0</v>
      </c>
      <c r="CL116">
        <v>0</v>
      </c>
      <c r="CM116">
        <v>0</v>
      </c>
      <c r="CN116">
        <v>0</v>
      </c>
      <c r="CO116">
        <v>0</v>
      </c>
      <c r="CP116">
        <v>0</v>
      </c>
      <c r="CQ116">
        <v>0</v>
      </c>
      <c r="CR116">
        <v>0</v>
      </c>
      <c r="CS116">
        <v>0</v>
      </c>
      <c r="CT116">
        <v>0</v>
      </c>
      <c r="CU116">
        <v>21.84</v>
      </c>
      <c r="CV116">
        <v>15.57</v>
      </c>
      <c r="CW116">
        <v>2.19</v>
      </c>
      <c r="CX116">
        <v>0</v>
      </c>
      <c r="CY116">
        <v>10.92</v>
      </c>
      <c r="CZ116">
        <v>7.37</v>
      </c>
      <c r="DA116">
        <v>18.18</v>
      </c>
      <c r="DB116">
        <v>27.51</v>
      </c>
      <c r="DC116">
        <v>1.64</v>
      </c>
      <c r="DD116">
        <v>105.22</v>
      </c>
      <c r="DE116">
        <v>50.52</v>
      </c>
      <c r="DF116">
        <v>0</v>
      </c>
      <c r="DG116">
        <v>0.55552299999999999</v>
      </c>
      <c r="DH116">
        <v>1.8920200000000002E-2</v>
      </c>
      <c r="DI116">
        <v>0</v>
      </c>
      <c r="DJ116">
        <v>1.0894600000000001E-2</v>
      </c>
      <c r="DK116">
        <v>0.134212</v>
      </c>
      <c r="DL116">
        <v>0.17653199999999999</v>
      </c>
      <c r="DM116">
        <v>0.30364400000000002</v>
      </c>
      <c r="DN116">
        <v>2.03874E-2</v>
      </c>
      <c r="DO116">
        <v>1.22011</v>
      </c>
      <c r="DP116">
        <v>0.58533800000000002</v>
      </c>
      <c r="DQ116" t="s">
        <v>691</v>
      </c>
      <c r="DR116" t="s">
        <v>690</v>
      </c>
      <c r="DS116" t="s">
        <v>16</v>
      </c>
      <c r="DT116">
        <v>-0.164271</v>
      </c>
      <c r="DU116">
        <v>-0.16511400000000001</v>
      </c>
      <c r="DV116">
        <v>-20.034199999999998</v>
      </c>
      <c r="DW116">
        <v>-41.844799999999999</v>
      </c>
      <c r="EN116">
        <v>123.687</v>
      </c>
      <c r="EO116">
        <v>140.02699999999999</v>
      </c>
      <c r="EP116">
        <v>165.69200000000001</v>
      </c>
      <c r="EQ116">
        <v>0</v>
      </c>
      <c r="ER116">
        <v>2633.76</v>
      </c>
      <c r="ES116">
        <v>0</v>
      </c>
      <c r="ET116">
        <v>0</v>
      </c>
      <c r="EU116">
        <v>505.55700000000002</v>
      </c>
      <c r="EV116">
        <v>942.39400000000001</v>
      </c>
      <c r="EW116">
        <v>2025.88</v>
      </c>
      <c r="EX116">
        <v>119.621</v>
      </c>
      <c r="EY116">
        <v>6656.62</v>
      </c>
      <c r="EZ116">
        <v>182.52</v>
      </c>
      <c r="FA116">
        <v>0</v>
      </c>
      <c r="FB116">
        <v>0</v>
      </c>
      <c r="FC116">
        <v>0</v>
      </c>
      <c r="FD116">
        <v>0</v>
      </c>
      <c r="FE116">
        <v>0</v>
      </c>
      <c r="FF116">
        <v>43.669699999999999</v>
      </c>
      <c r="FG116">
        <v>0</v>
      </c>
      <c r="FH116">
        <v>0</v>
      </c>
      <c r="FI116">
        <v>226.18899999999999</v>
      </c>
      <c r="FJ116">
        <v>0</v>
      </c>
      <c r="FK116">
        <v>0</v>
      </c>
      <c r="FL116">
        <v>0</v>
      </c>
      <c r="FM116">
        <v>0</v>
      </c>
      <c r="FN116">
        <v>0</v>
      </c>
      <c r="FO116">
        <v>0</v>
      </c>
      <c r="FP116">
        <v>0</v>
      </c>
      <c r="FQ116">
        <v>0</v>
      </c>
      <c r="FR116">
        <v>0</v>
      </c>
      <c r="FS116">
        <v>0</v>
      </c>
      <c r="FT116">
        <v>20.58</v>
      </c>
      <c r="FU116">
        <v>11.93</v>
      </c>
      <c r="FV116">
        <v>2.19</v>
      </c>
      <c r="FW116">
        <v>0</v>
      </c>
      <c r="FX116">
        <v>36.96</v>
      </c>
      <c r="FY116">
        <v>0</v>
      </c>
      <c r="FZ116">
        <v>0</v>
      </c>
      <c r="GA116">
        <v>7.37</v>
      </c>
      <c r="GB116">
        <v>18.12</v>
      </c>
      <c r="GC116">
        <v>27.51</v>
      </c>
      <c r="GD116">
        <v>1.64</v>
      </c>
      <c r="GE116">
        <v>126.3</v>
      </c>
      <c r="GF116">
        <v>0</v>
      </c>
      <c r="GG116">
        <v>0.34664099999999998</v>
      </c>
      <c r="GH116">
        <v>1.8920200000000002E-2</v>
      </c>
      <c r="GI116">
        <v>0</v>
      </c>
      <c r="GJ116">
        <v>0.38489000000000001</v>
      </c>
      <c r="GK116">
        <v>0</v>
      </c>
      <c r="GL116">
        <v>0</v>
      </c>
      <c r="GM116">
        <v>0.134212</v>
      </c>
      <c r="GN116">
        <v>0.17568900000000001</v>
      </c>
      <c r="GO116">
        <v>0.30364400000000002</v>
      </c>
      <c r="GP116">
        <v>2.03874E-2</v>
      </c>
      <c r="GQ116">
        <v>1.3843799999999999</v>
      </c>
      <c r="GR116">
        <v>446.09899999999999</v>
      </c>
      <c r="GS116">
        <v>1141.05</v>
      </c>
      <c r="GT116">
        <v>165.69200000000001</v>
      </c>
      <c r="GU116">
        <v>0</v>
      </c>
      <c r="GV116">
        <v>2627.42</v>
      </c>
      <c r="GW116">
        <v>2135</v>
      </c>
      <c r="GX116">
        <v>930.00099999999998</v>
      </c>
      <c r="GY116">
        <v>2637.81</v>
      </c>
      <c r="GZ116">
        <v>297.5</v>
      </c>
      <c r="HA116">
        <v>10380.6</v>
      </c>
      <c r="HB116">
        <v>371.24299999999999</v>
      </c>
      <c r="HC116">
        <v>0</v>
      </c>
      <c r="HD116">
        <v>0</v>
      </c>
      <c r="HE116">
        <v>0</v>
      </c>
      <c r="HF116">
        <v>0</v>
      </c>
      <c r="HG116">
        <v>0</v>
      </c>
      <c r="HH116">
        <v>65.400000000000006</v>
      </c>
      <c r="HI116">
        <v>0</v>
      </c>
      <c r="HJ116">
        <v>0</v>
      </c>
      <c r="HK116">
        <v>436.64299999999997</v>
      </c>
      <c r="HL116">
        <v>0</v>
      </c>
      <c r="HM116">
        <v>0</v>
      </c>
      <c r="HN116">
        <v>0</v>
      </c>
      <c r="HO116">
        <v>0</v>
      </c>
      <c r="HP116">
        <v>0</v>
      </c>
      <c r="HQ116">
        <v>0</v>
      </c>
      <c r="HR116">
        <v>0</v>
      </c>
      <c r="HS116">
        <v>0</v>
      </c>
      <c r="HT116">
        <v>0</v>
      </c>
      <c r="HU116">
        <v>0</v>
      </c>
      <c r="HV116">
        <v>44.31</v>
      </c>
      <c r="HW116">
        <v>53.29</v>
      </c>
      <c r="HX116">
        <v>2.19</v>
      </c>
      <c r="HY116">
        <v>0</v>
      </c>
      <c r="HZ116">
        <v>36.619999999999997</v>
      </c>
      <c r="IA116">
        <v>31.93</v>
      </c>
      <c r="IB116">
        <v>18.57</v>
      </c>
      <c r="IC116">
        <v>36.39</v>
      </c>
      <c r="ID116">
        <v>4.13</v>
      </c>
      <c r="IE116">
        <v>227.43</v>
      </c>
      <c r="IF116">
        <v>0</v>
      </c>
      <c r="IG116">
        <v>2.4153500000000001</v>
      </c>
      <c r="IH116">
        <v>1.8920200000000002E-2</v>
      </c>
      <c r="II116">
        <v>0</v>
      </c>
      <c r="IJ116">
        <v>0.37175799999999998</v>
      </c>
      <c r="IK116">
        <v>0.62342900000000001</v>
      </c>
      <c r="IL116">
        <v>0.118043</v>
      </c>
      <c r="IM116">
        <v>0.43196400000000001</v>
      </c>
      <c r="IN116">
        <v>6.2929700000000005E-2</v>
      </c>
      <c r="IO116">
        <v>4.0423900000000001</v>
      </c>
      <c r="IP116">
        <v>53.8</v>
      </c>
      <c r="IQ116">
        <v>0</v>
      </c>
      <c r="IR116">
        <v>25.3</v>
      </c>
      <c r="IS116">
        <v>44.9</v>
      </c>
      <c r="IT116">
        <v>19.600000000000001</v>
      </c>
      <c r="IU116">
        <v>52.57</v>
      </c>
      <c r="IV116">
        <v>19.09</v>
      </c>
      <c r="IW116">
        <v>20.46</v>
      </c>
      <c r="IX116">
        <v>30.06</v>
      </c>
      <c r="IY116">
        <v>52.57</v>
      </c>
      <c r="IZ116">
        <v>19.09</v>
      </c>
      <c r="JA116">
        <v>97.46</v>
      </c>
      <c r="JB116">
        <v>38.950000000000003</v>
      </c>
    </row>
    <row r="117" spans="1:262" x14ac:dyDescent="0.25">
      <c r="A117" s="10">
        <v>42977.405462962961</v>
      </c>
      <c r="B117" t="s">
        <v>642</v>
      </c>
      <c r="C117" t="s">
        <v>630</v>
      </c>
      <c r="D117">
        <v>12</v>
      </c>
      <c r="E117">
        <v>1</v>
      </c>
      <c r="F117">
        <v>2100</v>
      </c>
      <c r="G117" t="s">
        <v>96</v>
      </c>
      <c r="H117" t="s">
        <v>125</v>
      </c>
      <c r="I117">
        <v>2.83</v>
      </c>
      <c r="J117">
        <v>43.6</v>
      </c>
      <c r="K117">
        <v>125.367</v>
      </c>
      <c r="L117">
        <v>137.721</v>
      </c>
      <c r="M117">
        <v>165.69200000000001</v>
      </c>
      <c r="N117">
        <v>0</v>
      </c>
      <c r="O117">
        <v>1005.97</v>
      </c>
      <c r="P117">
        <v>0</v>
      </c>
      <c r="Q117">
        <v>0</v>
      </c>
      <c r="R117">
        <v>505.55700000000002</v>
      </c>
      <c r="S117">
        <v>935.48199999999997</v>
      </c>
      <c r="T117">
        <v>2025.88</v>
      </c>
      <c r="U117">
        <v>119.621</v>
      </c>
      <c r="V117">
        <v>5021.3</v>
      </c>
      <c r="W117">
        <v>184.999</v>
      </c>
      <c r="X117">
        <v>0</v>
      </c>
      <c r="Y117">
        <v>0</v>
      </c>
      <c r="Z117">
        <v>0</v>
      </c>
      <c r="AA117">
        <v>0</v>
      </c>
      <c r="AB117">
        <v>0</v>
      </c>
      <c r="AC117">
        <v>43.669699999999999</v>
      </c>
      <c r="AD117">
        <v>0</v>
      </c>
      <c r="AE117">
        <v>0</v>
      </c>
      <c r="AF117">
        <v>228.66900000000001</v>
      </c>
      <c r="AG117">
        <v>0</v>
      </c>
      <c r="AH117">
        <v>0</v>
      </c>
      <c r="AI117">
        <v>0</v>
      </c>
      <c r="AJ117">
        <v>0</v>
      </c>
      <c r="AK117">
        <v>0</v>
      </c>
      <c r="AL117">
        <v>0</v>
      </c>
      <c r="AM117">
        <v>0</v>
      </c>
      <c r="AN117">
        <v>0</v>
      </c>
      <c r="AO117">
        <v>0</v>
      </c>
      <c r="AP117">
        <v>0</v>
      </c>
      <c r="AQ117">
        <v>20.86</v>
      </c>
      <c r="AR117">
        <v>11.77</v>
      </c>
      <c r="AS117">
        <v>2.19</v>
      </c>
      <c r="AT117">
        <v>0</v>
      </c>
      <c r="AU117">
        <v>12.87</v>
      </c>
      <c r="AV117">
        <v>0</v>
      </c>
      <c r="AW117">
        <v>0</v>
      </c>
      <c r="AX117">
        <v>7.37</v>
      </c>
      <c r="AY117">
        <v>18.03</v>
      </c>
      <c r="AZ117">
        <v>27.51</v>
      </c>
      <c r="BA117">
        <v>1.64</v>
      </c>
      <c r="BB117">
        <v>102.24</v>
      </c>
      <c r="BC117">
        <v>47.69</v>
      </c>
      <c r="BD117">
        <v>0</v>
      </c>
      <c r="BE117">
        <v>0.33624199999999999</v>
      </c>
      <c r="BF117">
        <v>1.8920200000000002E-2</v>
      </c>
      <c r="BG117">
        <v>0</v>
      </c>
      <c r="BH117">
        <v>6.9404199999999999E-2</v>
      </c>
      <c r="BI117">
        <v>0</v>
      </c>
      <c r="BJ117">
        <v>0</v>
      </c>
      <c r="BK117">
        <v>0.134212</v>
      </c>
      <c r="BL117">
        <v>0.17508699999999999</v>
      </c>
      <c r="BM117">
        <v>0.30364400000000002</v>
      </c>
      <c r="BN117">
        <v>2.03874E-2</v>
      </c>
      <c r="BO117">
        <v>1.0579000000000001</v>
      </c>
      <c r="BP117">
        <v>0.42456700000000003</v>
      </c>
      <c r="BQ117">
        <v>130.875</v>
      </c>
      <c r="BR117">
        <v>180.99700000000001</v>
      </c>
      <c r="BS117">
        <v>165.69200000000001</v>
      </c>
      <c r="BT117">
        <v>0</v>
      </c>
      <c r="BU117">
        <v>80.384699999999995</v>
      </c>
      <c r="BV117">
        <v>505.55700000000002</v>
      </c>
      <c r="BW117">
        <v>946.44799999999998</v>
      </c>
      <c r="BX117">
        <v>2025.88</v>
      </c>
      <c r="BY117">
        <v>119.621</v>
      </c>
      <c r="BZ117">
        <v>4155.46</v>
      </c>
      <c r="CA117">
        <v>193.12700000000001</v>
      </c>
      <c r="CB117">
        <v>0</v>
      </c>
      <c r="CC117">
        <v>0</v>
      </c>
      <c r="CD117">
        <v>0</v>
      </c>
      <c r="CE117">
        <v>102.79300000000001</v>
      </c>
      <c r="CF117">
        <v>0</v>
      </c>
      <c r="CG117">
        <v>43.669699999999999</v>
      </c>
      <c r="CH117">
        <v>0</v>
      </c>
      <c r="CI117">
        <v>0</v>
      </c>
      <c r="CJ117">
        <v>339.589</v>
      </c>
      <c r="CK117">
        <v>0</v>
      </c>
      <c r="CL117">
        <v>0</v>
      </c>
      <c r="CM117">
        <v>0</v>
      </c>
      <c r="CN117">
        <v>0</v>
      </c>
      <c r="CO117">
        <v>0</v>
      </c>
      <c r="CP117">
        <v>0</v>
      </c>
      <c r="CQ117">
        <v>0</v>
      </c>
      <c r="CR117">
        <v>0</v>
      </c>
      <c r="CS117">
        <v>0</v>
      </c>
      <c r="CT117">
        <v>0</v>
      </c>
      <c r="CU117">
        <v>21.84</v>
      </c>
      <c r="CV117">
        <v>15.57</v>
      </c>
      <c r="CW117">
        <v>2.19</v>
      </c>
      <c r="CX117">
        <v>0</v>
      </c>
      <c r="CY117">
        <v>10.92</v>
      </c>
      <c r="CZ117">
        <v>7.37</v>
      </c>
      <c r="DA117">
        <v>18.18</v>
      </c>
      <c r="DB117">
        <v>27.51</v>
      </c>
      <c r="DC117">
        <v>1.64</v>
      </c>
      <c r="DD117">
        <v>105.22</v>
      </c>
      <c r="DE117">
        <v>50.52</v>
      </c>
      <c r="DF117">
        <v>0</v>
      </c>
      <c r="DG117">
        <v>0.55552299999999999</v>
      </c>
      <c r="DH117">
        <v>1.8920200000000002E-2</v>
      </c>
      <c r="DI117">
        <v>0</v>
      </c>
      <c r="DJ117">
        <v>1.0894600000000001E-2</v>
      </c>
      <c r="DK117">
        <v>0.134212</v>
      </c>
      <c r="DL117">
        <v>0.17653199999999999</v>
      </c>
      <c r="DM117">
        <v>0.30364400000000002</v>
      </c>
      <c r="DN117">
        <v>2.03874E-2</v>
      </c>
      <c r="DO117">
        <v>1.22011</v>
      </c>
      <c r="DP117">
        <v>0.58533800000000002</v>
      </c>
      <c r="DQ117" t="s">
        <v>691</v>
      </c>
      <c r="DR117" t="s">
        <v>690</v>
      </c>
      <c r="DS117" t="s">
        <v>16</v>
      </c>
      <c r="DT117">
        <v>0.162216</v>
      </c>
      <c r="DU117">
        <v>0.160771</v>
      </c>
      <c r="DV117">
        <v>2.83216</v>
      </c>
      <c r="DW117">
        <v>5.6017400000000004</v>
      </c>
      <c r="EN117">
        <v>125.367</v>
      </c>
      <c r="EO117">
        <v>137.721</v>
      </c>
      <c r="EP117">
        <v>165.69200000000001</v>
      </c>
      <c r="EQ117">
        <v>0</v>
      </c>
      <c r="ER117">
        <v>1005.97</v>
      </c>
      <c r="ES117">
        <v>0</v>
      </c>
      <c r="ET117">
        <v>0</v>
      </c>
      <c r="EU117">
        <v>505.55700000000002</v>
      </c>
      <c r="EV117">
        <v>935.48199999999997</v>
      </c>
      <c r="EW117">
        <v>2025.88</v>
      </c>
      <c r="EX117">
        <v>119.621</v>
      </c>
      <c r="EY117">
        <v>5021.3</v>
      </c>
      <c r="EZ117">
        <v>184.999</v>
      </c>
      <c r="FA117">
        <v>0</v>
      </c>
      <c r="FB117">
        <v>0</v>
      </c>
      <c r="FC117">
        <v>0</v>
      </c>
      <c r="FD117">
        <v>0</v>
      </c>
      <c r="FE117">
        <v>0</v>
      </c>
      <c r="FF117">
        <v>43.669699999999999</v>
      </c>
      <c r="FG117">
        <v>0</v>
      </c>
      <c r="FH117">
        <v>0</v>
      </c>
      <c r="FI117">
        <v>228.66900000000001</v>
      </c>
      <c r="FJ117">
        <v>0</v>
      </c>
      <c r="FK117">
        <v>0</v>
      </c>
      <c r="FL117">
        <v>0</v>
      </c>
      <c r="FM117">
        <v>0</v>
      </c>
      <c r="FN117">
        <v>0</v>
      </c>
      <c r="FO117">
        <v>0</v>
      </c>
      <c r="FP117">
        <v>0</v>
      </c>
      <c r="FQ117">
        <v>0</v>
      </c>
      <c r="FR117">
        <v>0</v>
      </c>
      <c r="FS117">
        <v>0</v>
      </c>
      <c r="FT117">
        <v>20.86</v>
      </c>
      <c r="FU117">
        <v>11.77</v>
      </c>
      <c r="FV117">
        <v>2.19</v>
      </c>
      <c r="FW117">
        <v>0</v>
      </c>
      <c r="FX117">
        <v>12.87</v>
      </c>
      <c r="FY117">
        <v>0</v>
      </c>
      <c r="FZ117">
        <v>0</v>
      </c>
      <c r="GA117">
        <v>7.37</v>
      </c>
      <c r="GB117">
        <v>18.03</v>
      </c>
      <c r="GC117">
        <v>27.51</v>
      </c>
      <c r="GD117">
        <v>1.64</v>
      </c>
      <c r="GE117">
        <v>102.24</v>
      </c>
      <c r="GF117">
        <v>0</v>
      </c>
      <c r="GG117">
        <v>0.33624199999999999</v>
      </c>
      <c r="GH117">
        <v>1.8920200000000002E-2</v>
      </c>
      <c r="GI117">
        <v>0</v>
      </c>
      <c r="GJ117">
        <v>6.9404199999999999E-2</v>
      </c>
      <c r="GK117">
        <v>0</v>
      </c>
      <c r="GL117">
        <v>0</v>
      </c>
      <c r="GM117">
        <v>0.134212</v>
      </c>
      <c r="GN117">
        <v>0.17508699999999999</v>
      </c>
      <c r="GO117">
        <v>0.30364400000000002</v>
      </c>
      <c r="GP117">
        <v>2.03874E-2</v>
      </c>
      <c r="GQ117">
        <v>1.0579000000000001</v>
      </c>
      <c r="GR117">
        <v>446.09899999999999</v>
      </c>
      <c r="GS117">
        <v>1141.05</v>
      </c>
      <c r="GT117">
        <v>165.69200000000001</v>
      </c>
      <c r="GU117">
        <v>0</v>
      </c>
      <c r="GV117">
        <v>2627.42</v>
      </c>
      <c r="GW117">
        <v>2135</v>
      </c>
      <c r="GX117">
        <v>930.00099999999998</v>
      </c>
      <c r="GY117">
        <v>2637.81</v>
      </c>
      <c r="GZ117">
        <v>297.5</v>
      </c>
      <c r="HA117">
        <v>10380.6</v>
      </c>
      <c r="HB117">
        <v>371.24299999999999</v>
      </c>
      <c r="HC117">
        <v>0</v>
      </c>
      <c r="HD117">
        <v>0</v>
      </c>
      <c r="HE117">
        <v>0</v>
      </c>
      <c r="HF117">
        <v>0</v>
      </c>
      <c r="HG117">
        <v>0</v>
      </c>
      <c r="HH117">
        <v>65.400000000000006</v>
      </c>
      <c r="HI117">
        <v>0</v>
      </c>
      <c r="HJ117">
        <v>0</v>
      </c>
      <c r="HK117">
        <v>436.64299999999997</v>
      </c>
      <c r="HL117">
        <v>0</v>
      </c>
      <c r="HM117">
        <v>0</v>
      </c>
      <c r="HN117">
        <v>0</v>
      </c>
      <c r="HO117">
        <v>0</v>
      </c>
      <c r="HP117">
        <v>0</v>
      </c>
      <c r="HQ117">
        <v>0</v>
      </c>
      <c r="HR117">
        <v>0</v>
      </c>
      <c r="HS117">
        <v>0</v>
      </c>
      <c r="HT117">
        <v>0</v>
      </c>
      <c r="HU117">
        <v>0</v>
      </c>
      <c r="HV117">
        <v>44.31</v>
      </c>
      <c r="HW117">
        <v>53.29</v>
      </c>
      <c r="HX117">
        <v>2.19</v>
      </c>
      <c r="HY117">
        <v>0</v>
      </c>
      <c r="HZ117">
        <v>36.619999999999997</v>
      </c>
      <c r="IA117">
        <v>31.93</v>
      </c>
      <c r="IB117">
        <v>18.57</v>
      </c>
      <c r="IC117">
        <v>36.39</v>
      </c>
      <c r="ID117">
        <v>4.13</v>
      </c>
      <c r="IE117">
        <v>227.43</v>
      </c>
      <c r="IF117">
        <v>0</v>
      </c>
      <c r="IG117">
        <v>2.4153500000000001</v>
      </c>
      <c r="IH117">
        <v>1.8920200000000002E-2</v>
      </c>
      <c r="II117">
        <v>0</v>
      </c>
      <c r="IJ117">
        <v>0.37175799999999998</v>
      </c>
      <c r="IK117">
        <v>0.62342900000000001</v>
      </c>
      <c r="IL117">
        <v>0.118043</v>
      </c>
      <c r="IM117">
        <v>0.43196400000000001</v>
      </c>
      <c r="IN117">
        <v>6.2929700000000005E-2</v>
      </c>
      <c r="IO117">
        <v>4.0423900000000001</v>
      </c>
      <c r="IP117">
        <v>43.6</v>
      </c>
      <c r="IQ117">
        <v>0</v>
      </c>
      <c r="IR117">
        <v>25.3</v>
      </c>
      <c r="IS117">
        <v>44.9</v>
      </c>
      <c r="IT117">
        <v>19.600000000000001</v>
      </c>
      <c r="IU117">
        <v>28.34</v>
      </c>
      <c r="IV117">
        <v>19.350000000000001</v>
      </c>
      <c r="IW117">
        <v>20.46</v>
      </c>
      <c r="IX117">
        <v>30.06</v>
      </c>
      <c r="IY117">
        <v>28.34</v>
      </c>
      <c r="IZ117">
        <v>19.350000000000001</v>
      </c>
      <c r="JA117">
        <v>97.46</v>
      </c>
      <c r="JB117">
        <v>38.950000000000003</v>
      </c>
    </row>
    <row r="118" spans="1:262" x14ac:dyDescent="0.25">
      <c r="A118" s="10">
        <v>42977.406215277777</v>
      </c>
      <c r="B118" t="s">
        <v>643</v>
      </c>
      <c r="C118" t="s">
        <v>632</v>
      </c>
      <c r="D118">
        <v>12</v>
      </c>
      <c r="E118">
        <v>1</v>
      </c>
      <c r="F118">
        <v>2100</v>
      </c>
      <c r="G118" t="s">
        <v>96</v>
      </c>
      <c r="H118" t="s">
        <v>125</v>
      </c>
      <c r="I118">
        <v>2.94</v>
      </c>
      <c r="J118">
        <v>43.7</v>
      </c>
      <c r="K118">
        <v>123.997</v>
      </c>
      <c r="L118">
        <v>139.755</v>
      </c>
      <c r="M118">
        <v>165.69200000000001</v>
      </c>
      <c r="N118">
        <v>0</v>
      </c>
      <c r="O118">
        <v>160.76</v>
      </c>
      <c r="P118">
        <v>0</v>
      </c>
      <c r="Q118">
        <v>0</v>
      </c>
      <c r="R118">
        <v>505.55700000000002</v>
      </c>
      <c r="S118">
        <v>941.36599999999999</v>
      </c>
      <c r="T118">
        <v>2025.88</v>
      </c>
      <c r="U118">
        <v>119.621</v>
      </c>
      <c r="V118">
        <v>4182.63</v>
      </c>
      <c r="W118">
        <v>182.977</v>
      </c>
      <c r="X118">
        <v>0</v>
      </c>
      <c r="Y118">
        <v>0</v>
      </c>
      <c r="Z118">
        <v>0</v>
      </c>
      <c r="AA118">
        <v>111.495</v>
      </c>
      <c r="AB118">
        <v>0</v>
      </c>
      <c r="AC118">
        <v>43.669699999999999</v>
      </c>
      <c r="AD118">
        <v>0</v>
      </c>
      <c r="AE118">
        <v>0</v>
      </c>
      <c r="AF118">
        <v>338.14100000000002</v>
      </c>
      <c r="AG118">
        <v>0</v>
      </c>
      <c r="AH118">
        <v>0</v>
      </c>
      <c r="AI118">
        <v>0</v>
      </c>
      <c r="AJ118">
        <v>0</v>
      </c>
      <c r="AK118">
        <v>0</v>
      </c>
      <c r="AL118">
        <v>0</v>
      </c>
      <c r="AM118">
        <v>0</v>
      </c>
      <c r="AN118">
        <v>0</v>
      </c>
      <c r="AO118">
        <v>0</v>
      </c>
      <c r="AP118">
        <v>0</v>
      </c>
      <c r="AQ118">
        <v>20.63</v>
      </c>
      <c r="AR118">
        <v>11.91</v>
      </c>
      <c r="AS118">
        <v>2.19</v>
      </c>
      <c r="AT118">
        <v>0</v>
      </c>
      <c r="AU118">
        <v>12.85</v>
      </c>
      <c r="AV118">
        <v>0</v>
      </c>
      <c r="AW118">
        <v>0</v>
      </c>
      <c r="AX118">
        <v>7.37</v>
      </c>
      <c r="AY118">
        <v>18.100000000000001</v>
      </c>
      <c r="AZ118">
        <v>27.51</v>
      </c>
      <c r="BA118">
        <v>1.64</v>
      </c>
      <c r="BB118">
        <v>102.2</v>
      </c>
      <c r="BC118">
        <v>47.58</v>
      </c>
      <c r="BD118">
        <v>0</v>
      </c>
      <c r="BE118">
        <v>0.34526899999999999</v>
      </c>
      <c r="BF118">
        <v>1.8920200000000002E-2</v>
      </c>
      <c r="BG118">
        <v>0</v>
      </c>
      <c r="BH118">
        <v>2.1789200000000002E-2</v>
      </c>
      <c r="BI118">
        <v>0</v>
      </c>
      <c r="BJ118">
        <v>0</v>
      </c>
      <c r="BK118">
        <v>0.134212</v>
      </c>
      <c r="BL118">
        <v>0.17562900000000001</v>
      </c>
      <c r="BM118">
        <v>0.30364400000000002</v>
      </c>
      <c r="BN118">
        <v>2.03874E-2</v>
      </c>
      <c r="BO118">
        <v>1.0198499999999999</v>
      </c>
      <c r="BP118">
        <v>0.38597799999999999</v>
      </c>
      <c r="BQ118">
        <v>130.875</v>
      </c>
      <c r="BR118">
        <v>180.99700000000001</v>
      </c>
      <c r="BS118">
        <v>165.69200000000001</v>
      </c>
      <c r="BT118">
        <v>0</v>
      </c>
      <c r="BU118">
        <v>80.384699999999995</v>
      </c>
      <c r="BV118">
        <v>505.55700000000002</v>
      </c>
      <c r="BW118">
        <v>946.44799999999998</v>
      </c>
      <c r="BX118">
        <v>2025.88</v>
      </c>
      <c r="BY118">
        <v>119.621</v>
      </c>
      <c r="BZ118">
        <v>4155.46</v>
      </c>
      <c r="CA118">
        <v>193.12700000000001</v>
      </c>
      <c r="CB118">
        <v>0</v>
      </c>
      <c r="CC118">
        <v>0</v>
      </c>
      <c r="CD118">
        <v>0</v>
      </c>
      <c r="CE118">
        <v>102.79300000000001</v>
      </c>
      <c r="CF118">
        <v>0</v>
      </c>
      <c r="CG118">
        <v>43.669699999999999</v>
      </c>
      <c r="CH118">
        <v>0</v>
      </c>
      <c r="CI118">
        <v>0</v>
      </c>
      <c r="CJ118">
        <v>339.589</v>
      </c>
      <c r="CK118">
        <v>0</v>
      </c>
      <c r="CL118">
        <v>0</v>
      </c>
      <c r="CM118">
        <v>0</v>
      </c>
      <c r="CN118">
        <v>0</v>
      </c>
      <c r="CO118">
        <v>0</v>
      </c>
      <c r="CP118">
        <v>0</v>
      </c>
      <c r="CQ118">
        <v>0</v>
      </c>
      <c r="CR118">
        <v>0</v>
      </c>
      <c r="CS118">
        <v>0</v>
      </c>
      <c r="CT118">
        <v>0</v>
      </c>
      <c r="CU118">
        <v>21.84</v>
      </c>
      <c r="CV118">
        <v>15.57</v>
      </c>
      <c r="CW118">
        <v>2.19</v>
      </c>
      <c r="CX118">
        <v>0</v>
      </c>
      <c r="CY118">
        <v>10.92</v>
      </c>
      <c r="CZ118">
        <v>7.37</v>
      </c>
      <c r="DA118">
        <v>18.18</v>
      </c>
      <c r="DB118">
        <v>27.51</v>
      </c>
      <c r="DC118">
        <v>1.64</v>
      </c>
      <c r="DD118">
        <v>105.22</v>
      </c>
      <c r="DE118">
        <v>50.52</v>
      </c>
      <c r="DF118">
        <v>0</v>
      </c>
      <c r="DG118">
        <v>0.55552299999999999</v>
      </c>
      <c r="DH118">
        <v>1.8920200000000002E-2</v>
      </c>
      <c r="DI118">
        <v>0</v>
      </c>
      <c r="DJ118">
        <v>1.0894600000000001E-2</v>
      </c>
      <c r="DK118">
        <v>0.134212</v>
      </c>
      <c r="DL118">
        <v>0.17653199999999999</v>
      </c>
      <c r="DM118">
        <v>0.30364400000000002</v>
      </c>
      <c r="DN118">
        <v>2.03874E-2</v>
      </c>
      <c r="DO118">
        <v>1.22011</v>
      </c>
      <c r="DP118">
        <v>0.58533800000000002</v>
      </c>
      <c r="DQ118" t="s">
        <v>691</v>
      </c>
      <c r="DR118" t="s">
        <v>690</v>
      </c>
      <c r="DS118" t="s">
        <v>16</v>
      </c>
      <c r="DT118">
        <v>0.200263</v>
      </c>
      <c r="DU118">
        <v>0.19936000000000001</v>
      </c>
      <c r="DV118">
        <v>2.87018</v>
      </c>
      <c r="DW118">
        <v>5.8194800000000004</v>
      </c>
      <c r="EN118">
        <v>123.997</v>
      </c>
      <c r="EO118">
        <v>139.755</v>
      </c>
      <c r="EP118">
        <v>165.69200000000001</v>
      </c>
      <c r="EQ118">
        <v>0</v>
      </c>
      <c r="ER118">
        <v>160.76</v>
      </c>
      <c r="ES118">
        <v>0</v>
      </c>
      <c r="ET118">
        <v>0</v>
      </c>
      <c r="EU118">
        <v>505.55700000000002</v>
      </c>
      <c r="EV118">
        <v>941.36599999999999</v>
      </c>
      <c r="EW118">
        <v>2025.88</v>
      </c>
      <c r="EX118">
        <v>119.621</v>
      </c>
      <c r="EY118">
        <v>4182.63</v>
      </c>
      <c r="EZ118">
        <v>182.977</v>
      </c>
      <c r="FA118">
        <v>0</v>
      </c>
      <c r="FB118">
        <v>0</v>
      </c>
      <c r="FC118">
        <v>0</v>
      </c>
      <c r="FD118">
        <v>111.495</v>
      </c>
      <c r="FE118">
        <v>0</v>
      </c>
      <c r="FF118">
        <v>43.669699999999999</v>
      </c>
      <c r="FG118">
        <v>0</v>
      </c>
      <c r="FH118">
        <v>0</v>
      </c>
      <c r="FI118">
        <v>338.14100000000002</v>
      </c>
      <c r="FJ118">
        <v>0</v>
      </c>
      <c r="FK118">
        <v>0</v>
      </c>
      <c r="FL118">
        <v>0</v>
      </c>
      <c r="FM118">
        <v>0</v>
      </c>
      <c r="FN118">
        <v>0</v>
      </c>
      <c r="FO118">
        <v>0</v>
      </c>
      <c r="FP118">
        <v>0</v>
      </c>
      <c r="FQ118">
        <v>0</v>
      </c>
      <c r="FR118">
        <v>0</v>
      </c>
      <c r="FS118">
        <v>0</v>
      </c>
      <c r="FT118">
        <v>20.63</v>
      </c>
      <c r="FU118">
        <v>11.91</v>
      </c>
      <c r="FV118">
        <v>2.19</v>
      </c>
      <c r="FW118">
        <v>0</v>
      </c>
      <c r="FX118">
        <v>12.85</v>
      </c>
      <c r="FY118">
        <v>0</v>
      </c>
      <c r="FZ118">
        <v>0</v>
      </c>
      <c r="GA118">
        <v>7.37</v>
      </c>
      <c r="GB118">
        <v>18.100000000000001</v>
      </c>
      <c r="GC118">
        <v>27.51</v>
      </c>
      <c r="GD118">
        <v>1.64</v>
      </c>
      <c r="GE118">
        <v>102.2</v>
      </c>
      <c r="GF118">
        <v>0</v>
      </c>
      <c r="GG118">
        <v>0.34526899999999999</v>
      </c>
      <c r="GH118">
        <v>1.8920200000000002E-2</v>
      </c>
      <c r="GI118">
        <v>0</v>
      </c>
      <c r="GJ118">
        <v>2.1789200000000002E-2</v>
      </c>
      <c r="GK118">
        <v>0</v>
      </c>
      <c r="GL118">
        <v>0</v>
      </c>
      <c r="GM118">
        <v>0.134212</v>
      </c>
      <c r="GN118">
        <v>0.17562900000000001</v>
      </c>
      <c r="GO118">
        <v>0.30364400000000002</v>
      </c>
      <c r="GP118">
        <v>2.03874E-2</v>
      </c>
      <c r="GQ118">
        <v>1.0198499999999999</v>
      </c>
      <c r="GR118">
        <v>446.95</v>
      </c>
      <c r="GS118">
        <v>1139.18</v>
      </c>
      <c r="GT118">
        <v>165.69200000000001</v>
      </c>
      <c r="GU118">
        <v>0</v>
      </c>
      <c r="GV118">
        <v>0</v>
      </c>
      <c r="GW118">
        <v>2135</v>
      </c>
      <c r="GX118">
        <v>930.00099999999998</v>
      </c>
      <c r="GY118">
        <v>2637.81</v>
      </c>
      <c r="GZ118">
        <v>297.5</v>
      </c>
      <c r="HA118">
        <v>7752.14</v>
      </c>
      <c r="HB118">
        <v>371.952</v>
      </c>
      <c r="HC118">
        <v>0</v>
      </c>
      <c r="HD118">
        <v>0</v>
      </c>
      <c r="HE118">
        <v>0</v>
      </c>
      <c r="HF118">
        <v>161.63900000000001</v>
      </c>
      <c r="HG118">
        <v>0</v>
      </c>
      <c r="HH118">
        <v>65.400000000000006</v>
      </c>
      <c r="HI118">
        <v>0</v>
      </c>
      <c r="HJ118">
        <v>0</v>
      </c>
      <c r="HK118">
        <v>598.99</v>
      </c>
      <c r="HL118">
        <v>0</v>
      </c>
      <c r="HM118">
        <v>0</v>
      </c>
      <c r="HN118">
        <v>0</v>
      </c>
      <c r="HO118">
        <v>0</v>
      </c>
      <c r="HP118">
        <v>0</v>
      </c>
      <c r="HQ118">
        <v>0</v>
      </c>
      <c r="HR118">
        <v>0</v>
      </c>
      <c r="HS118">
        <v>0</v>
      </c>
      <c r="HT118">
        <v>0</v>
      </c>
      <c r="HU118">
        <v>0</v>
      </c>
      <c r="HV118">
        <v>44.39</v>
      </c>
      <c r="HW118">
        <v>53.25</v>
      </c>
      <c r="HX118">
        <v>2.19</v>
      </c>
      <c r="HY118">
        <v>0</v>
      </c>
      <c r="HZ118">
        <v>15.43</v>
      </c>
      <c r="IA118">
        <v>31.93</v>
      </c>
      <c r="IB118">
        <v>18.57</v>
      </c>
      <c r="IC118">
        <v>36.39</v>
      </c>
      <c r="ID118">
        <v>4.13</v>
      </c>
      <c r="IE118">
        <v>206.28</v>
      </c>
      <c r="IF118">
        <v>0</v>
      </c>
      <c r="IG118">
        <v>2.4140199999999998</v>
      </c>
      <c r="IH118">
        <v>1.8920200000000002E-2</v>
      </c>
      <c r="II118">
        <v>0</v>
      </c>
      <c r="IJ118">
        <v>0</v>
      </c>
      <c r="IK118">
        <v>0.62342900000000001</v>
      </c>
      <c r="IL118">
        <v>0.118043</v>
      </c>
      <c r="IM118">
        <v>0.43196400000000001</v>
      </c>
      <c r="IN118">
        <v>6.2929700000000005E-2</v>
      </c>
      <c r="IO118">
        <v>3.6693099999999998</v>
      </c>
      <c r="IP118">
        <v>43.7</v>
      </c>
      <c r="IQ118">
        <v>0</v>
      </c>
      <c r="IR118">
        <v>25</v>
      </c>
      <c r="IS118">
        <v>45</v>
      </c>
      <c r="IT118">
        <v>20</v>
      </c>
      <c r="IU118">
        <v>17.82</v>
      </c>
      <c r="IV118">
        <v>29.76</v>
      </c>
      <c r="IW118">
        <v>20.46</v>
      </c>
      <c r="IX118">
        <v>30.06</v>
      </c>
      <c r="IY118">
        <v>17.82</v>
      </c>
      <c r="IZ118">
        <v>29.76</v>
      </c>
      <c r="JA118">
        <v>60.81</v>
      </c>
      <c r="JB118">
        <v>54.45</v>
      </c>
    </row>
    <row r="119" spans="1:262" x14ac:dyDescent="0.25">
      <c r="A119" s="10">
        <v>42977.405462962961</v>
      </c>
      <c r="B119" t="s">
        <v>644</v>
      </c>
      <c r="C119" t="s">
        <v>634</v>
      </c>
      <c r="D119">
        <v>12</v>
      </c>
      <c r="E119">
        <v>1</v>
      </c>
      <c r="F119">
        <v>2100</v>
      </c>
      <c r="G119" t="s">
        <v>96</v>
      </c>
      <c r="H119" t="s">
        <v>125</v>
      </c>
      <c r="I119">
        <v>2.94</v>
      </c>
      <c r="J119">
        <v>43.7</v>
      </c>
      <c r="K119">
        <v>123.997</v>
      </c>
      <c r="L119">
        <v>139.755</v>
      </c>
      <c r="M119">
        <v>165.69200000000001</v>
      </c>
      <c r="N119">
        <v>0</v>
      </c>
      <c r="O119">
        <v>160.76</v>
      </c>
      <c r="P119">
        <v>0</v>
      </c>
      <c r="Q119">
        <v>0</v>
      </c>
      <c r="R119">
        <v>505.55700000000002</v>
      </c>
      <c r="S119">
        <v>941.36599999999999</v>
      </c>
      <c r="T119">
        <v>2025.88</v>
      </c>
      <c r="U119">
        <v>119.621</v>
      </c>
      <c r="V119">
        <v>4182.63</v>
      </c>
      <c r="W119">
        <v>182.977</v>
      </c>
      <c r="X119">
        <v>0</v>
      </c>
      <c r="Y119">
        <v>0</v>
      </c>
      <c r="Z119">
        <v>0</v>
      </c>
      <c r="AA119">
        <v>111.495</v>
      </c>
      <c r="AB119">
        <v>0</v>
      </c>
      <c r="AC119">
        <v>43.669699999999999</v>
      </c>
      <c r="AD119">
        <v>0</v>
      </c>
      <c r="AE119">
        <v>0</v>
      </c>
      <c r="AF119">
        <v>338.14100000000002</v>
      </c>
      <c r="AG119">
        <v>0</v>
      </c>
      <c r="AH119">
        <v>0</v>
      </c>
      <c r="AI119">
        <v>0</v>
      </c>
      <c r="AJ119">
        <v>0</v>
      </c>
      <c r="AK119">
        <v>0</v>
      </c>
      <c r="AL119">
        <v>0</v>
      </c>
      <c r="AM119">
        <v>0</v>
      </c>
      <c r="AN119">
        <v>0</v>
      </c>
      <c r="AO119">
        <v>0</v>
      </c>
      <c r="AP119">
        <v>0</v>
      </c>
      <c r="AQ119">
        <v>20.63</v>
      </c>
      <c r="AR119">
        <v>11.91</v>
      </c>
      <c r="AS119">
        <v>2.19</v>
      </c>
      <c r="AT119">
        <v>0</v>
      </c>
      <c r="AU119">
        <v>12.85</v>
      </c>
      <c r="AV119">
        <v>0</v>
      </c>
      <c r="AW119">
        <v>0</v>
      </c>
      <c r="AX119">
        <v>7.37</v>
      </c>
      <c r="AY119">
        <v>18.100000000000001</v>
      </c>
      <c r="AZ119">
        <v>27.51</v>
      </c>
      <c r="BA119">
        <v>1.64</v>
      </c>
      <c r="BB119">
        <v>102.2</v>
      </c>
      <c r="BC119">
        <v>47.58</v>
      </c>
      <c r="BD119">
        <v>0</v>
      </c>
      <c r="BE119">
        <v>0.34526899999999999</v>
      </c>
      <c r="BF119">
        <v>1.8920200000000002E-2</v>
      </c>
      <c r="BG119">
        <v>0</v>
      </c>
      <c r="BH119">
        <v>2.1789200000000002E-2</v>
      </c>
      <c r="BI119">
        <v>0</v>
      </c>
      <c r="BJ119">
        <v>0</v>
      </c>
      <c r="BK119">
        <v>0.134212</v>
      </c>
      <c r="BL119">
        <v>0.17562900000000001</v>
      </c>
      <c r="BM119">
        <v>0.30364400000000002</v>
      </c>
      <c r="BN119">
        <v>2.03874E-2</v>
      </c>
      <c r="BO119">
        <v>1.0198499999999999</v>
      </c>
      <c r="BP119">
        <v>0.38597799999999999</v>
      </c>
      <c r="BQ119">
        <v>130.875</v>
      </c>
      <c r="BR119">
        <v>180.99700000000001</v>
      </c>
      <c r="BS119">
        <v>165.69200000000001</v>
      </c>
      <c r="BT119">
        <v>0</v>
      </c>
      <c r="BU119">
        <v>80.384699999999995</v>
      </c>
      <c r="BV119">
        <v>505.55700000000002</v>
      </c>
      <c r="BW119">
        <v>946.44799999999998</v>
      </c>
      <c r="BX119">
        <v>2025.88</v>
      </c>
      <c r="BY119">
        <v>119.621</v>
      </c>
      <c r="BZ119">
        <v>4155.46</v>
      </c>
      <c r="CA119">
        <v>193.12700000000001</v>
      </c>
      <c r="CB119">
        <v>0</v>
      </c>
      <c r="CC119">
        <v>0</v>
      </c>
      <c r="CD119">
        <v>0</v>
      </c>
      <c r="CE119">
        <v>102.79300000000001</v>
      </c>
      <c r="CF119">
        <v>0</v>
      </c>
      <c r="CG119">
        <v>43.669699999999999</v>
      </c>
      <c r="CH119">
        <v>0</v>
      </c>
      <c r="CI119">
        <v>0</v>
      </c>
      <c r="CJ119">
        <v>339.589</v>
      </c>
      <c r="CK119">
        <v>0</v>
      </c>
      <c r="CL119">
        <v>0</v>
      </c>
      <c r="CM119">
        <v>0</v>
      </c>
      <c r="CN119">
        <v>0</v>
      </c>
      <c r="CO119">
        <v>0</v>
      </c>
      <c r="CP119">
        <v>0</v>
      </c>
      <c r="CQ119">
        <v>0</v>
      </c>
      <c r="CR119">
        <v>0</v>
      </c>
      <c r="CS119">
        <v>0</v>
      </c>
      <c r="CT119">
        <v>0</v>
      </c>
      <c r="CU119">
        <v>21.84</v>
      </c>
      <c r="CV119">
        <v>15.57</v>
      </c>
      <c r="CW119">
        <v>2.19</v>
      </c>
      <c r="CX119">
        <v>0</v>
      </c>
      <c r="CY119">
        <v>10.92</v>
      </c>
      <c r="CZ119">
        <v>7.37</v>
      </c>
      <c r="DA119">
        <v>18.18</v>
      </c>
      <c r="DB119">
        <v>27.51</v>
      </c>
      <c r="DC119">
        <v>1.64</v>
      </c>
      <c r="DD119">
        <v>105.22</v>
      </c>
      <c r="DE119">
        <v>50.52</v>
      </c>
      <c r="DF119">
        <v>0</v>
      </c>
      <c r="DG119">
        <v>0.55552299999999999</v>
      </c>
      <c r="DH119">
        <v>1.8920200000000002E-2</v>
      </c>
      <c r="DI119">
        <v>0</v>
      </c>
      <c r="DJ119">
        <v>1.0894600000000001E-2</v>
      </c>
      <c r="DK119">
        <v>0.134212</v>
      </c>
      <c r="DL119">
        <v>0.17653199999999999</v>
      </c>
      <c r="DM119">
        <v>0.30364400000000002</v>
      </c>
      <c r="DN119">
        <v>2.03874E-2</v>
      </c>
      <c r="DO119">
        <v>1.22011</v>
      </c>
      <c r="DP119">
        <v>0.58533800000000002</v>
      </c>
      <c r="DQ119" t="s">
        <v>691</v>
      </c>
      <c r="DR119" t="s">
        <v>690</v>
      </c>
      <c r="DS119" t="s">
        <v>16</v>
      </c>
      <c r="DT119">
        <v>0.200263</v>
      </c>
      <c r="DU119">
        <v>0.19936000000000001</v>
      </c>
      <c r="DV119">
        <v>2.87018</v>
      </c>
      <c r="DW119">
        <v>5.8194800000000004</v>
      </c>
      <c r="EN119">
        <v>123.997</v>
      </c>
      <c r="EO119">
        <v>139.755</v>
      </c>
      <c r="EP119">
        <v>165.69200000000001</v>
      </c>
      <c r="EQ119">
        <v>0</v>
      </c>
      <c r="ER119">
        <v>160.76</v>
      </c>
      <c r="ES119">
        <v>0</v>
      </c>
      <c r="ET119">
        <v>0</v>
      </c>
      <c r="EU119">
        <v>505.55700000000002</v>
      </c>
      <c r="EV119">
        <v>941.36599999999999</v>
      </c>
      <c r="EW119">
        <v>2025.88</v>
      </c>
      <c r="EX119">
        <v>119.621</v>
      </c>
      <c r="EY119">
        <v>4182.63</v>
      </c>
      <c r="EZ119">
        <v>182.977</v>
      </c>
      <c r="FA119">
        <v>0</v>
      </c>
      <c r="FB119">
        <v>0</v>
      </c>
      <c r="FC119">
        <v>0</v>
      </c>
      <c r="FD119">
        <v>111.495</v>
      </c>
      <c r="FE119">
        <v>0</v>
      </c>
      <c r="FF119">
        <v>43.669699999999999</v>
      </c>
      <c r="FG119">
        <v>0</v>
      </c>
      <c r="FH119">
        <v>0</v>
      </c>
      <c r="FI119">
        <v>338.14100000000002</v>
      </c>
      <c r="FJ119">
        <v>0</v>
      </c>
      <c r="FK119">
        <v>0</v>
      </c>
      <c r="FL119">
        <v>0</v>
      </c>
      <c r="FM119">
        <v>0</v>
      </c>
      <c r="FN119">
        <v>0</v>
      </c>
      <c r="FO119">
        <v>0</v>
      </c>
      <c r="FP119">
        <v>0</v>
      </c>
      <c r="FQ119">
        <v>0</v>
      </c>
      <c r="FR119">
        <v>0</v>
      </c>
      <c r="FS119">
        <v>0</v>
      </c>
      <c r="FT119">
        <v>20.63</v>
      </c>
      <c r="FU119">
        <v>11.91</v>
      </c>
      <c r="FV119">
        <v>2.19</v>
      </c>
      <c r="FW119">
        <v>0</v>
      </c>
      <c r="FX119">
        <v>12.85</v>
      </c>
      <c r="FY119">
        <v>0</v>
      </c>
      <c r="FZ119">
        <v>0</v>
      </c>
      <c r="GA119">
        <v>7.37</v>
      </c>
      <c r="GB119">
        <v>18.100000000000001</v>
      </c>
      <c r="GC119">
        <v>27.51</v>
      </c>
      <c r="GD119">
        <v>1.64</v>
      </c>
      <c r="GE119">
        <v>102.2</v>
      </c>
      <c r="GF119">
        <v>0</v>
      </c>
      <c r="GG119">
        <v>0.34526899999999999</v>
      </c>
      <c r="GH119">
        <v>1.8920200000000002E-2</v>
      </c>
      <c r="GI119">
        <v>0</v>
      </c>
      <c r="GJ119">
        <v>2.1789200000000002E-2</v>
      </c>
      <c r="GK119">
        <v>0</v>
      </c>
      <c r="GL119">
        <v>0</v>
      </c>
      <c r="GM119">
        <v>0.134212</v>
      </c>
      <c r="GN119">
        <v>0.17562900000000001</v>
      </c>
      <c r="GO119">
        <v>0.30364400000000002</v>
      </c>
      <c r="GP119">
        <v>2.03874E-2</v>
      </c>
      <c r="GQ119">
        <v>1.0198499999999999</v>
      </c>
      <c r="GR119">
        <v>446.95</v>
      </c>
      <c r="GS119">
        <v>1139.18</v>
      </c>
      <c r="GT119">
        <v>165.69200000000001</v>
      </c>
      <c r="GU119">
        <v>0</v>
      </c>
      <c r="GV119">
        <v>0</v>
      </c>
      <c r="GW119">
        <v>2135</v>
      </c>
      <c r="GX119">
        <v>930.00099999999998</v>
      </c>
      <c r="GY119">
        <v>2637.81</v>
      </c>
      <c r="GZ119">
        <v>297.5</v>
      </c>
      <c r="HA119">
        <v>7752.14</v>
      </c>
      <c r="HB119">
        <v>371.952</v>
      </c>
      <c r="HC119">
        <v>0</v>
      </c>
      <c r="HD119">
        <v>0</v>
      </c>
      <c r="HE119">
        <v>0</v>
      </c>
      <c r="HF119">
        <v>161.63900000000001</v>
      </c>
      <c r="HG119">
        <v>0</v>
      </c>
      <c r="HH119">
        <v>65.400000000000006</v>
      </c>
      <c r="HI119">
        <v>0</v>
      </c>
      <c r="HJ119">
        <v>0</v>
      </c>
      <c r="HK119">
        <v>598.99</v>
      </c>
      <c r="HL119">
        <v>0</v>
      </c>
      <c r="HM119">
        <v>0</v>
      </c>
      <c r="HN119">
        <v>0</v>
      </c>
      <c r="HO119">
        <v>0</v>
      </c>
      <c r="HP119">
        <v>0</v>
      </c>
      <c r="HQ119">
        <v>0</v>
      </c>
      <c r="HR119">
        <v>0</v>
      </c>
      <c r="HS119">
        <v>0</v>
      </c>
      <c r="HT119">
        <v>0</v>
      </c>
      <c r="HU119">
        <v>0</v>
      </c>
      <c r="HV119">
        <v>44.39</v>
      </c>
      <c r="HW119">
        <v>53.25</v>
      </c>
      <c r="HX119">
        <v>2.19</v>
      </c>
      <c r="HY119">
        <v>0</v>
      </c>
      <c r="HZ119">
        <v>15.43</v>
      </c>
      <c r="IA119">
        <v>31.93</v>
      </c>
      <c r="IB119">
        <v>18.57</v>
      </c>
      <c r="IC119">
        <v>36.39</v>
      </c>
      <c r="ID119">
        <v>4.13</v>
      </c>
      <c r="IE119">
        <v>206.28</v>
      </c>
      <c r="IF119">
        <v>0</v>
      </c>
      <c r="IG119">
        <v>2.4140199999999998</v>
      </c>
      <c r="IH119">
        <v>1.8920200000000002E-2</v>
      </c>
      <c r="II119">
        <v>0</v>
      </c>
      <c r="IJ119">
        <v>0</v>
      </c>
      <c r="IK119">
        <v>0.62342900000000001</v>
      </c>
      <c r="IL119">
        <v>0.118043</v>
      </c>
      <c r="IM119">
        <v>0.43196400000000001</v>
      </c>
      <c r="IN119">
        <v>6.2929700000000005E-2</v>
      </c>
      <c r="IO119">
        <v>3.6693099999999998</v>
      </c>
      <c r="IP119">
        <v>43.7</v>
      </c>
      <c r="IQ119">
        <v>0</v>
      </c>
      <c r="IR119">
        <v>25</v>
      </c>
      <c r="IS119">
        <v>45</v>
      </c>
      <c r="IT119">
        <v>20</v>
      </c>
      <c r="IU119">
        <v>17.82</v>
      </c>
      <c r="IV119">
        <v>29.76</v>
      </c>
      <c r="IW119">
        <v>20.46</v>
      </c>
      <c r="IX119">
        <v>30.06</v>
      </c>
      <c r="IY119">
        <v>17.82</v>
      </c>
      <c r="IZ119">
        <v>29.76</v>
      </c>
      <c r="JA119">
        <v>60.81</v>
      </c>
      <c r="JB119">
        <v>54.45</v>
      </c>
    </row>
    <row r="120" spans="1:262" x14ac:dyDescent="0.25">
      <c r="A120" s="10">
        <v>42977.405462962961</v>
      </c>
      <c r="B120" t="s">
        <v>652</v>
      </c>
      <c r="C120" t="s">
        <v>653</v>
      </c>
      <c r="D120">
        <v>12</v>
      </c>
      <c r="E120">
        <v>1</v>
      </c>
      <c r="F120">
        <v>2100</v>
      </c>
      <c r="G120" t="s">
        <v>96</v>
      </c>
      <c r="H120" t="s">
        <v>125</v>
      </c>
      <c r="I120">
        <v>-1.62</v>
      </c>
      <c r="J120">
        <v>45.7</v>
      </c>
      <c r="K120">
        <v>132.017</v>
      </c>
      <c r="L120">
        <v>197.02500000000001</v>
      </c>
      <c r="M120">
        <v>165.69200000000001</v>
      </c>
      <c r="N120">
        <v>0</v>
      </c>
      <c r="O120">
        <v>80.384699999999995</v>
      </c>
      <c r="P120">
        <v>0</v>
      </c>
      <c r="Q120">
        <v>0</v>
      </c>
      <c r="R120">
        <v>505.55700000000002</v>
      </c>
      <c r="S120">
        <v>947.15499999999997</v>
      </c>
      <c r="T120">
        <v>2025.88</v>
      </c>
      <c r="U120">
        <v>119.621</v>
      </c>
      <c r="V120">
        <v>4173.33</v>
      </c>
      <c r="W120">
        <v>194.81200000000001</v>
      </c>
      <c r="X120">
        <v>0</v>
      </c>
      <c r="Y120">
        <v>0</v>
      </c>
      <c r="Z120">
        <v>0</v>
      </c>
      <c r="AA120">
        <v>102.79300000000001</v>
      </c>
      <c r="AB120">
        <v>0</v>
      </c>
      <c r="AC120">
        <v>43.669699999999999</v>
      </c>
      <c r="AD120">
        <v>0</v>
      </c>
      <c r="AE120">
        <v>0</v>
      </c>
      <c r="AF120">
        <v>341.274</v>
      </c>
      <c r="AG120">
        <v>0</v>
      </c>
      <c r="AH120">
        <v>0</v>
      </c>
      <c r="AI120">
        <v>0</v>
      </c>
      <c r="AJ120">
        <v>0</v>
      </c>
      <c r="AK120">
        <v>0</v>
      </c>
      <c r="AL120">
        <v>0</v>
      </c>
      <c r="AM120">
        <v>0</v>
      </c>
      <c r="AN120">
        <v>0</v>
      </c>
      <c r="AO120">
        <v>0</v>
      </c>
      <c r="AP120">
        <v>0</v>
      </c>
      <c r="AQ120">
        <v>22.05</v>
      </c>
      <c r="AR120">
        <v>16.98</v>
      </c>
      <c r="AS120">
        <v>2.19</v>
      </c>
      <c r="AT120">
        <v>0</v>
      </c>
      <c r="AU120">
        <v>10.92</v>
      </c>
      <c r="AV120">
        <v>0</v>
      </c>
      <c r="AW120">
        <v>0</v>
      </c>
      <c r="AX120">
        <v>7.37</v>
      </c>
      <c r="AY120">
        <v>18.190000000000001</v>
      </c>
      <c r="AZ120">
        <v>27.51</v>
      </c>
      <c r="BA120">
        <v>1.64</v>
      </c>
      <c r="BB120">
        <v>106.85</v>
      </c>
      <c r="BC120">
        <v>52.14</v>
      </c>
      <c r="BD120">
        <v>0</v>
      </c>
      <c r="BE120">
        <v>0.60885599999999995</v>
      </c>
      <c r="BF120">
        <v>1.8920200000000002E-2</v>
      </c>
      <c r="BG120">
        <v>0</v>
      </c>
      <c r="BH120">
        <v>1.0894600000000001E-2</v>
      </c>
      <c r="BI120">
        <v>0</v>
      </c>
      <c r="BJ120">
        <v>0</v>
      </c>
      <c r="BK120">
        <v>0.134212</v>
      </c>
      <c r="BL120">
        <v>0.17668800000000001</v>
      </c>
      <c r="BM120">
        <v>0.30364400000000002</v>
      </c>
      <c r="BN120">
        <v>2.03874E-2</v>
      </c>
      <c r="BO120">
        <v>1.2736000000000001</v>
      </c>
      <c r="BP120">
        <v>0.63867099999999999</v>
      </c>
      <c r="BQ120">
        <v>130.875</v>
      </c>
      <c r="BR120">
        <v>180.99700000000001</v>
      </c>
      <c r="BS120">
        <v>165.69200000000001</v>
      </c>
      <c r="BT120">
        <v>0</v>
      </c>
      <c r="BU120">
        <v>80.384699999999995</v>
      </c>
      <c r="BV120">
        <v>505.55700000000002</v>
      </c>
      <c r="BW120">
        <v>946.44799999999998</v>
      </c>
      <c r="BX120">
        <v>2025.88</v>
      </c>
      <c r="BY120">
        <v>119.621</v>
      </c>
      <c r="BZ120">
        <v>4155.46</v>
      </c>
      <c r="CA120">
        <v>193.12700000000001</v>
      </c>
      <c r="CB120">
        <v>0</v>
      </c>
      <c r="CC120">
        <v>0</v>
      </c>
      <c r="CD120">
        <v>0</v>
      </c>
      <c r="CE120">
        <v>102.79300000000001</v>
      </c>
      <c r="CF120">
        <v>0</v>
      </c>
      <c r="CG120">
        <v>43.669699999999999</v>
      </c>
      <c r="CH120">
        <v>0</v>
      </c>
      <c r="CI120">
        <v>0</v>
      </c>
      <c r="CJ120">
        <v>339.589</v>
      </c>
      <c r="CK120">
        <v>0</v>
      </c>
      <c r="CL120">
        <v>0</v>
      </c>
      <c r="CM120">
        <v>0</v>
      </c>
      <c r="CN120">
        <v>0</v>
      </c>
      <c r="CO120">
        <v>0</v>
      </c>
      <c r="CP120">
        <v>0</v>
      </c>
      <c r="CQ120">
        <v>0</v>
      </c>
      <c r="CR120">
        <v>0</v>
      </c>
      <c r="CS120">
        <v>0</v>
      </c>
      <c r="CT120">
        <v>0</v>
      </c>
      <c r="CU120">
        <v>21.84</v>
      </c>
      <c r="CV120">
        <v>15.57</v>
      </c>
      <c r="CW120">
        <v>2.19</v>
      </c>
      <c r="CX120">
        <v>0</v>
      </c>
      <c r="CY120">
        <v>10.92</v>
      </c>
      <c r="CZ120">
        <v>7.37</v>
      </c>
      <c r="DA120">
        <v>18.18</v>
      </c>
      <c r="DB120">
        <v>27.51</v>
      </c>
      <c r="DC120">
        <v>1.64</v>
      </c>
      <c r="DD120">
        <v>105.22</v>
      </c>
      <c r="DE120">
        <v>50.52</v>
      </c>
      <c r="DF120">
        <v>0</v>
      </c>
      <c r="DG120">
        <v>0.55552299999999999</v>
      </c>
      <c r="DH120">
        <v>1.8920200000000002E-2</v>
      </c>
      <c r="DI120">
        <v>0</v>
      </c>
      <c r="DJ120">
        <v>1.0894600000000001E-2</v>
      </c>
      <c r="DK120">
        <v>0.134212</v>
      </c>
      <c r="DL120">
        <v>0.17653199999999999</v>
      </c>
      <c r="DM120">
        <v>0.30364400000000002</v>
      </c>
      <c r="DN120">
        <v>2.03874E-2</v>
      </c>
      <c r="DO120">
        <v>1.22011</v>
      </c>
      <c r="DP120">
        <v>0.58533800000000002</v>
      </c>
      <c r="DQ120" t="s">
        <v>691</v>
      </c>
      <c r="DR120" t="s">
        <v>690</v>
      </c>
      <c r="DS120" t="s">
        <v>16</v>
      </c>
      <c r="DT120">
        <v>-5.3488800000000003E-2</v>
      </c>
      <c r="DU120">
        <v>-5.3333199999999997E-2</v>
      </c>
      <c r="DV120">
        <v>-1.54914</v>
      </c>
      <c r="DW120">
        <v>-3.2066499999999998</v>
      </c>
      <c r="EN120">
        <v>132.017</v>
      </c>
      <c r="EO120">
        <v>197.02500000000001</v>
      </c>
      <c r="EP120">
        <v>165.69200000000001</v>
      </c>
      <c r="EQ120">
        <v>0</v>
      </c>
      <c r="ER120">
        <v>80.384699999999995</v>
      </c>
      <c r="ES120">
        <v>0</v>
      </c>
      <c r="ET120">
        <v>0</v>
      </c>
      <c r="EU120">
        <v>505.55700000000002</v>
      </c>
      <c r="EV120">
        <v>947.15499999999997</v>
      </c>
      <c r="EW120">
        <v>2025.88</v>
      </c>
      <c r="EX120">
        <v>119.621</v>
      </c>
      <c r="EY120">
        <v>4173.33</v>
      </c>
      <c r="EZ120">
        <v>194.81200000000001</v>
      </c>
      <c r="FA120">
        <v>0</v>
      </c>
      <c r="FB120">
        <v>0</v>
      </c>
      <c r="FC120">
        <v>0</v>
      </c>
      <c r="FD120">
        <v>102.79300000000001</v>
      </c>
      <c r="FE120">
        <v>0</v>
      </c>
      <c r="FF120">
        <v>43.669699999999999</v>
      </c>
      <c r="FG120">
        <v>0</v>
      </c>
      <c r="FH120">
        <v>0</v>
      </c>
      <c r="FI120">
        <v>341.274</v>
      </c>
      <c r="FJ120">
        <v>0</v>
      </c>
      <c r="FK120">
        <v>0</v>
      </c>
      <c r="FL120">
        <v>0</v>
      </c>
      <c r="FM120">
        <v>0</v>
      </c>
      <c r="FN120">
        <v>0</v>
      </c>
      <c r="FO120">
        <v>0</v>
      </c>
      <c r="FP120">
        <v>0</v>
      </c>
      <c r="FQ120">
        <v>0</v>
      </c>
      <c r="FR120">
        <v>0</v>
      </c>
      <c r="FS120">
        <v>0</v>
      </c>
      <c r="FT120">
        <v>22.05</v>
      </c>
      <c r="FU120">
        <v>16.98</v>
      </c>
      <c r="FV120">
        <v>2.19</v>
      </c>
      <c r="FW120">
        <v>0</v>
      </c>
      <c r="FX120">
        <v>10.92</v>
      </c>
      <c r="FY120">
        <v>0</v>
      </c>
      <c r="FZ120">
        <v>0</v>
      </c>
      <c r="GA120">
        <v>7.37</v>
      </c>
      <c r="GB120">
        <v>18.190000000000001</v>
      </c>
      <c r="GC120">
        <v>27.51</v>
      </c>
      <c r="GD120">
        <v>1.64</v>
      </c>
      <c r="GE120">
        <v>106.85</v>
      </c>
      <c r="GF120">
        <v>0</v>
      </c>
      <c r="GG120">
        <v>0.60885599999999995</v>
      </c>
      <c r="GH120">
        <v>1.8920200000000002E-2</v>
      </c>
      <c r="GI120">
        <v>0</v>
      </c>
      <c r="GJ120">
        <v>1.0894600000000001E-2</v>
      </c>
      <c r="GK120">
        <v>0</v>
      </c>
      <c r="GL120">
        <v>0</v>
      </c>
      <c r="GM120">
        <v>0.134212</v>
      </c>
      <c r="GN120">
        <v>0.17668800000000001</v>
      </c>
      <c r="GO120">
        <v>0.30364400000000002</v>
      </c>
      <c r="GP120">
        <v>2.03874E-2</v>
      </c>
      <c r="GQ120">
        <v>1.2736000000000001</v>
      </c>
      <c r="GR120">
        <v>446.95</v>
      </c>
      <c r="GS120">
        <v>1139.18</v>
      </c>
      <c r="GT120">
        <v>165.69200000000001</v>
      </c>
      <c r="GU120">
        <v>0</v>
      </c>
      <c r="GV120">
        <v>0</v>
      </c>
      <c r="GW120">
        <v>2135</v>
      </c>
      <c r="GX120">
        <v>930.00099999999998</v>
      </c>
      <c r="GY120">
        <v>2637.81</v>
      </c>
      <c r="GZ120">
        <v>297.5</v>
      </c>
      <c r="HA120">
        <v>7752.14</v>
      </c>
      <c r="HB120">
        <v>371.952</v>
      </c>
      <c r="HC120">
        <v>0</v>
      </c>
      <c r="HD120">
        <v>0</v>
      </c>
      <c r="HE120">
        <v>0</v>
      </c>
      <c r="HF120">
        <v>161.63900000000001</v>
      </c>
      <c r="HG120">
        <v>0</v>
      </c>
      <c r="HH120">
        <v>65.400000000000006</v>
      </c>
      <c r="HI120">
        <v>0</v>
      </c>
      <c r="HJ120">
        <v>0</v>
      </c>
      <c r="HK120">
        <v>598.99</v>
      </c>
      <c r="HL120">
        <v>0</v>
      </c>
      <c r="HM120">
        <v>0</v>
      </c>
      <c r="HN120">
        <v>0</v>
      </c>
      <c r="HO120">
        <v>0</v>
      </c>
      <c r="HP120">
        <v>0</v>
      </c>
      <c r="HQ120">
        <v>0</v>
      </c>
      <c r="HR120">
        <v>0</v>
      </c>
      <c r="HS120">
        <v>0</v>
      </c>
      <c r="HT120">
        <v>0</v>
      </c>
      <c r="HU120">
        <v>0</v>
      </c>
      <c r="HV120">
        <v>44.39</v>
      </c>
      <c r="HW120">
        <v>53.25</v>
      </c>
      <c r="HX120">
        <v>2.19</v>
      </c>
      <c r="HY120">
        <v>0</v>
      </c>
      <c r="HZ120">
        <v>15.43</v>
      </c>
      <c r="IA120">
        <v>31.93</v>
      </c>
      <c r="IB120">
        <v>18.57</v>
      </c>
      <c r="IC120">
        <v>36.39</v>
      </c>
      <c r="ID120">
        <v>4.13</v>
      </c>
      <c r="IE120">
        <v>206.28</v>
      </c>
      <c r="IF120">
        <v>0</v>
      </c>
      <c r="IG120">
        <v>2.4140199999999998</v>
      </c>
      <c r="IH120">
        <v>1.8920200000000002E-2</v>
      </c>
      <c r="II120">
        <v>0</v>
      </c>
      <c r="IJ120">
        <v>0</v>
      </c>
      <c r="IK120">
        <v>0.62342900000000001</v>
      </c>
      <c r="IL120">
        <v>0.118043</v>
      </c>
      <c r="IM120">
        <v>0.43196400000000001</v>
      </c>
      <c r="IN120">
        <v>6.2929700000000005E-2</v>
      </c>
      <c r="IO120">
        <v>3.6693099999999998</v>
      </c>
      <c r="IP120">
        <v>45.7</v>
      </c>
      <c r="IQ120">
        <v>0</v>
      </c>
      <c r="IR120">
        <v>25.1</v>
      </c>
      <c r="IS120">
        <v>45</v>
      </c>
      <c r="IT120">
        <v>19.899999999999999</v>
      </c>
      <c r="IU120">
        <v>21.88</v>
      </c>
      <c r="IV120">
        <v>30.26</v>
      </c>
      <c r="IW120">
        <v>20.46</v>
      </c>
      <c r="IX120">
        <v>30.06</v>
      </c>
      <c r="IY120">
        <v>21.88</v>
      </c>
      <c r="IZ120">
        <v>30.26</v>
      </c>
      <c r="JA120">
        <v>60.81</v>
      </c>
      <c r="JB120">
        <v>54.45</v>
      </c>
    </row>
    <row r="121" spans="1:262" x14ac:dyDescent="0.25">
      <c r="A121" s="10">
        <v>42977.406215277777</v>
      </c>
      <c r="B121" t="s">
        <v>479</v>
      </c>
      <c r="C121" t="s">
        <v>654</v>
      </c>
      <c r="D121">
        <v>12</v>
      </c>
      <c r="E121">
        <v>1</v>
      </c>
      <c r="F121">
        <v>2100</v>
      </c>
      <c r="G121" t="s">
        <v>96</v>
      </c>
      <c r="H121" t="s">
        <v>125</v>
      </c>
      <c r="I121">
        <v>0</v>
      </c>
      <c r="J121">
        <v>45</v>
      </c>
      <c r="K121">
        <v>130.875</v>
      </c>
      <c r="L121">
        <v>180.99700000000001</v>
      </c>
      <c r="M121">
        <v>165.69200000000001</v>
      </c>
      <c r="N121">
        <v>0</v>
      </c>
      <c r="O121">
        <v>80.384699999999995</v>
      </c>
      <c r="P121">
        <v>0</v>
      </c>
      <c r="Q121">
        <v>0</v>
      </c>
      <c r="R121">
        <v>505.55700000000002</v>
      </c>
      <c r="S121">
        <v>946.44799999999998</v>
      </c>
      <c r="T121">
        <v>2025.88</v>
      </c>
      <c r="U121">
        <v>119.621</v>
      </c>
      <c r="V121">
        <v>4155.46</v>
      </c>
      <c r="W121">
        <v>193.12700000000001</v>
      </c>
      <c r="X121">
        <v>0</v>
      </c>
      <c r="Y121">
        <v>0</v>
      </c>
      <c r="Z121">
        <v>0</v>
      </c>
      <c r="AA121">
        <v>102.79300000000001</v>
      </c>
      <c r="AB121">
        <v>0</v>
      </c>
      <c r="AC121">
        <v>43.669699999999999</v>
      </c>
      <c r="AD121">
        <v>0</v>
      </c>
      <c r="AE121">
        <v>0</v>
      </c>
      <c r="AF121">
        <v>339.589</v>
      </c>
      <c r="AG121">
        <v>0</v>
      </c>
      <c r="AH121">
        <v>0</v>
      </c>
      <c r="AI121">
        <v>0</v>
      </c>
      <c r="AJ121">
        <v>0</v>
      </c>
      <c r="AK121">
        <v>0</v>
      </c>
      <c r="AL121">
        <v>0</v>
      </c>
      <c r="AM121">
        <v>0</v>
      </c>
      <c r="AN121">
        <v>0</v>
      </c>
      <c r="AO121">
        <v>0</v>
      </c>
      <c r="AP121">
        <v>0</v>
      </c>
      <c r="AQ121">
        <v>21.84</v>
      </c>
      <c r="AR121">
        <v>15.57</v>
      </c>
      <c r="AS121">
        <v>2.19</v>
      </c>
      <c r="AT121">
        <v>0</v>
      </c>
      <c r="AU121">
        <v>10.92</v>
      </c>
      <c r="AV121">
        <v>0</v>
      </c>
      <c r="AW121">
        <v>0</v>
      </c>
      <c r="AX121">
        <v>7.37</v>
      </c>
      <c r="AY121">
        <v>18.18</v>
      </c>
      <c r="AZ121">
        <v>27.51</v>
      </c>
      <c r="BA121">
        <v>1.64</v>
      </c>
      <c r="BB121">
        <v>105.22</v>
      </c>
      <c r="BC121">
        <v>50.52</v>
      </c>
      <c r="BD121">
        <v>0</v>
      </c>
      <c r="BE121">
        <v>0.55552299999999999</v>
      </c>
      <c r="BF121">
        <v>1.8920200000000002E-2</v>
      </c>
      <c r="BG121">
        <v>0</v>
      </c>
      <c r="BH121">
        <v>1.0894600000000001E-2</v>
      </c>
      <c r="BI121">
        <v>0</v>
      </c>
      <c r="BJ121">
        <v>0</v>
      </c>
      <c r="BK121">
        <v>0.134212</v>
      </c>
      <c r="BL121">
        <v>0.17653199999999999</v>
      </c>
      <c r="BM121">
        <v>0.30364400000000002</v>
      </c>
      <c r="BN121">
        <v>2.03874E-2</v>
      </c>
      <c r="BO121">
        <v>1.22011</v>
      </c>
      <c r="BP121">
        <v>0.58533800000000002</v>
      </c>
      <c r="BQ121">
        <v>130.875</v>
      </c>
      <c r="BR121">
        <v>180.99700000000001</v>
      </c>
      <c r="BS121">
        <v>165.69200000000001</v>
      </c>
      <c r="BT121">
        <v>0</v>
      </c>
      <c r="BU121">
        <v>80.384699999999995</v>
      </c>
      <c r="BV121">
        <v>505.55700000000002</v>
      </c>
      <c r="BW121">
        <v>946.44799999999998</v>
      </c>
      <c r="BX121">
        <v>2025.88</v>
      </c>
      <c r="BY121">
        <v>119.621</v>
      </c>
      <c r="BZ121">
        <v>4155.46</v>
      </c>
      <c r="CA121">
        <v>193.12700000000001</v>
      </c>
      <c r="CB121">
        <v>0</v>
      </c>
      <c r="CC121">
        <v>0</v>
      </c>
      <c r="CD121">
        <v>0</v>
      </c>
      <c r="CE121">
        <v>102.79300000000001</v>
      </c>
      <c r="CF121">
        <v>0</v>
      </c>
      <c r="CG121">
        <v>43.669699999999999</v>
      </c>
      <c r="CH121">
        <v>0</v>
      </c>
      <c r="CI121">
        <v>0</v>
      </c>
      <c r="CJ121">
        <v>339.589</v>
      </c>
      <c r="CK121">
        <v>0</v>
      </c>
      <c r="CL121">
        <v>0</v>
      </c>
      <c r="CM121">
        <v>0</v>
      </c>
      <c r="CN121">
        <v>0</v>
      </c>
      <c r="CO121">
        <v>0</v>
      </c>
      <c r="CP121">
        <v>0</v>
      </c>
      <c r="CQ121">
        <v>0</v>
      </c>
      <c r="CR121">
        <v>0</v>
      </c>
      <c r="CS121">
        <v>0</v>
      </c>
      <c r="CT121">
        <v>0</v>
      </c>
      <c r="CU121">
        <v>21.84</v>
      </c>
      <c r="CV121">
        <v>15.57</v>
      </c>
      <c r="CW121">
        <v>2.19</v>
      </c>
      <c r="CX121">
        <v>0</v>
      </c>
      <c r="CY121">
        <v>10.92</v>
      </c>
      <c r="CZ121">
        <v>7.37</v>
      </c>
      <c r="DA121">
        <v>18.18</v>
      </c>
      <c r="DB121">
        <v>27.51</v>
      </c>
      <c r="DC121">
        <v>1.64</v>
      </c>
      <c r="DD121">
        <v>105.22</v>
      </c>
      <c r="DE121">
        <v>50.52</v>
      </c>
      <c r="DF121">
        <v>0</v>
      </c>
      <c r="DG121">
        <v>0.55552299999999999</v>
      </c>
      <c r="DH121">
        <v>1.8920200000000002E-2</v>
      </c>
      <c r="DI121">
        <v>0</v>
      </c>
      <c r="DJ121">
        <v>1.0894600000000001E-2</v>
      </c>
      <c r="DK121">
        <v>0.134212</v>
      </c>
      <c r="DL121">
        <v>0.17653199999999999</v>
      </c>
      <c r="DM121">
        <v>0.30364400000000002</v>
      </c>
      <c r="DN121">
        <v>2.03874E-2</v>
      </c>
      <c r="DO121">
        <v>1.22011</v>
      </c>
      <c r="DP121">
        <v>0.58533800000000002</v>
      </c>
      <c r="DQ121" t="s">
        <v>691</v>
      </c>
      <c r="DR121" t="s">
        <v>690</v>
      </c>
      <c r="DS121" t="s">
        <v>16</v>
      </c>
      <c r="DT121">
        <v>0</v>
      </c>
      <c r="DU121">
        <v>0</v>
      </c>
      <c r="DV121">
        <v>0</v>
      </c>
      <c r="DW121">
        <v>0</v>
      </c>
      <c r="EN121">
        <v>130.875</v>
      </c>
      <c r="EO121">
        <v>180.99700000000001</v>
      </c>
      <c r="EP121">
        <v>165.69200000000001</v>
      </c>
      <c r="EQ121">
        <v>0</v>
      </c>
      <c r="ER121">
        <v>80.384699999999995</v>
      </c>
      <c r="ES121">
        <v>0</v>
      </c>
      <c r="ET121">
        <v>0</v>
      </c>
      <c r="EU121">
        <v>505.55700000000002</v>
      </c>
      <c r="EV121">
        <v>946.44799999999998</v>
      </c>
      <c r="EW121">
        <v>2025.88</v>
      </c>
      <c r="EX121">
        <v>119.621</v>
      </c>
      <c r="EY121">
        <v>4155.46</v>
      </c>
      <c r="EZ121">
        <v>193.12700000000001</v>
      </c>
      <c r="FA121">
        <v>0</v>
      </c>
      <c r="FB121">
        <v>0</v>
      </c>
      <c r="FC121">
        <v>0</v>
      </c>
      <c r="FD121">
        <v>102.79300000000001</v>
      </c>
      <c r="FE121">
        <v>0</v>
      </c>
      <c r="FF121">
        <v>43.669699999999999</v>
      </c>
      <c r="FG121">
        <v>0</v>
      </c>
      <c r="FH121">
        <v>0</v>
      </c>
      <c r="FI121">
        <v>339.589</v>
      </c>
      <c r="FJ121">
        <v>0</v>
      </c>
      <c r="FK121">
        <v>0</v>
      </c>
      <c r="FL121">
        <v>0</v>
      </c>
      <c r="FM121">
        <v>0</v>
      </c>
      <c r="FN121">
        <v>0</v>
      </c>
      <c r="FO121">
        <v>0</v>
      </c>
      <c r="FP121">
        <v>0</v>
      </c>
      <c r="FQ121">
        <v>0</v>
      </c>
      <c r="FR121">
        <v>0</v>
      </c>
      <c r="FS121">
        <v>0</v>
      </c>
      <c r="FT121">
        <v>21.84</v>
      </c>
      <c r="FU121">
        <v>15.57</v>
      </c>
      <c r="FV121">
        <v>2.19</v>
      </c>
      <c r="FW121">
        <v>0</v>
      </c>
      <c r="FX121">
        <v>10.92</v>
      </c>
      <c r="FY121">
        <v>0</v>
      </c>
      <c r="FZ121">
        <v>0</v>
      </c>
      <c r="GA121">
        <v>7.37</v>
      </c>
      <c r="GB121">
        <v>18.18</v>
      </c>
      <c r="GC121">
        <v>27.51</v>
      </c>
      <c r="GD121">
        <v>1.64</v>
      </c>
      <c r="GE121">
        <v>105.22</v>
      </c>
      <c r="GF121">
        <v>0</v>
      </c>
      <c r="GG121">
        <v>0.55552299999999999</v>
      </c>
      <c r="GH121">
        <v>1.8920200000000002E-2</v>
      </c>
      <c r="GI121">
        <v>0</v>
      </c>
      <c r="GJ121">
        <v>1.0894600000000001E-2</v>
      </c>
      <c r="GK121">
        <v>0</v>
      </c>
      <c r="GL121">
        <v>0</v>
      </c>
      <c r="GM121">
        <v>0.134212</v>
      </c>
      <c r="GN121">
        <v>0.17653199999999999</v>
      </c>
      <c r="GO121">
        <v>0.30364400000000002</v>
      </c>
      <c r="GP121">
        <v>2.03874E-2</v>
      </c>
      <c r="GQ121">
        <v>1.22011</v>
      </c>
      <c r="GR121">
        <v>446.95</v>
      </c>
      <c r="GS121">
        <v>1139.18</v>
      </c>
      <c r="GT121">
        <v>165.69200000000001</v>
      </c>
      <c r="GU121">
        <v>0</v>
      </c>
      <c r="GV121">
        <v>0</v>
      </c>
      <c r="GW121">
        <v>2135</v>
      </c>
      <c r="GX121">
        <v>930.00099999999998</v>
      </c>
      <c r="GY121">
        <v>2637.81</v>
      </c>
      <c r="GZ121">
        <v>297.5</v>
      </c>
      <c r="HA121">
        <v>7752.14</v>
      </c>
      <c r="HB121">
        <v>371.952</v>
      </c>
      <c r="HC121">
        <v>0</v>
      </c>
      <c r="HD121">
        <v>0</v>
      </c>
      <c r="HE121">
        <v>0</v>
      </c>
      <c r="HF121">
        <v>161.63900000000001</v>
      </c>
      <c r="HG121">
        <v>0</v>
      </c>
      <c r="HH121">
        <v>65.400000000000006</v>
      </c>
      <c r="HI121">
        <v>0</v>
      </c>
      <c r="HJ121">
        <v>0</v>
      </c>
      <c r="HK121">
        <v>598.99</v>
      </c>
      <c r="HL121">
        <v>0</v>
      </c>
      <c r="HM121">
        <v>0</v>
      </c>
      <c r="HN121">
        <v>0</v>
      </c>
      <c r="HO121">
        <v>0</v>
      </c>
      <c r="HP121">
        <v>0</v>
      </c>
      <c r="HQ121">
        <v>0</v>
      </c>
      <c r="HR121">
        <v>0</v>
      </c>
      <c r="HS121">
        <v>0</v>
      </c>
      <c r="HT121">
        <v>0</v>
      </c>
      <c r="HU121">
        <v>0</v>
      </c>
      <c r="HV121">
        <v>44.39</v>
      </c>
      <c r="HW121">
        <v>53.25</v>
      </c>
      <c r="HX121">
        <v>2.19</v>
      </c>
      <c r="HY121">
        <v>0</v>
      </c>
      <c r="HZ121">
        <v>15.43</v>
      </c>
      <c r="IA121">
        <v>31.93</v>
      </c>
      <c r="IB121">
        <v>18.57</v>
      </c>
      <c r="IC121">
        <v>36.39</v>
      </c>
      <c r="ID121">
        <v>4.13</v>
      </c>
      <c r="IE121">
        <v>206.28</v>
      </c>
      <c r="IF121">
        <v>0</v>
      </c>
      <c r="IG121">
        <v>2.4140199999999998</v>
      </c>
      <c r="IH121">
        <v>1.8920200000000002E-2</v>
      </c>
      <c r="II121">
        <v>0</v>
      </c>
      <c r="IJ121">
        <v>0</v>
      </c>
      <c r="IK121">
        <v>0.62342900000000001</v>
      </c>
      <c r="IL121">
        <v>0.118043</v>
      </c>
      <c r="IM121">
        <v>0.43196400000000001</v>
      </c>
      <c r="IN121">
        <v>6.2929700000000005E-2</v>
      </c>
      <c r="IO121">
        <v>3.6693099999999998</v>
      </c>
      <c r="IP121">
        <v>45</v>
      </c>
      <c r="IQ121">
        <v>0</v>
      </c>
      <c r="IR121">
        <v>25.2</v>
      </c>
      <c r="IS121">
        <v>45</v>
      </c>
      <c r="IT121">
        <v>19.8</v>
      </c>
      <c r="IU121">
        <v>20.46</v>
      </c>
      <c r="IV121">
        <v>30.06</v>
      </c>
      <c r="IW121">
        <v>20.46</v>
      </c>
      <c r="IX121">
        <v>30.06</v>
      </c>
      <c r="IY121">
        <v>20.46</v>
      </c>
      <c r="IZ121">
        <v>30.06</v>
      </c>
      <c r="JA121">
        <v>60.81</v>
      </c>
      <c r="JB121">
        <v>54.45</v>
      </c>
    </row>
    <row r="122" spans="1:262" x14ac:dyDescent="0.25">
      <c r="A122" s="10">
        <v>42977.406215277777</v>
      </c>
      <c r="B122" t="s">
        <v>480</v>
      </c>
      <c r="C122" t="s">
        <v>654</v>
      </c>
      <c r="D122">
        <v>12</v>
      </c>
      <c r="E122">
        <v>1</v>
      </c>
      <c r="F122">
        <v>2100</v>
      </c>
      <c r="G122" t="s">
        <v>96</v>
      </c>
      <c r="H122" t="s">
        <v>125</v>
      </c>
      <c r="I122">
        <v>0</v>
      </c>
      <c r="J122">
        <v>45</v>
      </c>
      <c r="K122">
        <v>130.875</v>
      </c>
      <c r="L122">
        <v>180.99700000000001</v>
      </c>
      <c r="M122">
        <v>165.69200000000001</v>
      </c>
      <c r="N122">
        <v>0</v>
      </c>
      <c r="O122">
        <v>80.384699999999995</v>
      </c>
      <c r="P122">
        <v>0</v>
      </c>
      <c r="Q122">
        <v>0</v>
      </c>
      <c r="R122">
        <v>505.55700000000002</v>
      </c>
      <c r="S122">
        <v>946.44799999999998</v>
      </c>
      <c r="T122">
        <v>2025.88</v>
      </c>
      <c r="U122">
        <v>119.621</v>
      </c>
      <c r="V122">
        <v>4155.46</v>
      </c>
      <c r="W122">
        <v>193.12700000000001</v>
      </c>
      <c r="X122">
        <v>0</v>
      </c>
      <c r="Y122">
        <v>0</v>
      </c>
      <c r="Z122">
        <v>0</v>
      </c>
      <c r="AA122">
        <v>102.79300000000001</v>
      </c>
      <c r="AB122">
        <v>0</v>
      </c>
      <c r="AC122">
        <v>43.669699999999999</v>
      </c>
      <c r="AD122">
        <v>0</v>
      </c>
      <c r="AE122">
        <v>0</v>
      </c>
      <c r="AF122">
        <v>339.589</v>
      </c>
      <c r="AG122">
        <v>0</v>
      </c>
      <c r="AH122">
        <v>0</v>
      </c>
      <c r="AI122">
        <v>0</v>
      </c>
      <c r="AJ122">
        <v>0</v>
      </c>
      <c r="AK122">
        <v>0</v>
      </c>
      <c r="AL122">
        <v>0</v>
      </c>
      <c r="AM122">
        <v>0</v>
      </c>
      <c r="AN122">
        <v>0</v>
      </c>
      <c r="AO122">
        <v>0</v>
      </c>
      <c r="AP122">
        <v>0</v>
      </c>
      <c r="AQ122">
        <v>21.84</v>
      </c>
      <c r="AR122">
        <v>15.57</v>
      </c>
      <c r="AS122">
        <v>2.19</v>
      </c>
      <c r="AT122">
        <v>0</v>
      </c>
      <c r="AU122">
        <v>10.92</v>
      </c>
      <c r="AV122">
        <v>0</v>
      </c>
      <c r="AW122">
        <v>0</v>
      </c>
      <c r="AX122">
        <v>7.37</v>
      </c>
      <c r="AY122">
        <v>18.18</v>
      </c>
      <c r="AZ122">
        <v>27.51</v>
      </c>
      <c r="BA122">
        <v>1.64</v>
      </c>
      <c r="BB122">
        <v>105.22</v>
      </c>
      <c r="BC122">
        <v>50.52</v>
      </c>
      <c r="BD122">
        <v>0</v>
      </c>
      <c r="BE122">
        <v>0.55552299999999999</v>
      </c>
      <c r="BF122">
        <v>1.8920200000000002E-2</v>
      </c>
      <c r="BG122">
        <v>0</v>
      </c>
      <c r="BH122">
        <v>1.0894600000000001E-2</v>
      </c>
      <c r="BI122">
        <v>0</v>
      </c>
      <c r="BJ122">
        <v>0</v>
      </c>
      <c r="BK122">
        <v>0.134212</v>
      </c>
      <c r="BL122">
        <v>0.17653199999999999</v>
      </c>
      <c r="BM122">
        <v>0.30364400000000002</v>
      </c>
      <c r="BN122">
        <v>2.03874E-2</v>
      </c>
      <c r="BO122">
        <v>1.22011</v>
      </c>
      <c r="BP122">
        <v>0.58533800000000002</v>
      </c>
      <c r="BQ122">
        <v>130.875</v>
      </c>
      <c r="BR122">
        <v>180.99700000000001</v>
      </c>
      <c r="BS122">
        <v>165.69200000000001</v>
      </c>
      <c r="BT122">
        <v>0</v>
      </c>
      <c r="BU122">
        <v>80.384699999999995</v>
      </c>
      <c r="BV122">
        <v>505.55700000000002</v>
      </c>
      <c r="BW122">
        <v>946.44799999999998</v>
      </c>
      <c r="BX122">
        <v>2025.88</v>
      </c>
      <c r="BY122">
        <v>119.621</v>
      </c>
      <c r="BZ122">
        <v>4155.46</v>
      </c>
      <c r="CA122">
        <v>193.12700000000001</v>
      </c>
      <c r="CB122">
        <v>0</v>
      </c>
      <c r="CC122">
        <v>0</v>
      </c>
      <c r="CD122">
        <v>0</v>
      </c>
      <c r="CE122">
        <v>102.79300000000001</v>
      </c>
      <c r="CF122">
        <v>0</v>
      </c>
      <c r="CG122">
        <v>43.669699999999999</v>
      </c>
      <c r="CH122">
        <v>0</v>
      </c>
      <c r="CI122">
        <v>0</v>
      </c>
      <c r="CJ122">
        <v>339.589</v>
      </c>
      <c r="CK122">
        <v>0</v>
      </c>
      <c r="CL122">
        <v>0</v>
      </c>
      <c r="CM122">
        <v>0</v>
      </c>
      <c r="CN122">
        <v>0</v>
      </c>
      <c r="CO122">
        <v>0</v>
      </c>
      <c r="CP122">
        <v>0</v>
      </c>
      <c r="CQ122">
        <v>0</v>
      </c>
      <c r="CR122">
        <v>0</v>
      </c>
      <c r="CS122">
        <v>0</v>
      </c>
      <c r="CT122">
        <v>0</v>
      </c>
      <c r="CU122">
        <v>21.84</v>
      </c>
      <c r="CV122">
        <v>15.57</v>
      </c>
      <c r="CW122">
        <v>2.19</v>
      </c>
      <c r="CX122">
        <v>0</v>
      </c>
      <c r="CY122">
        <v>10.92</v>
      </c>
      <c r="CZ122">
        <v>7.37</v>
      </c>
      <c r="DA122">
        <v>18.18</v>
      </c>
      <c r="DB122">
        <v>27.51</v>
      </c>
      <c r="DC122">
        <v>1.64</v>
      </c>
      <c r="DD122">
        <v>105.22</v>
      </c>
      <c r="DE122">
        <v>50.52</v>
      </c>
      <c r="DF122">
        <v>0</v>
      </c>
      <c r="DG122">
        <v>0.55552299999999999</v>
      </c>
      <c r="DH122">
        <v>1.8920200000000002E-2</v>
      </c>
      <c r="DI122">
        <v>0</v>
      </c>
      <c r="DJ122">
        <v>1.0894600000000001E-2</v>
      </c>
      <c r="DK122">
        <v>0.134212</v>
      </c>
      <c r="DL122">
        <v>0.17653199999999999</v>
      </c>
      <c r="DM122">
        <v>0.30364400000000002</v>
      </c>
      <c r="DN122">
        <v>2.03874E-2</v>
      </c>
      <c r="DO122">
        <v>1.22011</v>
      </c>
      <c r="DP122">
        <v>0.58533800000000002</v>
      </c>
      <c r="DQ122" t="s">
        <v>691</v>
      </c>
      <c r="DR122" t="s">
        <v>690</v>
      </c>
      <c r="DS122" t="s">
        <v>16</v>
      </c>
      <c r="DT122" s="24">
        <v>3.53112E-10</v>
      </c>
      <c r="DU122" s="24">
        <v>3.53112E-10</v>
      </c>
      <c r="DV122">
        <v>0</v>
      </c>
      <c r="DW122">
        <v>0</v>
      </c>
      <c r="EN122">
        <v>130.875</v>
      </c>
      <c r="EO122">
        <v>180.99700000000001</v>
      </c>
      <c r="EP122">
        <v>165.69200000000001</v>
      </c>
      <c r="EQ122">
        <v>0</v>
      </c>
      <c r="ER122">
        <v>80.384699999999995</v>
      </c>
      <c r="ES122">
        <v>0</v>
      </c>
      <c r="ET122">
        <v>0</v>
      </c>
      <c r="EU122">
        <v>505.55700000000002</v>
      </c>
      <c r="EV122">
        <v>946.44799999999998</v>
      </c>
      <c r="EW122">
        <v>2025.88</v>
      </c>
      <c r="EX122">
        <v>119.621</v>
      </c>
      <c r="EY122">
        <v>4155.46</v>
      </c>
      <c r="EZ122">
        <v>193.12700000000001</v>
      </c>
      <c r="FA122">
        <v>0</v>
      </c>
      <c r="FB122">
        <v>0</v>
      </c>
      <c r="FC122">
        <v>0</v>
      </c>
      <c r="FD122">
        <v>102.79300000000001</v>
      </c>
      <c r="FE122">
        <v>0</v>
      </c>
      <c r="FF122">
        <v>43.669699999999999</v>
      </c>
      <c r="FG122">
        <v>0</v>
      </c>
      <c r="FH122">
        <v>0</v>
      </c>
      <c r="FI122">
        <v>339.589</v>
      </c>
      <c r="FJ122">
        <v>0</v>
      </c>
      <c r="FK122">
        <v>0</v>
      </c>
      <c r="FL122">
        <v>0</v>
      </c>
      <c r="FM122">
        <v>0</v>
      </c>
      <c r="FN122">
        <v>0</v>
      </c>
      <c r="FO122">
        <v>0</v>
      </c>
      <c r="FP122">
        <v>0</v>
      </c>
      <c r="FQ122">
        <v>0</v>
      </c>
      <c r="FR122">
        <v>0</v>
      </c>
      <c r="FS122">
        <v>0</v>
      </c>
      <c r="FT122">
        <v>21.84</v>
      </c>
      <c r="FU122">
        <v>15.57</v>
      </c>
      <c r="FV122">
        <v>2.19</v>
      </c>
      <c r="FW122">
        <v>0</v>
      </c>
      <c r="FX122">
        <v>10.92</v>
      </c>
      <c r="FY122">
        <v>0</v>
      </c>
      <c r="FZ122">
        <v>0</v>
      </c>
      <c r="GA122">
        <v>7.37</v>
      </c>
      <c r="GB122">
        <v>18.18</v>
      </c>
      <c r="GC122">
        <v>27.51</v>
      </c>
      <c r="GD122">
        <v>1.64</v>
      </c>
      <c r="GE122">
        <v>105.22</v>
      </c>
      <c r="GF122">
        <v>0</v>
      </c>
      <c r="GG122">
        <v>0.55552299999999999</v>
      </c>
      <c r="GH122">
        <v>1.8920200000000002E-2</v>
      </c>
      <c r="GI122">
        <v>0</v>
      </c>
      <c r="GJ122">
        <v>1.0894600000000001E-2</v>
      </c>
      <c r="GK122">
        <v>0</v>
      </c>
      <c r="GL122">
        <v>0</v>
      </c>
      <c r="GM122">
        <v>0.134212</v>
      </c>
      <c r="GN122">
        <v>0.17653199999999999</v>
      </c>
      <c r="GO122">
        <v>0.30364400000000002</v>
      </c>
      <c r="GP122">
        <v>2.03874E-2</v>
      </c>
      <c r="GQ122">
        <v>1.22011</v>
      </c>
      <c r="GR122">
        <v>446.95</v>
      </c>
      <c r="GS122">
        <v>1139.18</v>
      </c>
      <c r="GT122">
        <v>165.69200000000001</v>
      </c>
      <c r="GU122">
        <v>0</v>
      </c>
      <c r="GV122">
        <v>0</v>
      </c>
      <c r="GW122">
        <v>2135</v>
      </c>
      <c r="GX122">
        <v>930.00099999999998</v>
      </c>
      <c r="GY122">
        <v>2637.81</v>
      </c>
      <c r="GZ122">
        <v>297.5</v>
      </c>
      <c r="HA122">
        <v>7752.14</v>
      </c>
      <c r="HB122">
        <v>371.952</v>
      </c>
      <c r="HC122">
        <v>0</v>
      </c>
      <c r="HD122">
        <v>0</v>
      </c>
      <c r="HE122">
        <v>0</v>
      </c>
      <c r="HF122">
        <v>161.63900000000001</v>
      </c>
      <c r="HG122">
        <v>0</v>
      </c>
      <c r="HH122">
        <v>65.400000000000006</v>
      </c>
      <c r="HI122">
        <v>0</v>
      </c>
      <c r="HJ122">
        <v>0</v>
      </c>
      <c r="HK122">
        <v>598.99</v>
      </c>
      <c r="HL122">
        <v>0</v>
      </c>
      <c r="HM122">
        <v>0</v>
      </c>
      <c r="HN122">
        <v>0</v>
      </c>
      <c r="HO122">
        <v>0</v>
      </c>
      <c r="HP122">
        <v>0</v>
      </c>
      <c r="HQ122">
        <v>0</v>
      </c>
      <c r="HR122">
        <v>0</v>
      </c>
      <c r="HS122">
        <v>0</v>
      </c>
      <c r="HT122">
        <v>0</v>
      </c>
      <c r="HU122">
        <v>0</v>
      </c>
      <c r="HV122">
        <v>44.39</v>
      </c>
      <c r="HW122">
        <v>53.25</v>
      </c>
      <c r="HX122">
        <v>2.19</v>
      </c>
      <c r="HY122">
        <v>0</v>
      </c>
      <c r="HZ122">
        <v>15.43</v>
      </c>
      <c r="IA122">
        <v>31.93</v>
      </c>
      <c r="IB122">
        <v>18.57</v>
      </c>
      <c r="IC122">
        <v>36.39</v>
      </c>
      <c r="ID122">
        <v>4.13</v>
      </c>
      <c r="IE122">
        <v>206.28</v>
      </c>
      <c r="IF122">
        <v>0</v>
      </c>
      <c r="IG122">
        <v>2.4140199999999998</v>
      </c>
      <c r="IH122">
        <v>1.8920200000000002E-2</v>
      </c>
      <c r="II122">
        <v>0</v>
      </c>
      <c r="IJ122">
        <v>0</v>
      </c>
      <c r="IK122">
        <v>0.62342900000000001</v>
      </c>
      <c r="IL122">
        <v>0.118043</v>
      </c>
      <c r="IM122">
        <v>0.43196400000000001</v>
      </c>
      <c r="IN122">
        <v>6.2929700000000005E-2</v>
      </c>
      <c r="IO122">
        <v>3.6693099999999998</v>
      </c>
      <c r="IP122">
        <v>45</v>
      </c>
      <c r="IQ122">
        <v>0</v>
      </c>
      <c r="IR122">
        <v>25.2</v>
      </c>
      <c r="IS122">
        <v>45</v>
      </c>
      <c r="IT122">
        <v>19.8</v>
      </c>
      <c r="IU122">
        <v>20.46</v>
      </c>
      <c r="IV122">
        <v>30.06</v>
      </c>
      <c r="IW122">
        <v>20.46</v>
      </c>
      <c r="IX122">
        <v>30.06</v>
      </c>
      <c r="IY122">
        <v>20.46</v>
      </c>
      <c r="IZ122">
        <v>30.06</v>
      </c>
      <c r="JA122">
        <v>60.81</v>
      </c>
      <c r="JB122">
        <v>54.45</v>
      </c>
    </row>
    <row r="123" spans="1:262" x14ac:dyDescent="0.25">
      <c r="A123" s="10">
        <v>42977.406215277777</v>
      </c>
      <c r="B123" t="s">
        <v>481</v>
      </c>
      <c r="C123" t="s">
        <v>654</v>
      </c>
      <c r="D123">
        <v>12</v>
      </c>
      <c r="E123">
        <v>1</v>
      </c>
      <c r="F123">
        <v>2100</v>
      </c>
      <c r="G123" t="s">
        <v>96</v>
      </c>
      <c r="H123" t="s">
        <v>125</v>
      </c>
      <c r="I123">
        <v>0</v>
      </c>
      <c r="J123">
        <v>45</v>
      </c>
      <c r="K123">
        <v>130.875</v>
      </c>
      <c r="L123">
        <v>180.99700000000001</v>
      </c>
      <c r="M123">
        <v>165.69200000000001</v>
      </c>
      <c r="N123">
        <v>0</v>
      </c>
      <c r="O123">
        <v>80.384699999999995</v>
      </c>
      <c r="P123">
        <v>0</v>
      </c>
      <c r="Q123">
        <v>0</v>
      </c>
      <c r="R123">
        <v>505.55700000000002</v>
      </c>
      <c r="S123">
        <v>946.44799999999998</v>
      </c>
      <c r="T123">
        <v>2025.88</v>
      </c>
      <c r="U123">
        <v>119.621</v>
      </c>
      <c r="V123">
        <v>4155.46</v>
      </c>
      <c r="W123">
        <v>193.12700000000001</v>
      </c>
      <c r="X123">
        <v>0</v>
      </c>
      <c r="Y123">
        <v>0</v>
      </c>
      <c r="Z123">
        <v>0</v>
      </c>
      <c r="AA123">
        <v>102.79300000000001</v>
      </c>
      <c r="AB123">
        <v>0</v>
      </c>
      <c r="AC123">
        <v>43.669699999999999</v>
      </c>
      <c r="AD123">
        <v>0</v>
      </c>
      <c r="AE123">
        <v>0</v>
      </c>
      <c r="AF123">
        <v>339.589</v>
      </c>
      <c r="AG123">
        <v>0</v>
      </c>
      <c r="AH123">
        <v>0</v>
      </c>
      <c r="AI123">
        <v>0</v>
      </c>
      <c r="AJ123">
        <v>0</v>
      </c>
      <c r="AK123">
        <v>0</v>
      </c>
      <c r="AL123">
        <v>0</v>
      </c>
      <c r="AM123">
        <v>0</v>
      </c>
      <c r="AN123">
        <v>0</v>
      </c>
      <c r="AO123">
        <v>0</v>
      </c>
      <c r="AP123">
        <v>0</v>
      </c>
      <c r="AQ123">
        <v>21.84</v>
      </c>
      <c r="AR123">
        <v>15.57</v>
      </c>
      <c r="AS123">
        <v>2.19</v>
      </c>
      <c r="AT123">
        <v>0</v>
      </c>
      <c r="AU123">
        <v>10.92</v>
      </c>
      <c r="AV123">
        <v>0</v>
      </c>
      <c r="AW123">
        <v>0</v>
      </c>
      <c r="AX123">
        <v>7.37</v>
      </c>
      <c r="AY123">
        <v>18.18</v>
      </c>
      <c r="AZ123">
        <v>27.51</v>
      </c>
      <c r="BA123">
        <v>1.64</v>
      </c>
      <c r="BB123">
        <v>105.22</v>
      </c>
      <c r="BC123">
        <v>50.52</v>
      </c>
      <c r="BD123">
        <v>0</v>
      </c>
      <c r="BE123">
        <v>0.55552199999999996</v>
      </c>
      <c r="BF123">
        <v>1.8920200000000002E-2</v>
      </c>
      <c r="BG123">
        <v>0</v>
      </c>
      <c r="BH123">
        <v>1.0894600000000001E-2</v>
      </c>
      <c r="BI123">
        <v>0</v>
      </c>
      <c r="BJ123">
        <v>0</v>
      </c>
      <c r="BK123">
        <v>0.134212</v>
      </c>
      <c r="BL123">
        <v>0.17653199999999999</v>
      </c>
      <c r="BM123">
        <v>0.30364400000000002</v>
      </c>
      <c r="BN123">
        <v>2.03874E-2</v>
      </c>
      <c r="BO123">
        <v>1.22011</v>
      </c>
      <c r="BP123">
        <v>0.585337</v>
      </c>
      <c r="BQ123">
        <v>130.875</v>
      </c>
      <c r="BR123">
        <v>180.99700000000001</v>
      </c>
      <c r="BS123">
        <v>165.69200000000001</v>
      </c>
      <c r="BT123">
        <v>0</v>
      </c>
      <c r="BU123">
        <v>80.384699999999995</v>
      </c>
      <c r="BV123">
        <v>505.55700000000002</v>
      </c>
      <c r="BW123">
        <v>946.44799999999998</v>
      </c>
      <c r="BX123">
        <v>2025.88</v>
      </c>
      <c r="BY123">
        <v>119.621</v>
      </c>
      <c r="BZ123">
        <v>4155.46</v>
      </c>
      <c r="CA123">
        <v>193.12700000000001</v>
      </c>
      <c r="CB123">
        <v>0</v>
      </c>
      <c r="CC123">
        <v>0</v>
      </c>
      <c r="CD123">
        <v>0</v>
      </c>
      <c r="CE123">
        <v>102.79300000000001</v>
      </c>
      <c r="CF123">
        <v>0</v>
      </c>
      <c r="CG123">
        <v>43.669699999999999</v>
      </c>
      <c r="CH123">
        <v>0</v>
      </c>
      <c r="CI123">
        <v>0</v>
      </c>
      <c r="CJ123">
        <v>339.589</v>
      </c>
      <c r="CK123">
        <v>0</v>
      </c>
      <c r="CL123">
        <v>0</v>
      </c>
      <c r="CM123">
        <v>0</v>
      </c>
      <c r="CN123">
        <v>0</v>
      </c>
      <c r="CO123">
        <v>0</v>
      </c>
      <c r="CP123">
        <v>0</v>
      </c>
      <c r="CQ123">
        <v>0</v>
      </c>
      <c r="CR123">
        <v>0</v>
      </c>
      <c r="CS123">
        <v>0</v>
      </c>
      <c r="CT123">
        <v>0</v>
      </c>
      <c r="CU123">
        <v>21.84</v>
      </c>
      <c r="CV123">
        <v>15.57</v>
      </c>
      <c r="CW123">
        <v>2.19</v>
      </c>
      <c r="CX123">
        <v>0</v>
      </c>
      <c r="CY123">
        <v>10.92</v>
      </c>
      <c r="CZ123">
        <v>7.37</v>
      </c>
      <c r="DA123">
        <v>18.18</v>
      </c>
      <c r="DB123">
        <v>27.51</v>
      </c>
      <c r="DC123">
        <v>1.64</v>
      </c>
      <c r="DD123">
        <v>105.22</v>
      </c>
      <c r="DE123">
        <v>50.52</v>
      </c>
      <c r="DF123">
        <v>0</v>
      </c>
      <c r="DG123">
        <v>0.55552299999999999</v>
      </c>
      <c r="DH123">
        <v>1.8920200000000002E-2</v>
      </c>
      <c r="DI123">
        <v>0</v>
      </c>
      <c r="DJ123">
        <v>1.0894600000000001E-2</v>
      </c>
      <c r="DK123">
        <v>0.134212</v>
      </c>
      <c r="DL123">
        <v>0.17653199999999999</v>
      </c>
      <c r="DM123">
        <v>0.30364400000000002</v>
      </c>
      <c r="DN123">
        <v>2.03874E-2</v>
      </c>
      <c r="DO123">
        <v>1.22011</v>
      </c>
      <c r="DP123">
        <v>0.58533800000000002</v>
      </c>
      <c r="DQ123" t="s">
        <v>691</v>
      </c>
      <c r="DR123" t="s">
        <v>690</v>
      </c>
      <c r="DS123" t="s">
        <v>16</v>
      </c>
      <c r="DT123" s="24">
        <v>7.1838399999999996E-7</v>
      </c>
      <c r="DU123" s="24">
        <v>7.1831999999999999E-7</v>
      </c>
      <c r="DV123">
        <v>0</v>
      </c>
      <c r="DW123">
        <v>0</v>
      </c>
      <c r="EN123">
        <v>130.875</v>
      </c>
      <c r="EO123">
        <v>180.99700000000001</v>
      </c>
      <c r="EP123">
        <v>165.69200000000001</v>
      </c>
      <c r="EQ123">
        <v>0</v>
      </c>
      <c r="ER123">
        <v>80.384699999999995</v>
      </c>
      <c r="ES123">
        <v>0</v>
      </c>
      <c r="ET123">
        <v>0</v>
      </c>
      <c r="EU123">
        <v>505.55700000000002</v>
      </c>
      <c r="EV123">
        <v>946.44799999999998</v>
      </c>
      <c r="EW123">
        <v>2025.88</v>
      </c>
      <c r="EX123">
        <v>119.621</v>
      </c>
      <c r="EY123">
        <v>4155.46</v>
      </c>
      <c r="EZ123">
        <v>193.12700000000001</v>
      </c>
      <c r="FA123">
        <v>0</v>
      </c>
      <c r="FB123">
        <v>0</v>
      </c>
      <c r="FC123">
        <v>0</v>
      </c>
      <c r="FD123">
        <v>102.79300000000001</v>
      </c>
      <c r="FE123">
        <v>0</v>
      </c>
      <c r="FF123">
        <v>43.669699999999999</v>
      </c>
      <c r="FG123">
        <v>0</v>
      </c>
      <c r="FH123">
        <v>0</v>
      </c>
      <c r="FI123">
        <v>339.589</v>
      </c>
      <c r="FJ123">
        <v>0</v>
      </c>
      <c r="FK123">
        <v>0</v>
      </c>
      <c r="FL123">
        <v>0</v>
      </c>
      <c r="FM123">
        <v>0</v>
      </c>
      <c r="FN123">
        <v>0</v>
      </c>
      <c r="FO123">
        <v>0</v>
      </c>
      <c r="FP123">
        <v>0</v>
      </c>
      <c r="FQ123">
        <v>0</v>
      </c>
      <c r="FR123">
        <v>0</v>
      </c>
      <c r="FS123">
        <v>0</v>
      </c>
      <c r="FT123">
        <v>21.84</v>
      </c>
      <c r="FU123">
        <v>15.57</v>
      </c>
      <c r="FV123">
        <v>2.19</v>
      </c>
      <c r="FW123">
        <v>0</v>
      </c>
      <c r="FX123">
        <v>10.92</v>
      </c>
      <c r="FY123">
        <v>0</v>
      </c>
      <c r="FZ123">
        <v>0</v>
      </c>
      <c r="GA123">
        <v>7.37</v>
      </c>
      <c r="GB123">
        <v>18.18</v>
      </c>
      <c r="GC123">
        <v>27.51</v>
      </c>
      <c r="GD123">
        <v>1.64</v>
      </c>
      <c r="GE123">
        <v>105.22</v>
      </c>
      <c r="GF123">
        <v>0</v>
      </c>
      <c r="GG123">
        <v>0.55552199999999996</v>
      </c>
      <c r="GH123">
        <v>1.8920200000000002E-2</v>
      </c>
      <c r="GI123">
        <v>0</v>
      </c>
      <c r="GJ123">
        <v>1.0894600000000001E-2</v>
      </c>
      <c r="GK123">
        <v>0</v>
      </c>
      <c r="GL123">
        <v>0</v>
      </c>
      <c r="GM123">
        <v>0.134212</v>
      </c>
      <c r="GN123">
        <v>0.17653199999999999</v>
      </c>
      <c r="GO123">
        <v>0.30364400000000002</v>
      </c>
      <c r="GP123">
        <v>2.03874E-2</v>
      </c>
      <c r="GQ123">
        <v>1.22011</v>
      </c>
      <c r="GR123">
        <v>446.95</v>
      </c>
      <c r="GS123">
        <v>1139.18</v>
      </c>
      <c r="GT123">
        <v>165.69200000000001</v>
      </c>
      <c r="GU123">
        <v>0</v>
      </c>
      <c r="GV123">
        <v>0</v>
      </c>
      <c r="GW123">
        <v>2135</v>
      </c>
      <c r="GX123">
        <v>930.00099999999998</v>
      </c>
      <c r="GY123">
        <v>2637.81</v>
      </c>
      <c r="GZ123">
        <v>297.5</v>
      </c>
      <c r="HA123">
        <v>7752.14</v>
      </c>
      <c r="HB123">
        <v>371.952</v>
      </c>
      <c r="HC123">
        <v>0</v>
      </c>
      <c r="HD123">
        <v>0</v>
      </c>
      <c r="HE123">
        <v>0</v>
      </c>
      <c r="HF123">
        <v>161.63900000000001</v>
      </c>
      <c r="HG123">
        <v>0</v>
      </c>
      <c r="HH123">
        <v>65.400000000000006</v>
      </c>
      <c r="HI123">
        <v>0</v>
      </c>
      <c r="HJ123">
        <v>0</v>
      </c>
      <c r="HK123">
        <v>598.99</v>
      </c>
      <c r="HL123">
        <v>0</v>
      </c>
      <c r="HM123">
        <v>0</v>
      </c>
      <c r="HN123">
        <v>0</v>
      </c>
      <c r="HO123">
        <v>0</v>
      </c>
      <c r="HP123">
        <v>0</v>
      </c>
      <c r="HQ123">
        <v>0</v>
      </c>
      <c r="HR123">
        <v>0</v>
      </c>
      <c r="HS123">
        <v>0</v>
      </c>
      <c r="HT123">
        <v>0</v>
      </c>
      <c r="HU123">
        <v>0</v>
      </c>
      <c r="HV123">
        <v>44.39</v>
      </c>
      <c r="HW123">
        <v>53.25</v>
      </c>
      <c r="HX123">
        <v>2.19</v>
      </c>
      <c r="HY123">
        <v>0</v>
      </c>
      <c r="HZ123">
        <v>15.43</v>
      </c>
      <c r="IA123">
        <v>31.93</v>
      </c>
      <c r="IB123">
        <v>18.57</v>
      </c>
      <c r="IC123">
        <v>36.39</v>
      </c>
      <c r="ID123">
        <v>4.13</v>
      </c>
      <c r="IE123">
        <v>206.28</v>
      </c>
      <c r="IF123">
        <v>0</v>
      </c>
      <c r="IG123">
        <v>2.4140199999999998</v>
      </c>
      <c r="IH123">
        <v>1.8920200000000002E-2</v>
      </c>
      <c r="II123">
        <v>0</v>
      </c>
      <c r="IJ123">
        <v>0</v>
      </c>
      <c r="IK123">
        <v>0.62342900000000001</v>
      </c>
      <c r="IL123">
        <v>0.118043</v>
      </c>
      <c r="IM123">
        <v>0.43196400000000001</v>
      </c>
      <c r="IN123">
        <v>6.2929700000000005E-2</v>
      </c>
      <c r="IO123">
        <v>3.6693099999999998</v>
      </c>
      <c r="IP123">
        <v>45</v>
      </c>
      <c r="IQ123">
        <v>0</v>
      </c>
      <c r="IR123">
        <v>25.2</v>
      </c>
      <c r="IS123">
        <v>45</v>
      </c>
      <c r="IT123">
        <v>19.8</v>
      </c>
      <c r="IU123">
        <v>20.46</v>
      </c>
      <c r="IV123">
        <v>30.06</v>
      </c>
      <c r="IW123">
        <v>20.46</v>
      </c>
      <c r="IX123">
        <v>30.06</v>
      </c>
      <c r="IY123">
        <v>20.46</v>
      </c>
      <c r="IZ123">
        <v>30.06</v>
      </c>
      <c r="JA123">
        <v>60.81</v>
      </c>
      <c r="JB123">
        <v>54.45</v>
      </c>
    </row>
    <row r="124" spans="1:262" x14ac:dyDescent="0.25">
      <c r="A124" s="10">
        <v>42977.406215277777</v>
      </c>
      <c r="B124" t="s">
        <v>482</v>
      </c>
      <c r="C124" t="s">
        <v>654</v>
      </c>
      <c r="D124">
        <v>12</v>
      </c>
      <c r="E124">
        <v>1</v>
      </c>
      <c r="F124">
        <v>2100</v>
      </c>
      <c r="G124" t="s">
        <v>96</v>
      </c>
      <c r="H124" t="s">
        <v>125</v>
      </c>
      <c r="I124">
        <v>0</v>
      </c>
      <c r="J124">
        <v>45</v>
      </c>
      <c r="K124">
        <v>130.875</v>
      </c>
      <c r="L124">
        <v>180.99700000000001</v>
      </c>
      <c r="M124">
        <v>165.69200000000001</v>
      </c>
      <c r="N124">
        <v>0</v>
      </c>
      <c r="O124">
        <v>80.384699999999995</v>
      </c>
      <c r="P124">
        <v>0</v>
      </c>
      <c r="Q124">
        <v>0</v>
      </c>
      <c r="R124">
        <v>505.55700000000002</v>
      </c>
      <c r="S124">
        <v>946.44799999999998</v>
      </c>
      <c r="T124">
        <v>2025.88</v>
      </c>
      <c r="U124">
        <v>119.621</v>
      </c>
      <c r="V124">
        <v>4155.46</v>
      </c>
      <c r="W124">
        <v>193.12700000000001</v>
      </c>
      <c r="X124">
        <v>0</v>
      </c>
      <c r="Y124">
        <v>0</v>
      </c>
      <c r="Z124">
        <v>0</v>
      </c>
      <c r="AA124">
        <v>102.79300000000001</v>
      </c>
      <c r="AB124">
        <v>0</v>
      </c>
      <c r="AC124">
        <v>43.669699999999999</v>
      </c>
      <c r="AD124">
        <v>0</v>
      </c>
      <c r="AE124">
        <v>0</v>
      </c>
      <c r="AF124">
        <v>339.589</v>
      </c>
      <c r="AG124">
        <v>0</v>
      </c>
      <c r="AH124">
        <v>0</v>
      </c>
      <c r="AI124">
        <v>0</v>
      </c>
      <c r="AJ124">
        <v>0</v>
      </c>
      <c r="AK124">
        <v>0</v>
      </c>
      <c r="AL124">
        <v>0</v>
      </c>
      <c r="AM124">
        <v>0</v>
      </c>
      <c r="AN124">
        <v>0</v>
      </c>
      <c r="AO124">
        <v>0</v>
      </c>
      <c r="AP124">
        <v>0</v>
      </c>
      <c r="AQ124">
        <v>21.84</v>
      </c>
      <c r="AR124">
        <v>15.57</v>
      </c>
      <c r="AS124">
        <v>2.19</v>
      </c>
      <c r="AT124">
        <v>0</v>
      </c>
      <c r="AU124">
        <v>10.92</v>
      </c>
      <c r="AV124">
        <v>0</v>
      </c>
      <c r="AW124">
        <v>0</v>
      </c>
      <c r="AX124">
        <v>7.37</v>
      </c>
      <c r="AY124">
        <v>18.18</v>
      </c>
      <c r="AZ124">
        <v>27.51</v>
      </c>
      <c r="BA124">
        <v>1.64</v>
      </c>
      <c r="BB124">
        <v>105.22</v>
      </c>
      <c r="BC124">
        <v>50.52</v>
      </c>
      <c r="BD124">
        <v>0</v>
      </c>
      <c r="BE124">
        <v>0.55552299999999999</v>
      </c>
      <c r="BF124">
        <v>1.8920200000000002E-2</v>
      </c>
      <c r="BG124">
        <v>0</v>
      </c>
      <c r="BH124">
        <v>1.0894600000000001E-2</v>
      </c>
      <c r="BI124">
        <v>0</v>
      </c>
      <c r="BJ124">
        <v>0</v>
      </c>
      <c r="BK124">
        <v>0.134212</v>
      </c>
      <c r="BL124">
        <v>0.17653199999999999</v>
      </c>
      <c r="BM124">
        <v>0.30364400000000002</v>
      </c>
      <c r="BN124">
        <v>2.03874E-2</v>
      </c>
      <c r="BO124">
        <v>1.22011</v>
      </c>
      <c r="BP124">
        <v>0.58533800000000002</v>
      </c>
      <c r="BQ124">
        <v>130.875</v>
      </c>
      <c r="BR124">
        <v>180.99700000000001</v>
      </c>
      <c r="BS124">
        <v>165.69200000000001</v>
      </c>
      <c r="BT124">
        <v>0</v>
      </c>
      <c r="BU124">
        <v>80.384699999999995</v>
      </c>
      <c r="BV124">
        <v>505.55700000000002</v>
      </c>
      <c r="BW124">
        <v>946.44799999999998</v>
      </c>
      <c r="BX124">
        <v>2025.88</v>
      </c>
      <c r="BY124">
        <v>119.621</v>
      </c>
      <c r="BZ124">
        <v>4155.46</v>
      </c>
      <c r="CA124">
        <v>193.12700000000001</v>
      </c>
      <c r="CB124">
        <v>0</v>
      </c>
      <c r="CC124">
        <v>0</v>
      </c>
      <c r="CD124">
        <v>0</v>
      </c>
      <c r="CE124">
        <v>102.79300000000001</v>
      </c>
      <c r="CF124">
        <v>0</v>
      </c>
      <c r="CG124">
        <v>43.669699999999999</v>
      </c>
      <c r="CH124">
        <v>0</v>
      </c>
      <c r="CI124">
        <v>0</v>
      </c>
      <c r="CJ124">
        <v>339.589</v>
      </c>
      <c r="CK124">
        <v>0</v>
      </c>
      <c r="CL124">
        <v>0</v>
      </c>
      <c r="CM124">
        <v>0</v>
      </c>
      <c r="CN124">
        <v>0</v>
      </c>
      <c r="CO124">
        <v>0</v>
      </c>
      <c r="CP124">
        <v>0</v>
      </c>
      <c r="CQ124">
        <v>0</v>
      </c>
      <c r="CR124">
        <v>0</v>
      </c>
      <c r="CS124">
        <v>0</v>
      </c>
      <c r="CT124">
        <v>0</v>
      </c>
      <c r="CU124">
        <v>21.84</v>
      </c>
      <c r="CV124">
        <v>15.57</v>
      </c>
      <c r="CW124">
        <v>2.19</v>
      </c>
      <c r="CX124">
        <v>0</v>
      </c>
      <c r="CY124">
        <v>10.92</v>
      </c>
      <c r="CZ124">
        <v>7.37</v>
      </c>
      <c r="DA124">
        <v>18.18</v>
      </c>
      <c r="DB124">
        <v>27.51</v>
      </c>
      <c r="DC124">
        <v>1.64</v>
      </c>
      <c r="DD124">
        <v>105.22</v>
      </c>
      <c r="DE124">
        <v>50.52</v>
      </c>
      <c r="DF124">
        <v>0</v>
      </c>
      <c r="DG124">
        <v>0.55552299999999999</v>
      </c>
      <c r="DH124">
        <v>1.8920200000000002E-2</v>
      </c>
      <c r="DI124">
        <v>0</v>
      </c>
      <c r="DJ124">
        <v>1.0894600000000001E-2</v>
      </c>
      <c r="DK124">
        <v>0.134212</v>
      </c>
      <c r="DL124">
        <v>0.17653199999999999</v>
      </c>
      <c r="DM124">
        <v>0.30364400000000002</v>
      </c>
      <c r="DN124">
        <v>2.03874E-2</v>
      </c>
      <c r="DO124">
        <v>1.22011</v>
      </c>
      <c r="DP124">
        <v>0.58533800000000002</v>
      </c>
      <c r="DQ124" t="s">
        <v>691</v>
      </c>
      <c r="DR124" t="s">
        <v>690</v>
      </c>
      <c r="DS124" t="s">
        <v>16</v>
      </c>
      <c r="DT124" s="24">
        <v>3.53112E-10</v>
      </c>
      <c r="DU124" s="24">
        <v>3.53112E-10</v>
      </c>
      <c r="DV124">
        <v>0</v>
      </c>
      <c r="DW124">
        <v>0</v>
      </c>
      <c r="EN124">
        <v>130.875</v>
      </c>
      <c r="EO124">
        <v>180.99700000000001</v>
      </c>
      <c r="EP124">
        <v>165.69200000000001</v>
      </c>
      <c r="EQ124">
        <v>0</v>
      </c>
      <c r="ER124">
        <v>80.384699999999995</v>
      </c>
      <c r="ES124">
        <v>0</v>
      </c>
      <c r="ET124">
        <v>0</v>
      </c>
      <c r="EU124">
        <v>505.55700000000002</v>
      </c>
      <c r="EV124">
        <v>946.44799999999998</v>
      </c>
      <c r="EW124">
        <v>2025.88</v>
      </c>
      <c r="EX124">
        <v>119.621</v>
      </c>
      <c r="EY124">
        <v>4155.46</v>
      </c>
      <c r="EZ124">
        <v>193.12700000000001</v>
      </c>
      <c r="FA124">
        <v>0</v>
      </c>
      <c r="FB124">
        <v>0</v>
      </c>
      <c r="FC124">
        <v>0</v>
      </c>
      <c r="FD124">
        <v>102.79300000000001</v>
      </c>
      <c r="FE124">
        <v>0</v>
      </c>
      <c r="FF124">
        <v>43.669699999999999</v>
      </c>
      <c r="FG124">
        <v>0</v>
      </c>
      <c r="FH124">
        <v>0</v>
      </c>
      <c r="FI124">
        <v>339.589</v>
      </c>
      <c r="FJ124">
        <v>0</v>
      </c>
      <c r="FK124">
        <v>0</v>
      </c>
      <c r="FL124">
        <v>0</v>
      </c>
      <c r="FM124">
        <v>0</v>
      </c>
      <c r="FN124">
        <v>0</v>
      </c>
      <c r="FO124">
        <v>0</v>
      </c>
      <c r="FP124">
        <v>0</v>
      </c>
      <c r="FQ124">
        <v>0</v>
      </c>
      <c r="FR124">
        <v>0</v>
      </c>
      <c r="FS124">
        <v>0</v>
      </c>
      <c r="FT124">
        <v>21.84</v>
      </c>
      <c r="FU124">
        <v>15.57</v>
      </c>
      <c r="FV124">
        <v>2.19</v>
      </c>
      <c r="FW124">
        <v>0</v>
      </c>
      <c r="FX124">
        <v>10.92</v>
      </c>
      <c r="FY124">
        <v>0</v>
      </c>
      <c r="FZ124">
        <v>0</v>
      </c>
      <c r="GA124">
        <v>7.37</v>
      </c>
      <c r="GB124">
        <v>18.18</v>
      </c>
      <c r="GC124">
        <v>27.51</v>
      </c>
      <c r="GD124">
        <v>1.64</v>
      </c>
      <c r="GE124">
        <v>105.22</v>
      </c>
      <c r="GF124">
        <v>0</v>
      </c>
      <c r="GG124">
        <v>0.55552299999999999</v>
      </c>
      <c r="GH124">
        <v>1.8920200000000002E-2</v>
      </c>
      <c r="GI124">
        <v>0</v>
      </c>
      <c r="GJ124">
        <v>1.0894600000000001E-2</v>
      </c>
      <c r="GK124">
        <v>0</v>
      </c>
      <c r="GL124">
        <v>0</v>
      </c>
      <c r="GM124">
        <v>0.134212</v>
      </c>
      <c r="GN124">
        <v>0.17653199999999999</v>
      </c>
      <c r="GO124">
        <v>0.30364400000000002</v>
      </c>
      <c r="GP124">
        <v>2.03874E-2</v>
      </c>
      <c r="GQ124">
        <v>1.22011</v>
      </c>
      <c r="GR124">
        <v>446.95</v>
      </c>
      <c r="GS124">
        <v>1139.18</v>
      </c>
      <c r="GT124">
        <v>165.69200000000001</v>
      </c>
      <c r="GU124">
        <v>0</v>
      </c>
      <c r="GV124">
        <v>0</v>
      </c>
      <c r="GW124">
        <v>2135</v>
      </c>
      <c r="GX124">
        <v>930.00099999999998</v>
      </c>
      <c r="GY124">
        <v>2637.81</v>
      </c>
      <c r="GZ124">
        <v>297.5</v>
      </c>
      <c r="HA124">
        <v>7752.14</v>
      </c>
      <c r="HB124">
        <v>371.952</v>
      </c>
      <c r="HC124">
        <v>0</v>
      </c>
      <c r="HD124">
        <v>0</v>
      </c>
      <c r="HE124">
        <v>0</v>
      </c>
      <c r="HF124">
        <v>161.63900000000001</v>
      </c>
      <c r="HG124">
        <v>0</v>
      </c>
      <c r="HH124">
        <v>65.400000000000006</v>
      </c>
      <c r="HI124">
        <v>0</v>
      </c>
      <c r="HJ124">
        <v>0</v>
      </c>
      <c r="HK124">
        <v>598.99</v>
      </c>
      <c r="HL124">
        <v>0</v>
      </c>
      <c r="HM124">
        <v>0</v>
      </c>
      <c r="HN124">
        <v>0</v>
      </c>
      <c r="HO124">
        <v>0</v>
      </c>
      <c r="HP124">
        <v>0</v>
      </c>
      <c r="HQ124">
        <v>0</v>
      </c>
      <c r="HR124">
        <v>0</v>
      </c>
      <c r="HS124">
        <v>0</v>
      </c>
      <c r="HT124">
        <v>0</v>
      </c>
      <c r="HU124">
        <v>0</v>
      </c>
      <c r="HV124">
        <v>44.39</v>
      </c>
      <c r="HW124">
        <v>53.25</v>
      </c>
      <c r="HX124">
        <v>2.19</v>
      </c>
      <c r="HY124">
        <v>0</v>
      </c>
      <c r="HZ124">
        <v>15.43</v>
      </c>
      <c r="IA124">
        <v>31.93</v>
      </c>
      <c r="IB124">
        <v>18.57</v>
      </c>
      <c r="IC124">
        <v>36.39</v>
      </c>
      <c r="ID124">
        <v>4.13</v>
      </c>
      <c r="IE124">
        <v>206.28</v>
      </c>
      <c r="IF124">
        <v>0</v>
      </c>
      <c r="IG124">
        <v>2.4140199999999998</v>
      </c>
      <c r="IH124">
        <v>1.8920200000000002E-2</v>
      </c>
      <c r="II124">
        <v>0</v>
      </c>
      <c r="IJ124">
        <v>0</v>
      </c>
      <c r="IK124">
        <v>0.62342900000000001</v>
      </c>
      <c r="IL124">
        <v>0.118043</v>
      </c>
      <c r="IM124">
        <v>0.43196400000000001</v>
      </c>
      <c r="IN124">
        <v>6.2929700000000005E-2</v>
      </c>
      <c r="IO124">
        <v>3.6693099999999998</v>
      </c>
      <c r="IP124">
        <v>45</v>
      </c>
      <c r="IQ124">
        <v>0</v>
      </c>
      <c r="IR124">
        <v>25.2</v>
      </c>
      <c r="IS124">
        <v>45</v>
      </c>
      <c r="IT124">
        <v>19.8</v>
      </c>
      <c r="IU124">
        <v>20.46</v>
      </c>
      <c r="IV124">
        <v>30.06</v>
      </c>
      <c r="IW124">
        <v>20.46</v>
      </c>
      <c r="IX124">
        <v>30.06</v>
      </c>
      <c r="IY124">
        <v>20.46</v>
      </c>
      <c r="IZ124">
        <v>30.06</v>
      </c>
      <c r="JA124">
        <v>60.81</v>
      </c>
      <c r="JB124">
        <v>54.45</v>
      </c>
    </row>
    <row r="125" spans="1:262" x14ac:dyDescent="0.25">
      <c r="A125" s="10">
        <v>42977.405682870369</v>
      </c>
      <c r="B125" t="s">
        <v>655</v>
      </c>
      <c r="C125" t="s">
        <v>626</v>
      </c>
      <c r="D125">
        <v>12</v>
      </c>
      <c r="E125">
        <v>1</v>
      </c>
      <c r="F125">
        <v>2100</v>
      </c>
      <c r="G125" t="s">
        <v>96</v>
      </c>
      <c r="H125" t="s">
        <v>125</v>
      </c>
      <c r="I125">
        <v>-1.19</v>
      </c>
      <c r="J125">
        <v>45.5</v>
      </c>
      <c r="K125">
        <v>128.97200000000001</v>
      </c>
      <c r="L125">
        <v>196.98500000000001</v>
      </c>
      <c r="M125">
        <v>165.69200000000001</v>
      </c>
      <c r="N125">
        <v>0</v>
      </c>
      <c r="O125">
        <v>80.384699999999995</v>
      </c>
      <c r="P125">
        <v>0</v>
      </c>
      <c r="Q125">
        <v>0</v>
      </c>
      <c r="R125">
        <v>505.55700000000002</v>
      </c>
      <c r="S125">
        <v>945.74699999999996</v>
      </c>
      <c r="T125">
        <v>2025.88</v>
      </c>
      <c r="U125">
        <v>119.621</v>
      </c>
      <c r="V125">
        <v>4168.84</v>
      </c>
      <c r="W125">
        <v>190.31899999999999</v>
      </c>
      <c r="X125">
        <v>0</v>
      </c>
      <c r="Y125">
        <v>0</v>
      </c>
      <c r="Z125">
        <v>0</v>
      </c>
      <c r="AA125">
        <v>102.79300000000001</v>
      </c>
      <c r="AB125">
        <v>0</v>
      </c>
      <c r="AC125">
        <v>43.669699999999999</v>
      </c>
      <c r="AD125">
        <v>0</v>
      </c>
      <c r="AE125">
        <v>0</v>
      </c>
      <c r="AF125">
        <v>336.78199999999998</v>
      </c>
      <c r="AG125">
        <v>0</v>
      </c>
      <c r="AH125">
        <v>0</v>
      </c>
      <c r="AI125">
        <v>0</v>
      </c>
      <c r="AJ125">
        <v>0</v>
      </c>
      <c r="AK125">
        <v>0</v>
      </c>
      <c r="AL125">
        <v>0</v>
      </c>
      <c r="AM125">
        <v>0</v>
      </c>
      <c r="AN125">
        <v>0</v>
      </c>
      <c r="AO125">
        <v>0</v>
      </c>
      <c r="AP125">
        <v>0</v>
      </c>
      <c r="AQ125">
        <v>21.52</v>
      </c>
      <c r="AR125">
        <v>17.079999999999998</v>
      </c>
      <c r="AS125">
        <v>2.19</v>
      </c>
      <c r="AT125">
        <v>0</v>
      </c>
      <c r="AU125">
        <v>10.92</v>
      </c>
      <c r="AV125">
        <v>0</v>
      </c>
      <c r="AW125">
        <v>0</v>
      </c>
      <c r="AX125">
        <v>7.37</v>
      </c>
      <c r="AY125">
        <v>18.16</v>
      </c>
      <c r="AZ125">
        <v>27.51</v>
      </c>
      <c r="BA125">
        <v>1.64</v>
      </c>
      <c r="BB125">
        <v>106.39</v>
      </c>
      <c r="BC125">
        <v>51.71</v>
      </c>
      <c r="BD125">
        <v>0</v>
      </c>
      <c r="BE125">
        <v>0.61753800000000003</v>
      </c>
      <c r="BF125">
        <v>1.8920200000000002E-2</v>
      </c>
      <c r="BG125">
        <v>0</v>
      </c>
      <c r="BH125">
        <v>1.0894600000000001E-2</v>
      </c>
      <c r="BI125">
        <v>0</v>
      </c>
      <c r="BJ125">
        <v>0</v>
      </c>
      <c r="BK125">
        <v>0.134212</v>
      </c>
      <c r="BL125">
        <v>0.1759</v>
      </c>
      <c r="BM125">
        <v>0.30364400000000002</v>
      </c>
      <c r="BN125">
        <v>2.03874E-2</v>
      </c>
      <c r="BO125">
        <v>1.2815000000000001</v>
      </c>
      <c r="BP125">
        <v>0.64735200000000004</v>
      </c>
      <c r="BQ125">
        <v>130.875</v>
      </c>
      <c r="BR125">
        <v>180.99700000000001</v>
      </c>
      <c r="BS125">
        <v>165.69200000000001</v>
      </c>
      <c r="BT125">
        <v>0</v>
      </c>
      <c r="BU125">
        <v>80.384699999999995</v>
      </c>
      <c r="BV125">
        <v>505.55700000000002</v>
      </c>
      <c r="BW125">
        <v>946.44799999999998</v>
      </c>
      <c r="BX125">
        <v>2025.88</v>
      </c>
      <c r="BY125">
        <v>119.621</v>
      </c>
      <c r="BZ125">
        <v>4155.46</v>
      </c>
      <c r="CA125">
        <v>193.12700000000001</v>
      </c>
      <c r="CB125">
        <v>0</v>
      </c>
      <c r="CC125">
        <v>0</v>
      </c>
      <c r="CD125">
        <v>0</v>
      </c>
      <c r="CE125">
        <v>102.79300000000001</v>
      </c>
      <c r="CF125">
        <v>0</v>
      </c>
      <c r="CG125">
        <v>43.669699999999999</v>
      </c>
      <c r="CH125">
        <v>0</v>
      </c>
      <c r="CI125">
        <v>0</v>
      </c>
      <c r="CJ125">
        <v>339.589</v>
      </c>
      <c r="CK125">
        <v>0</v>
      </c>
      <c r="CL125">
        <v>0</v>
      </c>
      <c r="CM125">
        <v>0</v>
      </c>
      <c r="CN125">
        <v>0</v>
      </c>
      <c r="CO125">
        <v>0</v>
      </c>
      <c r="CP125">
        <v>0</v>
      </c>
      <c r="CQ125">
        <v>0</v>
      </c>
      <c r="CR125">
        <v>0</v>
      </c>
      <c r="CS125">
        <v>0</v>
      </c>
      <c r="CT125">
        <v>0</v>
      </c>
      <c r="CU125">
        <v>21.84</v>
      </c>
      <c r="CV125">
        <v>15.57</v>
      </c>
      <c r="CW125">
        <v>2.19</v>
      </c>
      <c r="CX125">
        <v>0</v>
      </c>
      <c r="CY125">
        <v>10.92</v>
      </c>
      <c r="CZ125">
        <v>7.37</v>
      </c>
      <c r="DA125">
        <v>18.18</v>
      </c>
      <c r="DB125">
        <v>27.51</v>
      </c>
      <c r="DC125">
        <v>1.64</v>
      </c>
      <c r="DD125">
        <v>105.22</v>
      </c>
      <c r="DE125">
        <v>50.52</v>
      </c>
      <c r="DF125">
        <v>0</v>
      </c>
      <c r="DG125">
        <v>0.55552299999999999</v>
      </c>
      <c r="DH125">
        <v>1.8920200000000002E-2</v>
      </c>
      <c r="DI125">
        <v>0</v>
      </c>
      <c r="DJ125">
        <v>1.0894600000000001E-2</v>
      </c>
      <c r="DK125">
        <v>0.134212</v>
      </c>
      <c r="DL125">
        <v>0.17653199999999999</v>
      </c>
      <c r="DM125">
        <v>0.30364400000000002</v>
      </c>
      <c r="DN125">
        <v>2.03874E-2</v>
      </c>
      <c r="DO125">
        <v>1.22011</v>
      </c>
      <c r="DP125">
        <v>0.58533800000000002</v>
      </c>
      <c r="DQ125" t="s">
        <v>691</v>
      </c>
      <c r="DR125" t="s">
        <v>690</v>
      </c>
      <c r="DS125" t="s">
        <v>16</v>
      </c>
      <c r="DT125">
        <v>-6.1382699999999998E-2</v>
      </c>
      <c r="DU125">
        <v>-6.2014600000000003E-2</v>
      </c>
      <c r="DV125">
        <v>-1.1119600000000001</v>
      </c>
      <c r="DW125">
        <v>-2.3555000000000001</v>
      </c>
      <c r="EN125">
        <v>128.97200000000001</v>
      </c>
      <c r="EO125">
        <v>196.98500000000001</v>
      </c>
      <c r="EP125">
        <v>165.69200000000001</v>
      </c>
      <c r="EQ125">
        <v>0</v>
      </c>
      <c r="ER125">
        <v>80.384699999999995</v>
      </c>
      <c r="ES125">
        <v>0</v>
      </c>
      <c r="ET125">
        <v>0</v>
      </c>
      <c r="EU125">
        <v>505.55700000000002</v>
      </c>
      <c r="EV125">
        <v>945.74699999999996</v>
      </c>
      <c r="EW125">
        <v>2025.88</v>
      </c>
      <c r="EX125">
        <v>119.621</v>
      </c>
      <c r="EY125">
        <v>4168.84</v>
      </c>
      <c r="EZ125">
        <v>190.31899999999999</v>
      </c>
      <c r="FA125">
        <v>0</v>
      </c>
      <c r="FB125">
        <v>0</v>
      </c>
      <c r="FC125">
        <v>0</v>
      </c>
      <c r="FD125">
        <v>102.79300000000001</v>
      </c>
      <c r="FE125">
        <v>0</v>
      </c>
      <c r="FF125">
        <v>43.669699999999999</v>
      </c>
      <c r="FG125">
        <v>0</v>
      </c>
      <c r="FH125">
        <v>0</v>
      </c>
      <c r="FI125">
        <v>336.78199999999998</v>
      </c>
      <c r="FJ125">
        <v>0</v>
      </c>
      <c r="FK125">
        <v>0</v>
      </c>
      <c r="FL125">
        <v>0</v>
      </c>
      <c r="FM125">
        <v>0</v>
      </c>
      <c r="FN125">
        <v>0</v>
      </c>
      <c r="FO125">
        <v>0</v>
      </c>
      <c r="FP125">
        <v>0</v>
      </c>
      <c r="FQ125">
        <v>0</v>
      </c>
      <c r="FR125">
        <v>0</v>
      </c>
      <c r="FS125">
        <v>0</v>
      </c>
      <c r="FT125">
        <v>21.52</v>
      </c>
      <c r="FU125">
        <v>17.079999999999998</v>
      </c>
      <c r="FV125">
        <v>2.19</v>
      </c>
      <c r="FW125">
        <v>0</v>
      </c>
      <c r="FX125">
        <v>10.92</v>
      </c>
      <c r="FY125">
        <v>0</v>
      </c>
      <c r="FZ125">
        <v>0</v>
      </c>
      <c r="GA125">
        <v>7.37</v>
      </c>
      <c r="GB125">
        <v>18.16</v>
      </c>
      <c r="GC125">
        <v>27.51</v>
      </c>
      <c r="GD125">
        <v>1.64</v>
      </c>
      <c r="GE125">
        <v>106.39</v>
      </c>
      <c r="GF125">
        <v>0</v>
      </c>
      <c r="GG125">
        <v>0.61753800000000003</v>
      </c>
      <c r="GH125">
        <v>1.8920200000000002E-2</v>
      </c>
      <c r="GI125">
        <v>0</v>
      </c>
      <c r="GJ125">
        <v>1.0894600000000001E-2</v>
      </c>
      <c r="GK125">
        <v>0</v>
      </c>
      <c r="GL125">
        <v>0</v>
      </c>
      <c r="GM125">
        <v>0.134212</v>
      </c>
      <c r="GN125">
        <v>0.1759</v>
      </c>
      <c r="GO125">
        <v>0.30364400000000002</v>
      </c>
      <c r="GP125">
        <v>2.03874E-2</v>
      </c>
      <c r="GQ125">
        <v>1.2815000000000001</v>
      </c>
      <c r="GR125">
        <v>446.95</v>
      </c>
      <c r="GS125">
        <v>1139.18</v>
      </c>
      <c r="GT125">
        <v>165.69200000000001</v>
      </c>
      <c r="GU125">
        <v>0</v>
      </c>
      <c r="GV125">
        <v>0</v>
      </c>
      <c r="GW125">
        <v>2135</v>
      </c>
      <c r="GX125">
        <v>930.00099999999998</v>
      </c>
      <c r="GY125">
        <v>2637.81</v>
      </c>
      <c r="GZ125">
        <v>297.5</v>
      </c>
      <c r="HA125">
        <v>7752.14</v>
      </c>
      <c r="HB125">
        <v>371.952</v>
      </c>
      <c r="HC125">
        <v>0</v>
      </c>
      <c r="HD125">
        <v>0</v>
      </c>
      <c r="HE125">
        <v>0</v>
      </c>
      <c r="HF125">
        <v>161.63900000000001</v>
      </c>
      <c r="HG125">
        <v>0</v>
      </c>
      <c r="HH125">
        <v>65.400000000000006</v>
      </c>
      <c r="HI125">
        <v>0</v>
      </c>
      <c r="HJ125">
        <v>0</v>
      </c>
      <c r="HK125">
        <v>598.99</v>
      </c>
      <c r="HL125">
        <v>0</v>
      </c>
      <c r="HM125">
        <v>0</v>
      </c>
      <c r="HN125">
        <v>0</v>
      </c>
      <c r="HO125">
        <v>0</v>
      </c>
      <c r="HP125">
        <v>0</v>
      </c>
      <c r="HQ125">
        <v>0</v>
      </c>
      <c r="HR125">
        <v>0</v>
      </c>
      <c r="HS125">
        <v>0</v>
      </c>
      <c r="HT125">
        <v>0</v>
      </c>
      <c r="HU125">
        <v>0</v>
      </c>
      <c r="HV125">
        <v>44.39</v>
      </c>
      <c r="HW125">
        <v>53.25</v>
      </c>
      <c r="HX125">
        <v>2.19</v>
      </c>
      <c r="HY125">
        <v>0</v>
      </c>
      <c r="HZ125">
        <v>15.43</v>
      </c>
      <c r="IA125">
        <v>31.93</v>
      </c>
      <c r="IB125">
        <v>18.57</v>
      </c>
      <c r="IC125">
        <v>36.39</v>
      </c>
      <c r="ID125">
        <v>4.13</v>
      </c>
      <c r="IE125">
        <v>206.28</v>
      </c>
      <c r="IF125">
        <v>0</v>
      </c>
      <c r="IG125">
        <v>2.4140199999999998</v>
      </c>
      <c r="IH125">
        <v>1.8920200000000002E-2</v>
      </c>
      <c r="II125">
        <v>0</v>
      </c>
      <c r="IJ125">
        <v>0</v>
      </c>
      <c r="IK125">
        <v>0.62342900000000001</v>
      </c>
      <c r="IL125">
        <v>0.118043</v>
      </c>
      <c r="IM125">
        <v>0.43196400000000001</v>
      </c>
      <c r="IN125">
        <v>6.2929700000000005E-2</v>
      </c>
      <c r="IO125">
        <v>3.6693099999999998</v>
      </c>
      <c r="IP125">
        <v>45.5</v>
      </c>
      <c r="IQ125">
        <v>0</v>
      </c>
      <c r="IR125">
        <v>25.1</v>
      </c>
      <c r="IS125">
        <v>45</v>
      </c>
      <c r="IT125">
        <v>19.899999999999999</v>
      </c>
      <c r="IU125">
        <v>21.94</v>
      </c>
      <c r="IV125">
        <v>29.77</v>
      </c>
      <c r="IW125">
        <v>20.46</v>
      </c>
      <c r="IX125">
        <v>30.06</v>
      </c>
      <c r="IY125">
        <v>21.94</v>
      </c>
      <c r="IZ125">
        <v>29.77</v>
      </c>
      <c r="JA125">
        <v>60.81</v>
      </c>
      <c r="JB125">
        <v>54.45</v>
      </c>
    </row>
    <row r="126" spans="1:262" x14ac:dyDescent="0.25">
      <c r="A126" s="10">
        <v>42977.406585648147</v>
      </c>
      <c r="B126" t="s">
        <v>483</v>
      </c>
      <c r="C126" t="s">
        <v>628</v>
      </c>
      <c r="D126">
        <v>12</v>
      </c>
      <c r="E126">
        <v>1</v>
      </c>
      <c r="F126">
        <v>2100</v>
      </c>
      <c r="G126" t="s">
        <v>96</v>
      </c>
      <c r="H126" t="s">
        <v>125</v>
      </c>
      <c r="I126">
        <v>4.87</v>
      </c>
      <c r="J126">
        <v>46.8</v>
      </c>
      <c r="K126">
        <v>123.997</v>
      </c>
      <c r="L126">
        <v>139.755</v>
      </c>
      <c r="M126">
        <v>165.69200000000001</v>
      </c>
      <c r="N126">
        <v>0</v>
      </c>
      <c r="O126">
        <v>80.384699999999995</v>
      </c>
      <c r="P126">
        <v>0</v>
      </c>
      <c r="Q126">
        <v>0</v>
      </c>
      <c r="R126">
        <v>505.55700000000002</v>
      </c>
      <c r="S126">
        <v>941.36599999999999</v>
      </c>
      <c r="T126">
        <v>2025.88</v>
      </c>
      <c r="U126">
        <v>119.621</v>
      </c>
      <c r="V126">
        <v>4102.25</v>
      </c>
      <c r="W126">
        <v>182.977</v>
      </c>
      <c r="X126">
        <v>0</v>
      </c>
      <c r="Y126">
        <v>0</v>
      </c>
      <c r="Z126">
        <v>0</v>
      </c>
      <c r="AA126">
        <v>102.79300000000001</v>
      </c>
      <c r="AB126">
        <v>0</v>
      </c>
      <c r="AC126">
        <v>43.669699999999999</v>
      </c>
      <c r="AD126">
        <v>0</v>
      </c>
      <c r="AE126">
        <v>0</v>
      </c>
      <c r="AF126">
        <v>329.43900000000002</v>
      </c>
      <c r="AG126">
        <v>0</v>
      </c>
      <c r="AH126">
        <v>0</v>
      </c>
      <c r="AI126">
        <v>0</v>
      </c>
      <c r="AJ126">
        <v>0</v>
      </c>
      <c r="AK126">
        <v>0</v>
      </c>
      <c r="AL126">
        <v>0</v>
      </c>
      <c r="AM126">
        <v>0</v>
      </c>
      <c r="AN126">
        <v>0</v>
      </c>
      <c r="AO126">
        <v>0</v>
      </c>
      <c r="AP126">
        <v>0</v>
      </c>
      <c r="AQ126">
        <v>20.63</v>
      </c>
      <c r="AR126">
        <v>11.91</v>
      </c>
      <c r="AS126">
        <v>2.19</v>
      </c>
      <c r="AT126">
        <v>0</v>
      </c>
      <c r="AU126">
        <v>10.92</v>
      </c>
      <c r="AV126">
        <v>0</v>
      </c>
      <c r="AW126">
        <v>0</v>
      </c>
      <c r="AX126">
        <v>7.37</v>
      </c>
      <c r="AY126">
        <v>18.100000000000001</v>
      </c>
      <c r="AZ126">
        <v>27.51</v>
      </c>
      <c r="BA126">
        <v>1.64</v>
      </c>
      <c r="BB126">
        <v>100.27</v>
      </c>
      <c r="BC126">
        <v>45.65</v>
      </c>
      <c r="BD126">
        <v>0</v>
      </c>
      <c r="BE126">
        <v>0.34526899999999999</v>
      </c>
      <c r="BF126">
        <v>1.8920200000000002E-2</v>
      </c>
      <c r="BG126">
        <v>0</v>
      </c>
      <c r="BH126">
        <v>1.0894600000000001E-2</v>
      </c>
      <c r="BI126">
        <v>0</v>
      </c>
      <c r="BJ126">
        <v>0</v>
      </c>
      <c r="BK126">
        <v>0.134212</v>
      </c>
      <c r="BL126">
        <v>0.17562900000000001</v>
      </c>
      <c r="BM126">
        <v>0.30364400000000002</v>
      </c>
      <c r="BN126">
        <v>2.03874E-2</v>
      </c>
      <c r="BO126">
        <v>1.0089600000000001</v>
      </c>
      <c r="BP126">
        <v>0.37508399999999997</v>
      </c>
      <c r="BQ126">
        <v>130.875</v>
      </c>
      <c r="BR126">
        <v>180.99700000000001</v>
      </c>
      <c r="BS126">
        <v>165.69200000000001</v>
      </c>
      <c r="BT126">
        <v>0</v>
      </c>
      <c r="BU126">
        <v>80.384699999999995</v>
      </c>
      <c r="BV126">
        <v>505.55700000000002</v>
      </c>
      <c r="BW126">
        <v>946.44799999999998</v>
      </c>
      <c r="BX126">
        <v>2025.88</v>
      </c>
      <c r="BY126">
        <v>119.621</v>
      </c>
      <c r="BZ126">
        <v>4155.46</v>
      </c>
      <c r="CA126">
        <v>193.12700000000001</v>
      </c>
      <c r="CB126">
        <v>0</v>
      </c>
      <c r="CC126">
        <v>0</v>
      </c>
      <c r="CD126">
        <v>0</v>
      </c>
      <c r="CE126">
        <v>102.79300000000001</v>
      </c>
      <c r="CF126">
        <v>0</v>
      </c>
      <c r="CG126">
        <v>43.669699999999999</v>
      </c>
      <c r="CH126">
        <v>0</v>
      </c>
      <c r="CI126">
        <v>0</v>
      </c>
      <c r="CJ126">
        <v>339.589</v>
      </c>
      <c r="CK126">
        <v>0</v>
      </c>
      <c r="CL126">
        <v>0</v>
      </c>
      <c r="CM126">
        <v>0</v>
      </c>
      <c r="CN126">
        <v>0</v>
      </c>
      <c r="CO126">
        <v>0</v>
      </c>
      <c r="CP126">
        <v>0</v>
      </c>
      <c r="CQ126">
        <v>0</v>
      </c>
      <c r="CR126">
        <v>0</v>
      </c>
      <c r="CS126">
        <v>0</v>
      </c>
      <c r="CT126">
        <v>0</v>
      </c>
      <c r="CU126">
        <v>21.84</v>
      </c>
      <c r="CV126">
        <v>15.57</v>
      </c>
      <c r="CW126">
        <v>2.19</v>
      </c>
      <c r="CX126">
        <v>0</v>
      </c>
      <c r="CY126">
        <v>10.92</v>
      </c>
      <c r="CZ126">
        <v>7.37</v>
      </c>
      <c r="DA126">
        <v>18.18</v>
      </c>
      <c r="DB126">
        <v>27.51</v>
      </c>
      <c r="DC126">
        <v>1.64</v>
      </c>
      <c r="DD126">
        <v>105.22</v>
      </c>
      <c r="DE126">
        <v>50.52</v>
      </c>
      <c r="DF126">
        <v>0</v>
      </c>
      <c r="DG126">
        <v>0.55552299999999999</v>
      </c>
      <c r="DH126">
        <v>1.8920200000000002E-2</v>
      </c>
      <c r="DI126">
        <v>0</v>
      </c>
      <c r="DJ126">
        <v>1.0894600000000001E-2</v>
      </c>
      <c r="DK126">
        <v>0.134212</v>
      </c>
      <c r="DL126">
        <v>0.17653199999999999</v>
      </c>
      <c r="DM126">
        <v>0.30364400000000002</v>
      </c>
      <c r="DN126">
        <v>2.03874E-2</v>
      </c>
      <c r="DO126">
        <v>1.22011</v>
      </c>
      <c r="DP126">
        <v>0.58533800000000002</v>
      </c>
      <c r="DQ126" t="s">
        <v>691</v>
      </c>
      <c r="DR126" t="s">
        <v>690</v>
      </c>
      <c r="DS126" t="s">
        <v>16</v>
      </c>
      <c r="DT126">
        <v>0.21115700000000001</v>
      </c>
      <c r="DU126">
        <v>0.210254</v>
      </c>
      <c r="DV126">
        <v>-4.0391599999999999</v>
      </c>
      <c r="DW126">
        <v>-8.3927200000000006</v>
      </c>
      <c r="EN126">
        <v>123.997</v>
      </c>
      <c r="EO126">
        <v>139.755</v>
      </c>
      <c r="EP126">
        <v>165.69200000000001</v>
      </c>
      <c r="EQ126">
        <v>0</v>
      </c>
      <c r="ER126">
        <v>80.384699999999995</v>
      </c>
      <c r="ES126">
        <v>0</v>
      </c>
      <c r="ET126">
        <v>0</v>
      </c>
      <c r="EU126">
        <v>505.55700000000002</v>
      </c>
      <c r="EV126">
        <v>941.36599999999999</v>
      </c>
      <c r="EW126">
        <v>2025.88</v>
      </c>
      <c r="EX126">
        <v>119.621</v>
      </c>
      <c r="EY126">
        <v>4102.25</v>
      </c>
      <c r="EZ126">
        <v>182.977</v>
      </c>
      <c r="FA126">
        <v>0</v>
      </c>
      <c r="FB126">
        <v>0</v>
      </c>
      <c r="FC126">
        <v>0</v>
      </c>
      <c r="FD126">
        <v>102.79300000000001</v>
      </c>
      <c r="FE126">
        <v>0</v>
      </c>
      <c r="FF126">
        <v>43.669699999999999</v>
      </c>
      <c r="FG126">
        <v>0</v>
      </c>
      <c r="FH126">
        <v>0</v>
      </c>
      <c r="FI126">
        <v>329.43900000000002</v>
      </c>
      <c r="FJ126">
        <v>0</v>
      </c>
      <c r="FK126">
        <v>0</v>
      </c>
      <c r="FL126">
        <v>0</v>
      </c>
      <c r="FM126">
        <v>0</v>
      </c>
      <c r="FN126">
        <v>0</v>
      </c>
      <c r="FO126">
        <v>0</v>
      </c>
      <c r="FP126">
        <v>0</v>
      </c>
      <c r="FQ126">
        <v>0</v>
      </c>
      <c r="FR126">
        <v>0</v>
      </c>
      <c r="FS126">
        <v>0</v>
      </c>
      <c r="FT126">
        <v>20.63</v>
      </c>
      <c r="FU126">
        <v>11.91</v>
      </c>
      <c r="FV126">
        <v>2.19</v>
      </c>
      <c r="FW126">
        <v>0</v>
      </c>
      <c r="FX126">
        <v>10.92</v>
      </c>
      <c r="FY126">
        <v>0</v>
      </c>
      <c r="FZ126">
        <v>0</v>
      </c>
      <c r="GA126">
        <v>7.37</v>
      </c>
      <c r="GB126">
        <v>18.100000000000001</v>
      </c>
      <c r="GC126">
        <v>27.51</v>
      </c>
      <c r="GD126">
        <v>1.64</v>
      </c>
      <c r="GE126">
        <v>100.27</v>
      </c>
      <c r="GF126">
        <v>0</v>
      </c>
      <c r="GG126">
        <v>0.34526899999999999</v>
      </c>
      <c r="GH126">
        <v>1.8920200000000002E-2</v>
      </c>
      <c r="GI126">
        <v>0</v>
      </c>
      <c r="GJ126">
        <v>1.0894600000000001E-2</v>
      </c>
      <c r="GK126">
        <v>0</v>
      </c>
      <c r="GL126">
        <v>0</v>
      </c>
      <c r="GM126">
        <v>0.134212</v>
      </c>
      <c r="GN126">
        <v>0.17562900000000001</v>
      </c>
      <c r="GO126">
        <v>0.30364400000000002</v>
      </c>
      <c r="GP126">
        <v>2.03874E-2</v>
      </c>
      <c r="GQ126">
        <v>1.0089600000000001</v>
      </c>
      <c r="GR126">
        <v>446.95</v>
      </c>
      <c r="GS126">
        <v>1139.18</v>
      </c>
      <c r="GT126">
        <v>165.69200000000001</v>
      </c>
      <c r="GU126">
        <v>0</v>
      </c>
      <c r="GV126">
        <v>0</v>
      </c>
      <c r="GW126">
        <v>2135</v>
      </c>
      <c r="GX126">
        <v>930.00099999999998</v>
      </c>
      <c r="GY126">
        <v>2637.81</v>
      </c>
      <c r="GZ126">
        <v>297.5</v>
      </c>
      <c r="HA126">
        <v>7752.14</v>
      </c>
      <c r="HB126">
        <v>371.952</v>
      </c>
      <c r="HC126">
        <v>0</v>
      </c>
      <c r="HD126">
        <v>0</v>
      </c>
      <c r="HE126">
        <v>0</v>
      </c>
      <c r="HF126">
        <v>161.63900000000001</v>
      </c>
      <c r="HG126">
        <v>0</v>
      </c>
      <c r="HH126">
        <v>65.400000000000006</v>
      </c>
      <c r="HI126">
        <v>0</v>
      </c>
      <c r="HJ126">
        <v>0</v>
      </c>
      <c r="HK126">
        <v>598.99</v>
      </c>
      <c r="HL126">
        <v>0</v>
      </c>
      <c r="HM126">
        <v>0</v>
      </c>
      <c r="HN126">
        <v>0</v>
      </c>
      <c r="HO126">
        <v>0</v>
      </c>
      <c r="HP126">
        <v>0</v>
      </c>
      <c r="HQ126">
        <v>0</v>
      </c>
      <c r="HR126">
        <v>0</v>
      </c>
      <c r="HS126">
        <v>0</v>
      </c>
      <c r="HT126">
        <v>0</v>
      </c>
      <c r="HU126">
        <v>0</v>
      </c>
      <c r="HV126">
        <v>44.39</v>
      </c>
      <c r="HW126">
        <v>53.25</v>
      </c>
      <c r="HX126">
        <v>2.19</v>
      </c>
      <c r="HY126">
        <v>0</v>
      </c>
      <c r="HZ126">
        <v>15.43</v>
      </c>
      <c r="IA126">
        <v>31.93</v>
      </c>
      <c r="IB126">
        <v>18.57</v>
      </c>
      <c r="IC126">
        <v>36.39</v>
      </c>
      <c r="ID126">
        <v>4.13</v>
      </c>
      <c r="IE126">
        <v>206.28</v>
      </c>
      <c r="IF126">
        <v>0</v>
      </c>
      <c r="IG126">
        <v>2.4140199999999998</v>
      </c>
      <c r="IH126">
        <v>1.8920200000000002E-2</v>
      </c>
      <c r="II126">
        <v>0</v>
      </c>
      <c r="IJ126">
        <v>0</v>
      </c>
      <c r="IK126">
        <v>0.62342900000000001</v>
      </c>
      <c r="IL126">
        <v>0.118043</v>
      </c>
      <c r="IM126">
        <v>0.43196400000000001</v>
      </c>
      <c r="IN126">
        <v>6.2929700000000005E-2</v>
      </c>
      <c r="IO126">
        <v>3.6693099999999998</v>
      </c>
      <c r="IP126">
        <v>46.8</v>
      </c>
      <c r="IQ126">
        <v>0</v>
      </c>
      <c r="IR126">
        <v>25.4</v>
      </c>
      <c r="IS126">
        <v>45</v>
      </c>
      <c r="IT126">
        <v>19.600000000000001</v>
      </c>
      <c r="IU126">
        <v>16.71</v>
      </c>
      <c r="IV126">
        <v>28.94</v>
      </c>
      <c r="IW126">
        <v>20.46</v>
      </c>
      <c r="IX126">
        <v>30.06</v>
      </c>
      <c r="IY126">
        <v>16.71</v>
      </c>
      <c r="IZ126">
        <v>28.94</v>
      </c>
      <c r="JA126">
        <v>60.81</v>
      </c>
      <c r="JB126">
        <v>54.45</v>
      </c>
    </row>
    <row r="127" spans="1:262" x14ac:dyDescent="0.25">
      <c r="A127" s="10">
        <v>42977.406585648147</v>
      </c>
      <c r="B127" t="s">
        <v>484</v>
      </c>
      <c r="C127" t="s">
        <v>628</v>
      </c>
      <c r="D127">
        <v>12</v>
      </c>
      <c r="E127">
        <v>1</v>
      </c>
      <c r="F127">
        <v>2100</v>
      </c>
      <c r="G127" t="s">
        <v>96</v>
      </c>
      <c r="H127" t="s">
        <v>125</v>
      </c>
      <c r="I127">
        <v>-4.24</v>
      </c>
      <c r="J127">
        <v>46.8</v>
      </c>
      <c r="K127">
        <v>134.83699999999999</v>
      </c>
      <c r="L127">
        <v>210.751</v>
      </c>
      <c r="M127">
        <v>165.69200000000001</v>
      </c>
      <c r="N127">
        <v>0</v>
      </c>
      <c r="O127">
        <v>80.384699999999995</v>
      </c>
      <c r="P127">
        <v>0</v>
      </c>
      <c r="Q127">
        <v>0</v>
      </c>
      <c r="R127">
        <v>505.55700000000002</v>
      </c>
      <c r="S127">
        <v>948.48199999999997</v>
      </c>
      <c r="T127">
        <v>2025.88</v>
      </c>
      <c r="U127">
        <v>119.621</v>
      </c>
      <c r="V127">
        <v>4191.21</v>
      </c>
      <c r="W127">
        <v>198.97399999999999</v>
      </c>
      <c r="X127">
        <v>0</v>
      </c>
      <c r="Y127">
        <v>0</v>
      </c>
      <c r="Z127">
        <v>0</v>
      </c>
      <c r="AA127">
        <v>102.79300000000001</v>
      </c>
      <c r="AB127">
        <v>0</v>
      </c>
      <c r="AC127">
        <v>43.669699999999999</v>
      </c>
      <c r="AD127">
        <v>0</v>
      </c>
      <c r="AE127">
        <v>0</v>
      </c>
      <c r="AF127">
        <v>345.43599999999998</v>
      </c>
      <c r="AG127">
        <v>0</v>
      </c>
      <c r="AH127">
        <v>0</v>
      </c>
      <c r="AI127">
        <v>0</v>
      </c>
      <c r="AJ127">
        <v>0</v>
      </c>
      <c r="AK127">
        <v>0</v>
      </c>
      <c r="AL127">
        <v>0</v>
      </c>
      <c r="AM127">
        <v>0</v>
      </c>
      <c r="AN127">
        <v>0</v>
      </c>
      <c r="AO127">
        <v>0</v>
      </c>
      <c r="AP127">
        <v>0</v>
      </c>
      <c r="AQ127">
        <v>22.51</v>
      </c>
      <c r="AR127">
        <v>19.14</v>
      </c>
      <c r="AS127">
        <v>2.19</v>
      </c>
      <c r="AT127">
        <v>0</v>
      </c>
      <c r="AU127">
        <v>10.92</v>
      </c>
      <c r="AV127">
        <v>0</v>
      </c>
      <c r="AW127">
        <v>0</v>
      </c>
      <c r="AX127">
        <v>7.37</v>
      </c>
      <c r="AY127">
        <v>18.190000000000001</v>
      </c>
      <c r="AZ127">
        <v>27.51</v>
      </c>
      <c r="BA127">
        <v>1.64</v>
      </c>
      <c r="BB127">
        <v>109.47</v>
      </c>
      <c r="BC127">
        <v>54.76</v>
      </c>
      <c r="BD127">
        <v>0</v>
      </c>
      <c r="BE127">
        <v>0.65174299999999996</v>
      </c>
      <c r="BF127">
        <v>1.8920200000000002E-2</v>
      </c>
      <c r="BG127">
        <v>0</v>
      </c>
      <c r="BH127">
        <v>1.0894600000000001E-2</v>
      </c>
      <c r="BI127">
        <v>0</v>
      </c>
      <c r="BJ127">
        <v>0</v>
      </c>
      <c r="BK127">
        <v>0.134212</v>
      </c>
      <c r="BL127">
        <v>0.176068</v>
      </c>
      <c r="BM127">
        <v>0.30364400000000002</v>
      </c>
      <c r="BN127">
        <v>2.03874E-2</v>
      </c>
      <c r="BO127">
        <v>1.3158700000000001</v>
      </c>
      <c r="BP127">
        <v>0.681558</v>
      </c>
      <c r="BQ127">
        <v>130.875</v>
      </c>
      <c r="BR127">
        <v>180.99700000000001</v>
      </c>
      <c r="BS127">
        <v>165.69200000000001</v>
      </c>
      <c r="BT127">
        <v>0</v>
      </c>
      <c r="BU127">
        <v>80.384699999999995</v>
      </c>
      <c r="BV127">
        <v>505.55700000000002</v>
      </c>
      <c r="BW127">
        <v>946.44799999999998</v>
      </c>
      <c r="BX127">
        <v>2025.88</v>
      </c>
      <c r="BY127">
        <v>119.621</v>
      </c>
      <c r="BZ127">
        <v>4155.46</v>
      </c>
      <c r="CA127">
        <v>193.12700000000001</v>
      </c>
      <c r="CB127">
        <v>0</v>
      </c>
      <c r="CC127">
        <v>0</v>
      </c>
      <c r="CD127">
        <v>0</v>
      </c>
      <c r="CE127">
        <v>102.79300000000001</v>
      </c>
      <c r="CF127">
        <v>0</v>
      </c>
      <c r="CG127">
        <v>43.669699999999999</v>
      </c>
      <c r="CH127">
        <v>0</v>
      </c>
      <c r="CI127">
        <v>0</v>
      </c>
      <c r="CJ127">
        <v>339.589</v>
      </c>
      <c r="CK127">
        <v>0</v>
      </c>
      <c r="CL127">
        <v>0</v>
      </c>
      <c r="CM127">
        <v>0</v>
      </c>
      <c r="CN127">
        <v>0</v>
      </c>
      <c r="CO127">
        <v>0</v>
      </c>
      <c r="CP127">
        <v>0</v>
      </c>
      <c r="CQ127">
        <v>0</v>
      </c>
      <c r="CR127">
        <v>0</v>
      </c>
      <c r="CS127">
        <v>0</v>
      </c>
      <c r="CT127">
        <v>0</v>
      </c>
      <c r="CU127">
        <v>21.84</v>
      </c>
      <c r="CV127">
        <v>15.57</v>
      </c>
      <c r="CW127">
        <v>2.19</v>
      </c>
      <c r="CX127">
        <v>0</v>
      </c>
      <c r="CY127">
        <v>10.92</v>
      </c>
      <c r="CZ127">
        <v>7.37</v>
      </c>
      <c r="DA127">
        <v>18.18</v>
      </c>
      <c r="DB127">
        <v>27.51</v>
      </c>
      <c r="DC127">
        <v>1.64</v>
      </c>
      <c r="DD127">
        <v>105.22</v>
      </c>
      <c r="DE127">
        <v>50.52</v>
      </c>
      <c r="DF127">
        <v>0</v>
      </c>
      <c r="DG127">
        <v>0.55552299999999999</v>
      </c>
      <c r="DH127">
        <v>1.8920200000000002E-2</v>
      </c>
      <c r="DI127">
        <v>0</v>
      </c>
      <c r="DJ127">
        <v>1.0894600000000001E-2</v>
      </c>
      <c r="DK127">
        <v>0.134212</v>
      </c>
      <c r="DL127">
        <v>0.17653199999999999</v>
      </c>
      <c r="DM127">
        <v>0.30364400000000002</v>
      </c>
      <c r="DN127">
        <v>2.03874E-2</v>
      </c>
      <c r="DO127">
        <v>1.22011</v>
      </c>
      <c r="DP127">
        <v>0.58533800000000002</v>
      </c>
      <c r="DQ127" t="s">
        <v>691</v>
      </c>
      <c r="DR127" t="s">
        <v>690</v>
      </c>
      <c r="DS127" t="s">
        <v>16</v>
      </c>
      <c r="DT127">
        <v>-9.5755800000000002E-2</v>
      </c>
      <c r="DU127">
        <v>-9.6220100000000003E-2</v>
      </c>
      <c r="DV127">
        <v>-4.0391599999999999</v>
      </c>
      <c r="DW127">
        <v>-8.3927200000000006</v>
      </c>
      <c r="EN127">
        <v>134.83699999999999</v>
      </c>
      <c r="EO127">
        <v>210.751</v>
      </c>
      <c r="EP127">
        <v>165.69200000000001</v>
      </c>
      <c r="EQ127">
        <v>0</v>
      </c>
      <c r="ER127">
        <v>80.384699999999995</v>
      </c>
      <c r="ES127">
        <v>0</v>
      </c>
      <c r="ET127">
        <v>0</v>
      </c>
      <c r="EU127">
        <v>505.55700000000002</v>
      </c>
      <c r="EV127">
        <v>948.48199999999997</v>
      </c>
      <c r="EW127">
        <v>2025.88</v>
      </c>
      <c r="EX127">
        <v>119.621</v>
      </c>
      <c r="EY127">
        <v>4191.21</v>
      </c>
      <c r="EZ127">
        <v>198.97399999999999</v>
      </c>
      <c r="FA127">
        <v>0</v>
      </c>
      <c r="FB127">
        <v>0</v>
      </c>
      <c r="FC127">
        <v>0</v>
      </c>
      <c r="FD127">
        <v>102.79300000000001</v>
      </c>
      <c r="FE127">
        <v>0</v>
      </c>
      <c r="FF127">
        <v>43.669699999999999</v>
      </c>
      <c r="FG127">
        <v>0</v>
      </c>
      <c r="FH127">
        <v>0</v>
      </c>
      <c r="FI127">
        <v>345.43599999999998</v>
      </c>
      <c r="FJ127">
        <v>0</v>
      </c>
      <c r="FK127">
        <v>0</v>
      </c>
      <c r="FL127">
        <v>0</v>
      </c>
      <c r="FM127">
        <v>0</v>
      </c>
      <c r="FN127">
        <v>0</v>
      </c>
      <c r="FO127">
        <v>0</v>
      </c>
      <c r="FP127">
        <v>0</v>
      </c>
      <c r="FQ127">
        <v>0</v>
      </c>
      <c r="FR127">
        <v>0</v>
      </c>
      <c r="FS127">
        <v>0</v>
      </c>
      <c r="FT127">
        <v>22.51</v>
      </c>
      <c r="FU127">
        <v>19.14</v>
      </c>
      <c r="FV127">
        <v>2.19</v>
      </c>
      <c r="FW127">
        <v>0</v>
      </c>
      <c r="FX127">
        <v>10.92</v>
      </c>
      <c r="FY127">
        <v>0</v>
      </c>
      <c r="FZ127">
        <v>0</v>
      </c>
      <c r="GA127">
        <v>7.37</v>
      </c>
      <c r="GB127">
        <v>18.190000000000001</v>
      </c>
      <c r="GC127">
        <v>27.51</v>
      </c>
      <c r="GD127">
        <v>1.64</v>
      </c>
      <c r="GE127">
        <v>109.47</v>
      </c>
      <c r="GF127">
        <v>0</v>
      </c>
      <c r="GG127">
        <v>0.65174299999999996</v>
      </c>
      <c r="GH127">
        <v>1.8920200000000002E-2</v>
      </c>
      <c r="GI127">
        <v>0</v>
      </c>
      <c r="GJ127">
        <v>1.0894600000000001E-2</v>
      </c>
      <c r="GK127">
        <v>0</v>
      </c>
      <c r="GL127">
        <v>0</v>
      </c>
      <c r="GM127">
        <v>0.134212</v>
      </c>
      <c r="GN127">
        <v>0.176068</v>
      </c>
      <c r="GO127">
        <v>0.30364400000000002</v>
      </c>
      <c r="GP127">
        <v>2.03874E-2</v>
      </c>
      <c r="GQ127">
        <v>1.3158700000000001</v>
      </c>
      <c r="GR127">
        <v>446.95</v>
      </c>
      <c r="GS127">
        <v>1139.18</v>
      </c>
      <c r="GT127">
        <v>165.69200000000001</v>
      </c>
      <c r="GU127">
        <v>0</v>
      </c>
      <c r="GV127">
        <v>0</v>
      </c>
      <c r="GW127">
        <v>2135</v>
      </c>
      <c r="GX127">
        <v>930.00099999999998</v>
      </c>
      <c r="GY127">
        <v>2637.81</v>
      </c>
      <c r="GZ127">
        <v>297.5</v>
      </c>
      <c r="HA127">
        <v>7752.14</v>
      </c>
      <c r="HB127">
        <v>371.952</v>
      </c>
      <c r="HC127">
        <v>0</v>
      </c>
      <c r="HD127">
        <v>0</v>
      </c>
      <c r="HE127">
        <v>0</v>
      </c>
      <c r="HF127">
        <v>161.63900000000001</v>
      </c>
      <c r="HG127">
        <v>0</v>
      </c>
      <c r="HH127">
        <v>65.400000000000006</v>
      </c>
      <c r="HI127">
        <v>0</v>
      </c>
      <c r="HJ127">
        <v>0</v>
      </c>
      <c r="HK127">
        <v>598.99</v>
      </c>
      <c r="HL127">
        <v>0</v>
      </c>
      <c r="HM127">
        <v>0</v>
      </c>
      <c r="HN127">
        <v>0</v>
      </c>
      <c r="HO127">
        <v>0</v>
      </c>
      <c r="HP127">
        <v>0</v>
      </c>
      <c r="HQ127">
        <v>0</v>
      </c>
      <c r="HR127">
        <v>0</v>
      </c>
      <c r="HS127">
        <v>0</v>
      </c>
      <c r="HT127">
        <v>0</v>
      </c>
      <c r="HU127">
        <v>0</v>
      </c>
      <c r="HV127">
        <v>44.39</v>
      </c>
      <c r="HW127">
        <v>53.25</v>
      </c>
      <c r="HX127">
        <v>2.19</v>
      </c>
      <c r="HY127">
        <v>0</v>
      </c>
      <c r="HZ127">
        <v>15.43</v>
      </c>
      <c r="IA127">
        <v>31.93</v>
      </c>
      <c r="IB127">
        <v>18.57</v>
      </c>
      <c r="IC127">
        <v>36.39</v>
      </c>
      <c r="ID127">
        <v>4.13</v>
      </c>
      <c r="IE127">
        <v>206.28</v>
      </c>
      <c r="IF127">
        <v>0</v>
      </c>
      <c r="IG127">
        <v>2.4140199999999998</v>
      </c>
      <c r="IH127">
        <v>1.8920200000000002E-2</v>
      </c>
      <c r="II127">
        <v>0</v>
      </c>
      <c r="IJ127">
        <v>0</v>
      </c>
      <c r="IK127">
        <v>0.62342900000000001</v>
      </c>
      <c r="IL127">
        <v>0.118043</v>
      </c>
      <c r="IM127">
        <v>0.43196400000000001</v>
      </c>
      <c r="IN127">
        <v>6.2929700000000005E-2</v>
      </c>
      <c r="IO127">
        <v>3.6693099999999998</v>
      </c>
      <c r="IP127">
        <v>46.8</v>
      </c>
      <c r="IQ127">
        <v>0</v>
      </c>
      <c r="IR127">
        <v>25.4</v>
      </c>
      <c r="IS127">
        <v>45</v>
      </c>
      <c r="IT127">
        <v>19.600000000000001</v>
      </c>
      <c r="IU127">
        <v>24.07</v>
      </c>
      <c r="IV127">
        <v>30.69</v>
      </c>
      <c r="IW127">
        <v>20.46</v>
      </c>
      <c r="IX127">
        <v>30.06</v>
      </c>
      <c r="IY127">
        <v>24.07</v>
      </c>
      <c r="IZ127">
        <v>30.69</v>
      </c>
      <c r="JA127">
        <v>60.81</v>
      </c>
      <c r="JB127">
        <v>54.45</v>
      </c>
    </row>
    <row r="128" spans="1:262" x14ac:dyDescent="0.25">
      <c r="A128" s="10">
        <v>42977.406585648147</v>
      </c>
      <c r="B128" t="s">
        <v>485</v>
      </c>
      <c r="C128" t="s">
        <v>628</v>
      </c>
      <c r="D128">
        <v>12</v>
      </c>
      <c r="E128">
        <v>1</v>
      </c>
      <c r="F128">
        <v>2100</v>
      </c>
      <c r="G128" t="s">
        <v>96</v>
      </c>
      <c r="H128" t="s">
        <v>125</v>
      </c>
      <c r="I128">
        <v>3.13</v>
      </c>
      <c r="J128">
        <v>46.8</v>
      </c>
      <c r="K128">
        <v>139.73699999999999</v>
      </c>
      <c r="L128">
        <v>123.006</v>
      </c>
      <c r="M128">
        <v>165.69200000000001</v>
      </c>
      <c r="N128">
        <v>0</v>
      </c>
      <c r="O128">
        <v>80.384699999999995</v>
      </c>
      <c r="P128">
        <v>0</v>
      </c>
      <c r="Q128">
        <v>0</v>
      </c>
      <c r="R128">
        <v>505.55700000000002</v>
      </c>
      <c r="S128">
        <v>945.87900000000002</v>
      </c>
      <c r="T128">
        <v>2025.88</v>
      </c>
      <c r="U128">
        <v>119.621</v>
      </c>
      <c r="V128">
        <v>4105.76</v>
      </c>
      <c r="W128">
        <v>206.20400000000001</v>
      </c>
      <c r="X128">
        <v>0</v>
      </c>
      <c r="Y128">
        <v>0</v>
      </c>
      <c r="Z128">
        <v>0</v>
      </c>
      <c r="AA128">
        <v>102.79300000000001</v>
      </c>
      <c r="AB128">
        <v>0</v>
      </c>
      <c r="AC128">
        <v>43.669699999999999</v>
      </c>
      <c r="AD128">
        <v>0</v>
      </c>
      <c r="AE128">
        <v>0</v>
      </c>
      <c r="AF128">
        <v>352.66699999999997</v>
      </c>
      <c r="AG128">
        <v>0</v>
      </c>
      <c r="AH128">
        <v>0</v>
      </c>
      <c r="AI128">
        <v>0</v>
      </c>
      <c r="AJ128">
        <v>0</v>
      </c>
      <c r="AK128">
        <v>0</v>
      </c>
      <c r="AL128">
        <v>0</v>
      </c>
      <c r="AM128">
        <v>0</v>
      </c>
      <c r="AN128">
        <v>0</v>
      </c>
      <c r="AO128">
        <v>0</v>
      </c>
      <c r="AP128">
        <v>0</v>
      </c>
      <c r="AQ128">
        <v>23.24</v>
      </c>
      <c r="AR128">
        <v>11.04</v>
      </c>
      <c r="AS128">
        <v>2.19</v>
      </c>
      <c r="AT128">
        <v>0</v>
      </c>
      <c r="AU128">
        <v>10.92</v>
      </c>
      <c r="AV128">
        <v>0</v>
      </c>
      <c r="AW128">
        <v>0</v>
      </c>
      <c r="AX128">
        <v>7.37</v>
      </c>
      <c r="AY128">
        <v>18.16</v>
      </c>
      <c r="AZ128">
        <v>27.51</v>
      </c>
      <c r="BA128">
        <v>1.64</v>
      </c>
      <c r="BB128">
        <v>102.07</v>
      </c>
      <c r="BC128">
        <v>47.39</v>
      </c>
      <c r="BD128">
        <v>0</v>
      </c>
      <c r="BE128">
        <v>0.230431</v>
      </c>
      <c r="BF128">
        <v>1.8920200000000002E-2</v>
      </c>
      <c r="BG128">
        <v>0</v>
      </c>
      <c r="BH128">
        <v>1.0894600000000001E-2</v>
      </c>
      <c r="BI128">
        <v>0</v>
      </c>
      <c r="BJ128">
        <v>0</v>
      </c>
      <c r="BK128">
        <v>0.134212</v>
      </c>
      <c r="BL128">
        <v>0.17641799999999999</v>
      </c>
      <c r="BM128">
        <v>0.30364400000000002</v>
      </c>
      <c r="BN128">
        <v>2.03874E-2</v>
      </c>
      <c r="BO128">
        <v>0.89490599999999998</v>
      </c>
      <c r="BP128">
        <v>0.260245</v>
      </c>
      <c r="BQ128">
        <v>130.875</v>
      </c>
      <c r="BR128">
        <v>180.99700000000001</v>
      </c>
      <c r="BS128">
        <v>165.69200000000001</v>
      </c>
      <c r="BT128">
        <v>0</v>
      </c>
      <c r="BU128">
        <v>80.384699999999995</v>
      </c>
      <c r="BV128">
        <v>505.55700000000002</v>
      </c>
      <c r="BW128">
        <v>946.44799999999998</v>
      </c>
      <c r="BX128">
        <v>2025.88</v>
      </c>
      <c r="BY128">
        <v>119.621</v>
      </c>
      <c r="BZ128">
        <v>4155.46</v>
      </c>
      <c r="CA128">
        <v>193.12700000000001</v>
      </c>
      <c r="CB128">
        <v>0</v>
      </c>
      <c r="CC128">
        <v>0</v>
      </c>
      <c r="CD128">
        <v>0</v>
      </c>
      <c r="CE128">
        <v>102.79300000000001</v>
      </c>
      <c r="CF128">
        <v>0</v>
      </c>
      <c r="CG128">
        <v>43.669699999999999</v>
      </c>
      <c r="CH128">
        <v>0</v>
      </c>
      <c r="CI128">
        <v>0</v>
      </c>
      <c r="CJ128">
        <v>339.589</v>
      </c>
      <c r="CK128">
        <v>0</v>
      </c>
      <c r="CL128">
        <v>0</v>
      </c>
      <c r="CM128">
        <v>0</v>
      </c>
      <c r="CN128">
        <v>0</v>
      </c>
      <c r="CO128">
        <v>0</v>
      </c>
      <c r="CP128">
        <v>0</v>
      </c>
      <c r="CQ128">
        <v>0</v>
      </c>
      <c r="CR128">
        <v>0</v>
      </c>
      <c r="CS128">
        <v>0</v>
      </c>
      <c r="CT128">
        <v>0</v>
      </c>
      <c r="CU128">
        <v>21.84</v>
      </c>
      <c r="CV128">
        <v>15.57</v>
      </c>
      <c r="CW128">
        <v>2.19</v>
      </c>
      <c r="CX128">
        <v>0</v>
      </c>
      <c r="CY128">
        <v>10.92</v>
      </c>
      <c r="CZ128">
        <v>7.37</v>
      </c>
      <c r="DA128">
        <v>18.18</v>
      </c>
      <c r="DB128">
        <v>27.51</v>
      </c>
      <c r="DC128">
        <v>1.64</v>
      </c>
      <c r="DD128">
        <v>105.22</v>
      </c>
      <c r="DE128">
        <v>50.52</v>
      </c>
      <c r="DF128">
        <v>0</v>
      </c>
      <c r="DG128">
        <v>0.55552299999999999</v>
      </c>
      <c r="DH128">
        <v>1.8920200000000002E-2</v>
      </c>
      <c r="DI128">
        <v>0</v>
      </c>
      <c r="DJ128">
        <v>1.0894600000000001E-2</v>
      </c>
      <c r="DK128">
        <v>0.134212</v>
      </c>
      <c r="DL128">
        <v>0.17653199999999999</v>
      </c>
      <c r="DM128">
        <v>0.30364400000000002</v>
      </c>
      <c r="DN128">
        <v>2.03874E-2</v>
      </c>
      <c r="DO128">
        <v>1.22011</v>
      </c>
      <c r="DP128">
        <v>0.58533800000000002</v>
      </c>
      <c r="DQ128" t="s">
        <v>691</v>
      </c>
      <c r="DR128" t="s">
        <v>690</v>
      </c>
      <c r="DS128" t="s">
        <v>16</v>
      </c>
      <c r="DT128">
        <v>0.32520700000000002</v>
      </c>
      <c r="DU128">
        <v>0.32509199999999999</v>
      </c>
      <c r="DV128">
        <v>-4.0391599999999999</v>
      </c>
      <c r="DW128">
        <v>-8.3927200000000006</v>
      </c>
      <c r="EN128">
        <v>139.73699999999999</v>
      </c>
      <c r="EO128">
        <v>123.006</v>
      </c>
      <c r="EP128">
        <v>165.69200000000001</v>
      </c>
      <c r="EQ128">
        <v>0</v>
      </c>
      <c r="ER128">
        <v>80.384699999999995</v>
      </c>
      <c r="ES128">
        <v>0</v>
      </c>
      <c r="ET128">
        <v>0</v>
      </c>
      <c r="EU128">
        <v>505.55700000000002</v>
      </c>
      <c r="EV128">
        <v>945.87900000000002</v>
      </c>
      <c r="EW128">
        <v>2025.88</v>
      </c>
      <c r="EX128">
        <v>119.621</v>
      </c>
      <c r="EY128">
        <v>4105.76</v>
      </c>
      <c r="EZ128">
        <v>206.20400000000001</v>
      </c>
      <c r="FA128">
        <v>0</v>
      </c>
      <c r="FB128">
        <v>0</v>
      </c>
      <c r="FC128">
        <v>0</v>
      </c>
      <c r="FD128">
        <v>102.79300000000001</v>
      </c>
      <c r="FE128">
        <v>0</v>
      </c>
      <c r="FF128">
        <v>43.669699999999999</v>
      </c>
      <c r="FG128">
        <v>0</v>
      </c>
      <c r="FH128">
        <v>0</v>
      </c>
      <c r="FI128">
        <v>352.66699999999997</v>
      </c>
      <c r="FJ128">
        <v>0</v>
      </c>
      <c r="FK128">
        <v>0</v>
      </c>
      <c r="FL128">
        <v>0</v>
      </c>
      <c r="FM128">
        <v>0</v>
      </c>
      <c r="FN128">
        <v>0</v>
      </c>
      <c r="FO128">
        <v>0</v>
      </c>
      <c r="FP128">
        <v>0</v>
      </c>
      <c r="FQ128">
        <v>0</v>
      </c>
      <c r="FR128">
        <v>0</v>
      </c>
      <c r="FS128">
        <v>0</v>
      </c>
      <c r="FT128">
        <v>23.24</v>
      </c>
      <c r="FU128">
        <v>11.04</v>
      </c>
      <c r="FV128">
        <v>2.19</v>
      </c>
      <c r="FW128">
        <v>0</v>
      </c>
      <c r="FX128">
        <v>10.92</v>
      </c>
      <c r="FY128">
        <v>0</v>
      </c>
      <c r="FZ128">
        <v>0</v>
      </c>
      <c r="GA128">
        <v>7.37</v>
      </c>
      <c r="GB128">
        <v>18.16</v>
      </c>
      <c r="GC128">
        <v>27.51</v>
      </c>
      <c r="GD128">
        <v>1.64</v>
      </c>
      <c r="GE128">
        <v>102.07</v>
      </c>
      <c r="GF128">
        <v>0</v>
      </c>
      <c r="GG128">
        <v>0.230431</v>
      </c>
      <c r="GH128">
        <v>1.8920200000000002E-2</v>
      </c>
      <c r="GI128">
        <v>0</v>
      </c>
      <c r="GJ128">
        <v>1.0894600000000001E-2</v>
      </c>
      <c r="GK128">
        <v>0</v>
      </c>
      <c r="GL128">
        <v>0</v>
      </c>
      <c r="GM128">
        <v>0.134212</v>
      </c>
      <c r="GN128">
        <v>0.17641799999999999</v>
      </c>
      <c r="GO128">
        <v>0.30364400000000002</v>
      </c>
      <c r="GP128">
        <v>2.03874E-2</v>
      </c>
      <c r="GQ128">
        <v>0.89490599999999998</v>
      </c>
      <c r="GR128">
        <v>446.95</v>
      </c>
      <c r="GS128">
        <v>1139.18</v>
      </c>
      <c r="GT128">
        <v>165.69200000000001</v>
      </c>
      <c r="GU128">
        <v>0</v>
      </c>
      <c r="GV128">
        <v>0</v>
      </c>
      <c r="GW128">
        <v>2135</v>
      </c>
      <c r="GX128">
        <v>930.00099999999998</v>
      </c>
      <c r="GY128">
        <v>2637.81</v>
      </c>
      <c r="GZ128">
        <v>297.5</v>
      </c>
      <c r="HA128">
        <v>7752.14</v>
      </c>
      <c r="HB128">
        <v>371.952</v>
      </c>
      <c r="HC128">
        <v>0</v>
      </c>
      <c r="HD128">
        <v>0</v>
      </c>
      <c r="HE128">
        <v>0</v>
      </c>
      <c r="HF128">
        <v>161.63900000000001</v>
      </c>
      <c r="HG128">
        <v>0</v>
      </c>
      <c r="HH128">
        <v>65.400000000000006</v>
      </c>
      <c r="HI128">
        <v>0</v>
      </c>
      <c r="HJ128">
        <v>0</v>
      </c>
      <c r="HK128">
        <v>598.99</v>
      </c>
      <c r="HL128">
        <v>0</v>
      </c>
      <c r="HM128">
        <v>0</v>
      </c>
      <c r="HN128">
        <v>0</v>
      </c>
      <c r="HO128">
        <v>0</v>
      </c>
      <c r="HP128">
        <v>0</v>
      </c>
      <c r="HQ128">
        <v>0</v>
      </c>
      <c r="HR128">
        <v>0</v>
      </c>
      <c r="HS128">
        <v>0</v>
      </c>
      <c r="HT128">
        <v>0</v>
      </c>
      <c r="HU128">
        <v>0</v>
      </c>
      <c r="HV128">
        <v>44.39</v>
      </c>
      <c r="HW128">
        <v>53.25</v>
      </c>
      <c r="HX128">
        <v>2.19</v>
      </c>
      <c r="HY128">
        <v>0</v>
      </c>
      <c r="HZ128">
        <v>15.43</v>
      </c>
      <c r="IA128">
        <v>31.93</v>
      </c>
      <c r="IB128">
        <v>18.57</v>
      </c>
      <c r="IC128">
        <v>36.39</v>
      </c>
      <c r="ID128">
        <v>4.13</v>
      </c>
      <c r="IE128">
        <v>206.28</v>
      </c>
      <c r="IF128">
        <v>0</v>
      </c>
      <c r="IG128">
        <v>2.4140199999999998</v>
      </c>
      <c r="IH128">
        <v>1.8920200000000002E-2</v>
      </c>
      <c r="II128">
        <v>0</v>
      </c>
      <c r="IJ128">
        <v>0</v>
      </c>
      <c r="IK128">
        <v>0.62342900000000001</v>
      </c>
      <c r="IL128">
        <v>0.118043</v>
      </c>
      <c r="IM128">
        <v>0.43196400000000001</v>
      </c>
      <c r="IN128">
        <v>6.2929700000000005E-2</v>
      </c>
      <c r="IO128">
        <v>3.6693099999999998</v>
      </c>
      <c r="IP128">
        <v>46.8</v>
      </c>
      <c r="IQ128">
        <v>0</v>
      </c>
      <c r="IR128">
        <v>25.4</v>
      </c>
      <c r="IS128">
        <v>45</v>
      </c>
      <c r="IT128">
        <v>19.600000000000001</v>
      </c>
      <c r="IU128">
        <v>16.03</v>
      </c>
      <c r="IV128">
        <v>31.36</v>
      </c>
      <c r="IW128">
        <v>20.46</v>
      </c>
      <c r="IX128">
        <v>30.06</v>
      </c>
      <c r="IY128">
        <v>16.03</v>
      </c>
      <c r="IZ128">
        <v>31.36</v>
      </c>
      <c r="JA128">
        <v>60.81</v>
      </c>
      <c r="JB128">
        <v>54.45</v>
      </c>
    </row>
    <row r="129" spans="1:262" x14ac:dyDescent="0.25">
      <c r="A129" s="10">
        <v>42977.406585648147</v>
      </c>
      <c r="B129" t="s">
        <v>486</v>
      </c>
      <c r="C129" t="s">
        <v>628</v>
      </c>
      <c r="D129">
        <v>12</v>
      </c>
      <c r="E129">
        <v>1</v>
      </c>
      <c r="F129">
        <v>2100</v>
      </c>
      <c r="G129" t="s">
        <v>96</v>
      </c>
      <c r="H129" t="s">
        <v>125</v>
      </c>
      <c r="I129">
        <v>-1.23</v>
      </c>
      <c r="J129">
        <v>46.8</v>
      </c>
      <c r="K129">
        <v>132.92500000000001</v>
      </c>
      <c r="L129">
        <v>203.232</v>
      </c>
      <c r="M129">
        <v>165.69200000000001</v>
      </c>
      <c r="N129">
        <v>0</v>
      </c>
      <c r="O129">
        <v>80.384699999999995</v>
      </c>
      <c r="P129">
        <v>0</v>
      </c>
      <c r="Q129">
        <v>0</v>
      </c>
      <c r="R129">
        <v>505.55700000000002</v>
      </c>
      <c r="S129">
        <v>946.20299999999997</v>
      </c>
      <c r="T129">
        <v>2025.88</v>
      </c>
      <c r="U129">
        <v>119.621</v>
      </c>
      <c r="V129">
        <v>4179.5</v>
      </c>
      <c r="W129">
        <v>196.15100000000001</v>
      </c>
      <c r="X129">
        <v>0</v>
      </c>
      <c r="Y129">
        <v>0</v>
      </c>
      <c r="Z129">
        <v>0</v>
      </c>
      <c r="AA129">
        <v>102.79300000000001</v>
      </c>
      <c r="AB129">
        <v>0</v>
      </c>
      <c r="AC129">
        <v>43.669699999999999</v>
      </c>
      <c r="AD129">
        <v>0</v>
      </c>
      <c r="AE129">
        <v>0</v>
      </c>
      <c r="AF129">
        <v>342.61399999999998</v>
      </c>
      <c r="AG129">
        <v>0</v>
      </c>
      <c r="AH129">
        <v>0</v>
      </c>
      <c r="AI129">
        <v>0</v>
      </c>
      <c r="AJ129">
        <v>0</v>
      </c>
      <c r="AK129">
        <v>0</v>
      </c>
      <c r="AL129">
        <v>0</v>
      </c>
      <c r="AM129">
        <v>0</v>
      </c>
      <c r="AN129">
        <v>0</v>
      </c>
      <c r="AO129">
        <v>0</v>
      </c>
      <c r="AP129">
        <v>0</v>
      </c>
      <c r="AQ129">
        <v>22.22</v>
      </c>
      <c r="AR129">
        <v>16.420000000000002</v>
      </c>
      <c r="AS129">
        <v>2.19</v>
      </c>
      <c r="AT129">
        <v>0</v>
      </c>
      <c r="AU129">
        <v>10.92</v>
      </c>
      <c r="AV129">
        <v>0</v>
      </c>
      <c r="AW129">
        <v>0</v>
      </c>
      <c r="AX129">
        <v>7.37</v>
      </c>
      <c r="AY129">
        <v>18.18</v>
      </c>
      <c r="AZ129">
        <v>27.51</v>
      </c>
      <c r="BA129">
        <v>1.64</v>
      </c>
      <c r="BB129">
        <v>106.45</v>
      </c>
      <c r="BC129">
        <v>51.75</v>
      </c>
      <c r="BD129">
        <v>0</v>
      </c>
      <c r="BE129">
        <v>0.62795999999999996</v>
      </c>
      <c r="BF129">
        <v>1.8920200000000002E-2</v>
      </c>
      <c r="BG129">
        <v>0</v>
      </c>
      <c r="BH129">
        <v>1.0894600000000001E-2</v>
      </c>
      <c r="BI129">
        <v>0</v>
      </c>
      <c r="BJ129">
        <v>0</v>
      </c>
      <c r="BK129">
        <v>0.134212</v>
      </c>
      <c r="BL129">
        <v>0.17725299999999999</v>
      </c>
      <c r="BM129">
        <v>0.30364400000000002</v>
      </c>
      <c r="BN129">
        <v>2.03874E-2</v>
      </c>
      <c r="BO129">
        <v>1.2932699999999999</v>
      </c>
      <c r="BP129">
        <v>0.65777399999999997</v>
      </c>
      <c r="BQ129">
        <v>130.875</v>
      </c>
      <c r="BR129">
        <v>180.99700000000001</v>
      </c>
      <c r="BS129">
        <v>165.69200000000001</v>
      </c>
      <c r="BT129">
        <v>0</v>
      </c>
      <c r="BU129">
        <v>80.384699999999995</v>
      </c>
      <c r="BV129">
        <v>505.55700000000002</v>
      </c>
      <c r="BW129">
        <v>946.44799999999998</v>
      </c>
      <c r="BX129">
        <v>2025.88</v>
      </c>
      <c r="BY129">
        <v>119.621</v>
      </c>
      <c r="BZ129">
        <v>4155.46</v>
      </c>
      <c r="CA129">
        <v>193.12700000000001</v>
      </c>
      <c r="CB129">
        <v>0</v>
      </c>
      <c r="CC129">
        <v>0</v>
      </c>
      <c r="CD129">
        <v>0</v>
      </c>
      <c r="CE129">
        <v>102.79300000000001</v>
      </c>
      <c r="CF129">
        <v>0</v>
      </c>
      <c r="CG129">
        <v>43.669699999999999</v>
      </c>
      <c r="CH129">
        <v>0</v>
      </c>
      <c r="CI129">
        <v>0</v>
      </c>
      <c r="CJ129">
        <v>339.589</v>
      </c>
      <c r="CK129">
        <v>0</v>
      </c>
      <c r="CL129">
        <v>0</v>
      </c>
      <c r="CM129">
        <v>0</v>
      </c>
      <c r="CN129">
        <v>0</v>
      </c>
      <c r="CO129">
        <v>0</v>
      </c>
      <c r="CP129">
        <v>0</v>
      </c>
      <c r="CQ129">
        <v>0</v>
      </c>
      <c r="CR129">
        <v>0</v>
      </c>
      <c r="CS129">
        <v>0</v>
      </c>
      <c r="CT129">
        <v>0</v>
      </c>
      <c r="CU129">
        <v>21.84</v>
      </c>
      <c r="CV129">
        <v>15.57</v>
      </c>
      <c r="CW129">
        <v>2.19</v>
      </c>
      <c r="CX129">
        <v>0</v>
      </c>
      <c r="CY129">
        <v>10.92</v>
      </c>
      <c r="CZ129">
        <v>7.37</v>
      </c>
      <c r="DA129">
        <v>18.18</v>
      </c>
      <c r="DB129">
        <v>27.51</v>
      </c>
      <c r="DC129">
        <v>1.64</v>
      </c>
      <c r="DD129">
        <v>105.22</v>
      </c>
      <c r="DE129">
        <v>50.52</v>
      </c>
      <c r="DF129">
        <v>0</v>
      </c>
      <c r="DG129">
        <v>0.55552299999999999</v>
      </c>
      <c r="DH129">
        <v>1.8920200000000002E-2</v>
      </c>
      <c r="DI129">
        <v>0</v>
      </c>
      <c r="DJ129">
        <v>1.0894600000000001E-2</v>
      </c>
      <c r="DK129">
        <v>0.134212</v>
      </c>
      <c r="DL129">
        <v>0.17653199999999999</v>
      </c>
      <c r="DM129">
        <v>0.30364400000000002</v>
      </c>
      <c r="DN129">
        <v>2.03874E-2</v>
      </c>
      <c r="DO129">
        <v>1.22011</v>
      </c>
      <c r="DP129">
        <v>0.58533800000000002</v>
      </c>
      <c r="DQ129" t="s">
        <v>691</v>
      </c>
      <c r="DR129" t="s">
        <v>690</v>
      </c>
      <c r="DS129" t="s">
        <v>16</v>
      </c>
      <c r="DT129">
        <v>-7.3158000000000001E-2</v>
      </c>
      <c r="DU129">
        <v>-7.2436700000000007E-2</v>
      </c>
      <c r="DV129">
        <v>-4.0391599999999999</v>
      </c>
      <c r="DW129">
        <v>-8.3927200000000006</v>
      </c>
      <c r="EN129">
        <v>132.92500000000001</v>
      </c>
      <c r="EO129">
        <v>203.232</v>
      </c>
      <c r="EP129">
        <v>165.69200000000001</v>
      </c>
      <c r="EQ129">
        <v>0</v>
      </c>
      <c r="ER129">
        <v>80.384699999999995</v>
      </c>
      <c r="ES129">
        <v>0</v>
      </c>
      <c r="ET129">
        <v>0</v>
      </c>
      <c r="EU129">
        <v>505.55700000000002</v>
      </c>
      <c r="EV129">
        <v>946.20299999999997</v>
      </c>
      <c r="EW129">
        <v>2025.88</v>
      </c>
      <c r="EX129">
        <v>119.621</v>
      </c>
      <c r="EY129">
        <v>4179.5</v>
      </c>
      <c r="EZ129">
        <v>196.15100000000001</v>
      </c>
      <c r="FA129">
        <v>0</v>
      </c>
      <c r="FB129">
        <v>0</v>
      </c>
      <c r="FC129">
        <v>0</v>
      </c>
      <c r="FD129">
        <v>102.79300000000001</v>
      </c>
      <c r="FE129">
        <v>0</v>
      </c>
      <c r="FF129">
        <v>43.669699999999999</v>
      </c>
      <c r="FG129">
        <v>0</v>
      </c>
      <c r="FH129">
        <v>0</v>
      </c>
      <c r="FI129">
        <v>342.61399999999998</v>
      </c>
      <c r="FJ129">
        <v>0</v>
      </c>
      <c r="FK129">
        <v>0</v>
      </c>
      <c r="FL129">
        <v>0</v>
      </c>
      <c r="FM129">
        <v>0</v>
      </c>
      <c r="FN129">
        <v>0</v>
      </c>
      <c r="FO129">
        <v>0</v>
      </c>
      <c r="FP129">
        <v>0</v>
      </c>
      <c r="FQ129">
        <v>0</v>
      </c>
      <c r="FR129">
        <v>0</v>
      </c>
      <c r="FS129">
        <v>0</v>
      </c>
      <c r="FT129">
        <v>22.22</v>
      </c>
      <c r="FU129">
        <v>16.420000000000002</v>
      </c>
      <c r="FV129">
        <v>2.19</v>
      </c>
      <c r="FW129">
        <v>0</v>
      </c>
      <c r="FX129">
        <v>10.92</v>
      </c>
      <c r="FY129">
        <v>0</v>
      </c>
      <c r="FZ129">
        <v>0</v>
      </c>
      <c r="GA129">
        <v>7.37</v>
      </c>
      <c r="GB129">
        <v>18.18</v>
      </c>
      <c r="GC129">
        <v>27.51</v>
      </c>
      <c r="GD129">
        <v>1.64</v>
      </c>
      <c r="GE129">
        <v>106.45</v>
      </c>
      <c r="GF129">
        <v>0</v>
      </c>
      <c r="GG129">
        <v>0.62795999999999996</v>
      </c>
      <c r="GH129">
        <v>1.8920200000000002E-2</v>
      </c>
      <c r="GI129">
        <v>0</v>
      </c>
      <c r="GJ129">
        <v>1.0894600000000001E-2</v>
      </c>
      <c r="GK129">
        <v>0</v>
      </c>
      <c r="GL129">
        <v>0</v>
      </c>
      <c r="GM129">
        <v>0.134212</v>
      </c>
      <c r="GN129">
        <v>0.17725299999999999</v>
      </c>
      <c r="GO129">
        <v>0.30364400000000002</v>
      </c>
      <c r="GP129">
        <v>2.03874E-2</v>
      </c>
      <c r="GQ129">
        <v>1.2932699999999999</v>
      </c>
      <c r="GR129">
        <v>446.95</v>
      </c>
      <c r="GS129">
        <v>1139.18</v>
      </c>
      <c r="GT129">
        <v>165.69200000000001</v>
      </c>
      <c r="GU129">
        <v>0</v>
      </c>
      <c r="GV129">
        <v>0</v>
      </c>
      <c r="GW129">
        <v>2135</v>
      </c>
      <c r="GX129">
        <v>930.00099999999998</v>
      </c>
      <c r="GY129">
        <v>2637.81</v>
      </c>
      <c r="GZ129">
        <v>297.5</v>
      </c>
      <c r="HA129">
        <v>7752.14</v>
      </c>
      <c r="HB129">
        <v>371.952</v>
      </c>
      <c r="HC129">
        <v>0</v>
      </c>
      <c r="HD129">
        <v>0</v>
      </c>
      <c r="HE129">
        <v>0</v>
      </c>
      <c r="HF129">
        <v>161.63900000000001</v>
      </c>
      <c r="HG129">
        <v>0</v>
      </c>
      <c r="HH129">
        <v>65.400000000000006</v>
      </c>
      <c r="HI129">
        <v>0</v>
      </c>
      <c r="HJ129">
        <v>0</v>
      </c>
      <c r="HK129">
        <v>598.99</v>
      </c>
      <c r="HL129">
        <v>0</v>
      </c>
      <c r="HM129">
        <v>0</v>
      </c>
      <c r="HN129">
        <v>0</v>
      </c>
      <c r="HO129">
        <v>0</v>
      </c>
      <c r="HP129">
        <v>0</v>
      </c>
      <c r="HQ129">
        <v>0</v>
      </c>
      <c r="HR129">
        <v>0</v>
      </c>
      <c r="HS129">
        <v>0</v>
      </c>
      <c r="HT129">
        <v>0</v>
      </c>
      <c r="HU129">
        <v>0</v>
      </c>
      <c r="HV129">
        <v>44.39</v>
      </c>
      <c r="HW129">
        <v>53.25</v>
      </c>
      <c r="HX129">
        <v>2.19</v>
      </c>
      <c r="HY129">
        <v>0</v>
      </c>
      <c r="HZ129">
        <v>15.43</v>
      </c>
      <c r="IA129">
        <v>31.93</v>
      </c>
      <c r="IB129">
        <v>18.57</v>
      </c>
      <c r="IC129">
        <v>36.39</v>
      </c>
      <c r="ID129">
        <v>4.13</v>
      </c>
      <c r="IE129">
        <v>206.28</v>
      </c>
      <c r="IF129">
        <v>0</v>
      </c>
      <c r="IG129">
        <v>2.4140199999999998</v>
      </c>
      <c r="IH129">
        <v>1.8920200000000002E-2</v>
      </c>
      <c r="II129">
        <v>0</v>
      </c>
      <c r="IJ129">
        <v>0</v>
      </c>
      <c r="IK129">
        <v>0.62342900000000001</v>
      </c>
      <c r="IL129">
        <v>0.118043</v>
      </c>
      <c r="IM129">
        <v>0.43196400000000001</v>
      </c>
      <c r="IN129">
        <v>6.2929700000000005E-2</v>
      </c>
      <c r="IO129">
        <v>3.6693099999999998</v>
      </c>
      <c r="IP129">
        <v>46.8</v>
      </c>
      <c r="IQ129">
        <v>0</v>
      </c>
      <c r="IR129">
        <v>25.4</v>
      </c>
      <c r="IS129">
        <v>45</v>
      </c>
      <c r="IT129">
        <v>19.600000000000001</v>
      </c>
      <c r="IU129">
        <v>21.33</v>
      </c>
      <c r="IV129">
        <v>30.42</v>
      </c>
      <c r="IW129">
        <v>20.46</v>
      </c>
      <c r="IX129">
        <v>30.06</v>
      </c>
      <c r="IY129">
        <v>21.33</v>
      </c>
      <c r="IZ129">
        <v>30.42</v>
      </c>
      <c r="JA129">
        <v>60.81</v>
      </c>
      <c r="JB129">
        <v>54.45</v>
      </c>
    </row>
    <row r="130" spans="1:262" x14ac:dyDescent="0.25">
      <c r="A130" s="10">
        <v>42977.405798611115</v>
      </c>
      <c r="B130" t="s">
        <v>487</v>
      </c>
      <c r="C130" t="s">
        <v>610</v>
      </c>
      <c r="D130">
        <v>12</v>
      </c>
      <c r="E130">
        <v>8</v>
      </c>
      <c r="F130">
        <v>6960</v>
      </c>
      <c r="G130" t="s">
        <v>96</v>
      </c>
      <c r="H130" t="s">
        <v>125</v>
      </c>
      <c r="I130">
        <v>-7.56</v>
      </c>
      <c r="J130">
        <v>56.9</v>
      </c>
      <c r="K130">
        <v>234.71600000000001</v>
      </c>
      <c r="L130">
        <v>1669.93</v>
      </c>
      <c r="M130">
        <v>785.77200000000005</v>
      </c>
      <c r="N130">
        <v>0</v>
      </c>
      <c r="O130">
        <v>0</v>
      </c>
      <c r="P130">
        <v>0</v>
      </c>
      <c r="Q130">
        <v>0</v>
      </c>
      <c r="R130">
        <v>2033.7</v>
      </c>
      <c r="S130">
        <v>5493.14</v>
      </c>
      <c r="T130">
        <v>12062</v>
      </c>
      <c r="U130">
        <v>433.91399999999999</v>
      </c>
      <c r="V130">
        <v>22713.1</v>
      </c>
      <c r="W130">
        <v>273.31700000000001</v>
      </c>
      <c r="X130">
        <v>0</v>
      </c>
      <c r="Y130">
        <v>0</v>
      </c>
      <c r="Z130">
        <v>0</v>
      </c>
      <c r="AA130">
        <v>1071.8699999999999</v>
      </c>
      <c r="AB130">
        <v>0</v>
      </c>
      <c r="AC130">
        <v>287.95400000000001</v>
      </c>
      <c r="AD130">
        <v>0</v>
      </c>
      <c r="AE130">
        <v>0</v>
      </c>
      <c r="AF130">
        <v>1633.14</v>
      </c>
      <c r="AG130">
        <v>0</v>
      </c>
      <c r="AH130">
        <v>0</v>
      </c>
      <c r="AI130">
        <v>0</v>
      </c>
      <c r="AJ130">
        <v>0</v>
      </c>
      <c r="AK130">
        <v>0</v>
      </c>
      <c r="AL130">
        <v>0</v>
      </c>
      <c r="AM130">
        <v>0</v>
      </c>
      <c r="AN130">
        <v>0</v>
      </c>
      <c r="AO130">
        <v>0</v>
      </c>
      <c r="AP130">
        <v>0</v>
      </c>
      <c r="AQ130">
        <v>9.5299999999999994</v>
      </c>
      <c r="AR130">
        <v>26.12</v>
      </c>
      <c r="AS130">
        <v>3.13</v>
      </c>
      <c r="AT130">
        <v>0</v>
      </c>
      <c r="AU130">
        <v>30.75</v>
      </c>
      <c r="AV130">
        <v>0</v>
      </c>
      <c r="AW130">
        <v>0</v>
      </c>
      <c r="AX130">
        <v>8.9499999999999993</v>
      </c>
      <c r="AY130">
        <v>31.71</v>
      </c>
      <c r="AZ130">
        <v>49.46</v>
      </c>
      <c r="BA130">
        <v>1.79</v>
      </c>
      <c r="BB130">
        <v>161.44</v>
      </c>
      <c r="BC130">
        <v>69.53</v>
      </c>
      <c r="BD130">
        <v>0</v>
      </c>
      <c r="BE130">
        <v>4.7061299999999999</v>
      </c>
      <c r="BF130">
        <v>8.9726299999999995E-2</v>
      </c>
      <c r="BG130">
        <v>0</v>
      </c>
      <c r="BH130">
        <v>0</v>
      </c>
      <c r="BI130">
        <v>0</v>
      </c>
      <c r="BJ130">
        <v>0</v>
      </c>
      <c r="BK130">
        <v>0.53989299999999996</v>
      </c>
      <c r="BL130">
        <v>0.99671200000000004</v>
      </c>
      <c r="BM130">
        <v>1.82348</v>
      </c>
      <c r="BN130">
        <v>7.39533E-2</v>
      </c>
      <c r="BO130">
        <v>8.2299000000000007</v>
      </c>
      <c r="BP130">
        <v>4.7958600000000002</v>
      </c>
      <c r="BQ130">
        <v>180.74100000000001</v>
      </c>
      <c r="BR130">
        <v>2117.7600000000002</v>
      </c>
      <c r="BS130">
        <v>785.77200000000005</v>
      </c>
      <c r="BT130">
        <v>0</v>
      </c>
      <c r="BU130">
        <v>584.83299999999997</v>
      </c>
      <c r="BV130">
        <v>2033.7</v>
      </c>
      <c r="BW130">
        <v>5509.85</v>
      </c>
      <c r="BX130">
        <v>12062</v>
      </c>
      <c r="BY130">
        <v>433.91399999999999</v>
      </c>
      <c r="BZ130">
        <v>23708.5</v>
      </c>
      <c r="CA130">
        <v>266.71300000000002</v>
      </c>
      <c r="CB130">
        <v>0</v>
      </c>
      <c r="CC130">
        <v>0</v>
      </c>
      <c r="CD130">
        <v>0</v>
      </c>
      <c r="CE130">
        <v>630.45000000000005</v>
      </c>
      <c r="CF130">
        <v>0</v>
      </c>
      <c r="CG130">
        <v>287.95400000000001</v>
      </c>
      <c r="CH130">
        <v>0</v>
      </c>
      <c r="CI130">
        <v>0</v>
      </c>
      <c r="CJ130">
        <v>1185.1199999999999</v>
      </c>
      <c r="CK130">
        <v>0</v>
      </c>
      <c r="CL130">
        <v>0</v>
      </c>
      <c r="CM130">
        <v>0</v>
      </c>
      <c r="CN130">
        <v>0</v>
      </c>
      <c r="CO130">
        <v>0</v>
      </c>
      <c r="CP130">
        <v>0</v>
      </c>
      <c r="CQ130">
        <v>0</v>
      </c>
      <c r="CR130">
        <v>0</v>
      </c>
      <c r="CS130">
        <v>0</v>
      </c>
      <c r="CT130">
        <v>0</v>
      </c>
      <c r="CU130">
        <v>9.17</v>
      </c>
      <c r="CV130">
        <v>29.14</v>
      </c>
      <c r="CW130">
        <v>3.13</v>
      </c>
      <c r="CX130">
        <v>0</v>
      </c>
      <c r="CY130">
        <v>20.53</v>
      </c>
      <c r="CZ130">
        <v>8.9499999999999993</v>
      </c>
      <c r="DA130">
        <v>31.78</v>
      </c>
      <c r="DB130">
        <v>49.46</v>
      </c>
      <c r="DC130">
        <v>1.79</v>
      </c>
      <c r="DD130">
        <v>153.94999999999999</v>
      </c>
      <c r="DE130">
        <v>61.97</v>
      </c>
      <c r="DF130">
        <v>0</v>
      </c>
      <c r="DG130">
        <v>5.1017599999999996</v>
      </c>
      <c r="DH130">
        <v>8.9726299999999995E-2</v>
      </c>
      <c r="DI130">
        <v>0</v>
      </c>
      <c r="DJ130">
        <v>8.6966000000000002E-2</v>
      </c>
      <c r="DK130">
        <v>0.53989299999999996</v>
      </c>
      <c r="DL130">
        <v>0.99752799999999997</v>
      </c>
      <c r="DM130">
        <v>1.82348</v>
      </c>
      <c r="DN130">
        <v>7.39533E-2</v>
      </c>
      <c r="DO130">
        <v>8.7133000000000003</v>
      </c>
      <c r="DP130">
        <v>5.2784500000000003</v>
      </c>
      <c r="DQ130" t="s">
        <v>691</v>
      </c>
      <c r="DR130" t="s">
        <v>690</v>
      </c>
      <c r="DS130" t="s">
        <v>16</v>
      </c>
      <c r="DT130">
        <v>0.483406</v>
      </c>
      <c r="DU130">
        <v>0.48259000000000002</v>
      </c>
      <c r="DV130">
        <v>-4.8652199999999999</v>
      </c>
      <c r="DW130">
        <v>-12.1995</v>
      </c>
      <c r="EN130">
        <v>234.71600000000001</v>
      </c>
      <c r="EO130">
        <v>1669.93</v>
      </c>
      <c r="EP130">
        <v>785.77200000000005</v>
      </c>
      <c r="EQ130">
        <v>0</v>
      </c>
      <c r="ER130">
        <v>0</v>
      </c>
      <c r="ES130">
        <v>0</v>
      </c>
      <c r="ET130">
        <v>0</v>
      </c>
      <c r="EU130">
        <v>2033.7</v>
      </c>
      <c r="EV130">
        <v>5493.14</v>
      </c>
      <c r="EW130">
        <v>12062</v>
      </c>
      <c r="EX130">
        <v>433.91399999999999</v>
      </c>
      <c r="EY130">
        <v>22713.1</v>
      </c>
      <c r="EZ130">
        <v>273.31700000000001</v>
      </c>
      <c r="FA130">
        <v>0</v>
      </c>
      <c r="FB130">
        <v>0</v>
      </c>
      <c r="FC130">
        <v>0</v>
      </c>
      <c r="FD130">
        <v>1071.8699999999999</v>
      </c>
      <c r="FE130">
        <v>0</v>
      </c>
      <c r="FF130">
        <v>287.95400000000001</v>
      </c>
      <c r="FG130">
        <v>0</v>
      </c>
      <c r="FH130">
        <v>0</v>
      </c>
      <c r="FI130">
        <v>1633.14</v>
      </c>
      <c r="FJ130">
        <v>0</v>
      </c>
      <c r="FK130">
        <v>0</v>
      </c>
      <c r="FL130">
        <v>0</v>
      </c>
      <c r="FM130">
        <v>0</v>
      </c>
      <c r="FN130">
        <v>0</v>
      </c>
      <c r="FO130">
        <v>0</v>
      </c>
      <c r="FP130">
        <v>0</v>
      </c>
      <c r="FQ130">
        <v>0</v>
      </c>
      <c r="FR130">
        <v>0</v>
      </c>
      <c r="FS130">
        <v>0</v>
      </c>
      <c r="FT130">
        <v>9.5299999999999994</v>
      </c>
      <c r="FU130">
        <v>26.12</v>
      </c>
      <c r="FV130">
        <v>3.13</v>
      </c>
      <c r="FW130">
        <v>0</v>
      </c>
      <c r="FX130">
        <v>30.75</v>
      </c>
      <c r="FY130">
        <v>0</v>
      </c>
      <c r="FZ130">
        <v>0</v>
      </c>
      <c r="GA130">
        <v>8.9499999999999993</v>
      </c>
      <c r="GB130">
        <v>31.71</v>
      </c>
      <c r="GC130">
        <v>49.46</v>
      </c>
      <c r="GD130">
        <v>1.79</v>
      </c>
      <c r="GE130">
        <v>161.44</v>
      </c>
      <c r="GF130">
        <v>0</v>
      </c>
      <c r="GG130">
        <v>4.7061299999999999</v>
      </c>
      <c r="GH130">
        <v>8.9726299999999995E-2</v>
      </c>
      <c r="GI130">
        <v>0</v>
      </c>
      <c r="GJ130">
        <v>0</v>
      </c>
      <c r="GK130">
        <v>0</v>
      </c>
      <c r="GL130">
        <v>0</v>
      </c>
      <c r="GM130">
        <v>0.53989299999999996</v>
      </c>
      <c r="GN130">
        <v>0.99671200000000004</v>
      </c>
      <c r="GO130">
        <v>1.82348</v>
      </c>
      <c r="GP130">
        <v>7.39533E-2</v>
      </c>
      <c r="GQ130">
        <v>8.2299000000000007</v>
      </c>
      <c r="GR130">
        <v>1029.98</v>
      </c>
      <c r="GS130">
        <v>5830.83</v>
      </c>
      <c r="GT130">
        <v>785.77200000000005</v>
      </c>
      <c r="GU130">
        <v>0</v>
      </c>
      <c r="GV130">
        <v>0</v>
      </c>
      <c r="GW130">
        <v>5894.96</v>
      </c>
      <c r="GX130">
        <v>6547.68</v>
      </c>
      <c r="GY130">
        <v>10697.7</v>
      </c>
      <c r="GZ130">
        <v>540.49900000000002</v>
      </c>
      <c r="HA130">
        <v>31327.5</v>
      </c>
      <c r="HB130">
        <v>857.14400000000001</v>
      </c>
      <c r="HC130">
        <v>0</v>
      </c>
      <c r="HD130">
        <v>0</v>
      </c>
      <c r="HE130">
        <v>0</v>
      </c>
      <c r="HF130">
        <v>1087.46</v>
      </c>
      <c r="HG130">
        <v>0</v>
      </c>
      <c r="HH130">
        <v>291.12400000000002</v>
      </c>
      <c r="HI130">
        <v>0</v>
      </c>
      <c r="HJ130">
        <v>0</v>
      </c>
      <c r="HK130">
        <v>2235.73</v>
      </c>
      <c r="HL130">
        <v>0</v>
      </c>
      <c r="HM130">
        <v>0</v>
      </c>
      <c r="HN130">
        <v>0</v>
      </c>
      <c r="HO130">
        <v>0</v>
      </c>
      <c r="HP130">
        <v>0</v>
      </c>
      <c r="HQ130">
        <v>0</v>
      </c>
      <c r="HR130">
        <v>0</v>
      </c>
      <c r="HS130">
        <v>0</v>
      </c>
      <c r="HT130">
        <v>0</v>
      </c>
      <c r="HU130">
        <v>0</v>
      </c>
      <c r="HV130">
        <v>30.96</v>
      </c>
      <c r="HW130">
        <v>64.849999999999994</v>
      </c>
      <c r="HX130">
        <v>3.13</v>
      </c>
      <c r="HY130">
        <v>0</v>
      </c>
      <c r="HZ130">
        <v>31.19</v>
      </c>
      <c r="IA130">
        <v>26.6</v>
      </c>
      <c r="IB130">
        <v>34.56</v>
      </c>
      <c r="IC130">
        <v>44.53</v>
      </c>
      <c r="ID130">
        <v>2.2599999999999998</v>
      </c>
      <c r="IE130">
        <v>238.08</v>
      </c>
      <c r="IF130">
        <v>0</v>
      </c>
      <c r="IG130">
        <v>9.3642800000000008</v>
      </c>
      <c r="IH130">
        <v>8.9726299999999995E-2</v>
      </c>
      <c r="II130">
        <v>0</v>
      </c>
      <c r="IJ130">
        <v>0</v>
      </c>
      <c r="IK130">
        <v>1.7213499999999999</v>
      </c>
      <c r="IL130">
        <v>0.80892399999999998</v>
      </c>
      <c r="IM130">
        <v>1.7518499999999999</v>
      </c>
      <c r="IN130">
        <v>0.114331</v>
      </c>
      <c r="IO130">
        <v>13.8505</v>
      </c>
      <c r="IP130">
        <v>56.9</v>
      </c>
      <c r="IQ130">
        <v>0</v>
      </c>
      <c r="IR130">
        <v>27.3</v>
      </c>
      <c r="IS130">
        <v>54.3</v>
      </c>
      <c r="IT130">
        <v>27</v>
      </c>
      <c r="IU130">
        <v>30.1</v>
      </c>
      <c r="IV130">
        <v>39.43</v>
      </c>
      <c r="IW130">
        <v>35.4</v>
      </c>
      <c r="IX130">
        <v>26.57</v>
      </c>
      <c r="IY130">
        <v>30.1</v>
      </c>
      <c r="IZ130">
        <v>39.43</v>
      </c>
      <c r="JA130">
        <v>71.709999999999994</v>
      </c>
      <c r="JB130">
        <v>58.42</v>
      </c>
    </row>
    <row r="131" spans="1:262" x14ac:dyDescent="0.25">
      <c r="A131" s="10">
        <v>42977.406643518516</v>
      </c>
      <c r="B131" t="s">
        <v>488</v>
      </c>
      <c r="C131" t="s">
        <v>610</v>
      </c>
      <c r="D131">
        <v>12</v>
      </c>
      <c r="E131">
        <v>8</v>
      </c>
      <c r="F131">
        <v>6960</v>
      </c>
      <c r="G131" t="s">
        <v>96</v>
      </c>
      <c r="H131" t="s">
        <v>125</v>
      </c>
      <c r="I131">
        <v>-7.56</v>
      </c>
      <c r="J131">
        <v>56.9</v>
      </c>
      <c r="K131">
        <v>234.71600000000001</v>
      </c>
      <c r="L131">
        <v>1669.93</v>
      </c>
      <c r="M131">
        <v>785.77200000000005</v>
      </c>
      <c r="N131">
        <v>0</v>
      </c>
      <c r="O131">
        <v>0</v>
      </c>
      <c r="P131">
        <v>0</v>
      </c>
      <c r="Q131">
        <v>0</v>
      </c>
      <c r="R131">
        <v>2033.7</v>
      </c>
      <c r="S131">
        <v>5493.14</v>
      </c>
      <c r="T131">
        <v>12062</v>
      </c>
      <c r="U131">
        <v>433.91399999999999</v>
      </c>
      <c r="V131">
        <v>22713.1</v>
      </c>
      <c r="W131">
        <v>273.31700000000001</v>
      </c>
      <c r="X131">
        <v>0</v>
      </c>
      <c r="Y131">
        <v>0</v>
      </c>
      <c r="Z131">
        <v>0</v>
      </c>
      <c r="AA131">
        <v>1071.8699999999999</v>
      </c>
      <c r="AB131">
        <v>0</v>
      </c>
      <c r="AC131">
        <v>287.95400000000001</v>
      </c>
      <c r="AD131">
        <v>0</v>
      </c>
      <c r="AE131">
        <v>0</v>
      </c>
      <c r="AF131">
        <v>1633.14</v>
      </c>
      <c r="AG131">
        <v>0</v>
      </c>
      <c r="AH131">
        <v>0</v>
      </c>
      <c r="AI131">
        <v>0</v>
      </c>
      <c r="AJ131">
        <v>0</v>
      </c>
      <c r="AK131">
        <v>0</v>
      </c>
      <c r="AL131">
        <v>0</v>
      </c>
      <c r="AM131">
        <v>0</v>
      </c>
      <c r="AN131">
        <v>0</v>
      </c>
      <c r="AO131">
        <v>0</v>
      </c>
      <c r="AP131">
        <v>0</v>
      </c>
      <c r="AQ131">
        <v>9.5299999999999994</v>
      </c>
      <c r="AR131">
        <v>26.12</v>
      </c>
      <c r="AS131">
        <v>3.13</v>
      </c>
      <c r="AT131">
        <v>0</v>
      </c>
      <c r="AU131">
        <v>30.75</v>
      </c>
      <c r="AV131">
        <v>0</v>
      </c>
      <c r="AW131">
        <v>0</v>
      </c>
      <c r="AX131">
        <v>8.9499999999999993</v>
      </c>
      <c r="AY131">
        <v>31.71</v>
      </c>
      <c r="AZ131">
        <v>49.46</v>
      </c>
      <c r="BA131">
        <v>1.79</v>
      </c>
      <c r="BB131">
        <v>161.44</v>
      </c>
      <c r="BC131">
        <v>69.53</v>
      </c>
      <c r="BD131">
        <v>0</v>
      </c>
      <c r="BE131">
        <v>4.7061299999999999</v>
      </c>
      <c r="BF131">
        <v>8.9726299999999995E-2</v>
      </c>
      <c r="BG131">
        <v>0</v>
      </c>
      <c r="BH131">
        <v>0</v>
      </c>
      <c r="BI131">
        <v>0</v>
      </c>
      <c r="BJ131">
        <v>0</v>
      </c>
      <c r="BK131">
        <v>0.53989299999999996</v>
      </c>
      <c r="BL131">
        <v>0.99671200000000004</v>
      </c>
      <c r="BM131">
        <v>1.82348</v>
      </c>
      <c r="BN131">
        <v>7.39533E-2</v>
      </c>
      <c r="BO131">
        <v>8.2299000000000007</v>
      </c>
      <c r="BP131">
        <v>4.7958600000000002</v>
      </c>
      <c r="BQ131">
        <v>180.74100000000001</v>
      </c>
      <c r="BR131">
        <v>2117.7600000000002</v>
      </c>
      <c r="BS131">
        <v>785.77200000000005</v>
      </c>
      <c r="BT131">
        <v>0</v>
      </c>
      <c r="BU131">
        <v>584.83299999999997</v>
      </c>
      <c r="BV131">
        <v>2033.7</v>
      </c>
      <c r="BW131">
        <v>5509.85</v>
      </c>
      <c r="BX131">
        <v>12062</v>
      </c>
      <c r="BY131">
        <v>433.91399999999999</v>
      </c>
      <c r="BZ131">
        <v>23708.5</v>
      </c>
      <c r="CA131">
        <v>266.71300000000002</v>
      </c>
      <c r="CB131">
        <v>0</v>
      </c>
      <c r="CC131">
        <v>0</v>
      </c>
      <c r="CD131">
        <v>0</v>
      </c>
      <c r="CE131">
        <v>630.45000000000005</v>
      </c>
      <c r="CF131">
        <v>0</v>
      </c>
      <c r="CG131">
        <v>287.95400000000001</v>
      </c>
      <c r="CH131">
        <v>0</v>
      </c>
      <c r="CI131">
        <v>0</v>
      </c>
      <c r="CJ131">
        <v>1185.1199999999999</v>
      </c>
      <c r="CK131">
        <v>0</v>
      </c>
      <c r="CL131">
        <v>0</v>
      </c>
      <c r="CM131">
        <v>0</v>
      </c>
      <c r="CN131">
        <v>0</v>
      </c>
      <c r="CO131">
        <v>0</v>
      </c>
      <c r="CP131">
        <v>0</v>
      </c>
      <c r="CQ131">
        <v>0</v>
      </c>
      <c r="CR131">
        <v>0</v>
      </c>
      <c r="CS131">
        <v>0</v>
      </c>
      <c r="CT131">
        <v>0</v>
      </c>
      <c r="CU131">
        <v>9.17</v>
      </c>
      <c r="CV131">
        <v>29.14</v>
      </c>
      <c r="CW131">
        <v>3.13</v>
      </c>
      <c r="CX131">
        <v>0</v>
      </c>
      <c r="CY131">
        <v>20.53</v>
      </c>
      <c r="CZ131">
        <v>8.9499999999999993</v>
      </c>
      <c r="DA131">
        <v>31.78</v>
      </c>
      <c r="DB131">
        <v>49.46</v>
      </c>
      <c r="DC131">
        <v>1.79</v>
      </c>
      <c r="DD131">
        <v>153.94999999999999</v>
      </c>
      <c r="DE131">
        <v>61.97</v>
      </c>
      <c r="DF131">
        <v>0</v>
      </c>
      <c r="DG131">
        <v>5.1017599999999996</v>
      </c>
      <c r="DH131">
        <v>8.9726299999999995E-2</v>
      </c>
      <c r="DI131">
        <v>0</v>
      </c>
      <c r="DJ131">
        <v>8.6966000000000002E-2</v>
      </c>
      <c r="DK131">
        <v>0.53989299999999996</v>
      </c>
      <c r="DL131">
        <v>0.99752799999999997</v>
      </c>
      <c r="DM131">
        <v>1.82348</v>
      </c>
      <c r="DN131">
        <v>7.39533E-2</v>
      </c>
      <c r="DO131">
        <v>8.7133000000000003</v>
      </c>
      <c r="DP131">
        <v>5.2784500000000003</v>
      </c>
      <c r="DQ131" t="s">
        <v>691</v>
      </c>
      <c r="DR131" t="s">
        <v>690</v>
      </c>
      <c r="DS131" t="s">
        <v>16</v>
      </c>
      <c r="DT131">
        <v>0.483406</v>
      </c>
      <c r="DU131">
        <v>0.48259000000000002</v>
      </c>
      <c r="DV131">
        <v>-4.8652199999999999</v>
      </c>
      <c r="DW131">
        <v>-12.1995</v>
      </c>
      <c r="EN131">
        <v>234.71600000000001</v>
      </c>
      <c r="EO131">
        <v>1669.93</v>
      </c>
      <c r="EP131">
        <v>785.77200000000005</v>
      </c>
      <c r="EQ131">
        <v>0</v>
      </c>
      <c r="ER131">
        <v>0</v>
      </c>
      <c r="ES131">
        <v>0</v>
      </c>
      <c r="ET131">
        <v>0</v>
      </c>
      <c r="EU131">
        <v>2033.7</v>
      </c>
      <c r="EV131">
        <v>5493.14</v>
      </c>
      <c r="EW131">
        <v>12062</v>
      </c>
      <c r="EX131">
        <v>433.91399999999999</v>
      </c>
      <c r="EY131">
        <v>22713.1</v>
      </c>
      <c r="EZ131">
        <v>273.31700000000001</v>
      </c>
      <c r="FA131">
        <v>0</v>
      </c>
      <c r="FB131">
        <v>0</v>
      </c>
      <c r="FC131">
        <v>0</v>
      </c>
      <c r="FD131">
        <v>1071.8699999999999</v>
      </c>
      <c r="FE131">
        <v>0</v>
      </c>
      <c r="FF131">
        <v>287.95400000000001</v>
      </c>
      <c r="FG131">
        <v>0</v>
      </c>
      <c r="FH131">
        <v>0</v>
      </c>
      <c r="FI131">
        <v>1633.14</v>
      </c>
      <c r="FJ131">
        <v>0</v>
      </c>
      <c r="FK131">
        <v>0</v>
      </c>
      <c r="FL131">
        <v>0</v>
      </c>
      <c r="FM131">
        <v>0</v>
      </c>
      <c r="FN131">
        <v>0</v>
      </c>
      <c r="FO131">
        <v>0</v>
      </c>
      <c r="FP131">
        <v>0</v>
      </c>
      <c r="FQ131">
        <v>0</v>
      </c>
      <c r="FR131">
        <v>0</v>
      </c>
      <c r="FS131">
        <v>0</v>
      </c>
      <c r="FT131">
        <v>9.5299999999999994</v>
      </c>
      <c r="FU131">
        <v>26.12</v>
      </c>
      <c r="FV131">
        <v>3.13</v>
      </c>
      <c r="FW131">
        <v>0</v>
      </c>
      <c r="FX131">
        <v>30.75</v>
      </c>
      <c r="FY131">
        <v>0</v>
      </c>
      <c r="FZ131">
        <v>0</v>
      </c>
      <c r="GA131">
        <v>8.9499999999999993</v>
      </c>
      <c r="GB131">
        <v>31.71</v>
      </c>
      <c r="GC131">
        <v>49.46</v>
      </c>
      <c r="GD131">
        <v>1.79</v>
      </c>
      <c r="GE131">
        <v>161.44</v>
      </c>
      <c r="GF131">
        <v>0</v>
      </c>
      <c r="GG131">
        <v>4.7061299999999999</v>
      </c>
      <c r="GH131">
        <v>8.9726299999999995E-2</v>
      </c>
      <c r="GI131">
        <v>0</v>
      </c>
      <c r="GJ131">
        <v>0</v>
      </c>
      <c r="GK131">
        <v>0</v>
      </c>
      <c r="GL131">
        <v>0</v>
      </c>
      <c r="GM131">
        <v>0.53989299999999996</v>
      </c>
      <c r="GN131">
        <v>0.99671200000000004</v>
      </c>
      <c r="GO131">
        <v>1.82348</v>
      </c>
      <c r="GP131">
        <v>7.39533E-2</v>
      </c>
      <c r="GQ131">
        <v>8.2299000000000007</v>
      </c>
      <c r="GR131">
        <v>1029.98</v>
      </c>
      <c r="GS131">
        <v>5830.83</v>
      </c>
      <c r="GT131">
        <v>785.77200000000005</v>
      </c>
      <c r="GU131">
        <v>0</v>
      </c>
      <c r="GV131">
        <v>0</v>
      </c>
      <c r="GW131">
        <v>5894.96</v>
      </c>
      <c r="GX131">
        <v>6547.68</v>
      </c>
      <c r="GY131">
        <v>10697.7</v>
      </c>
      <c r="GZ131">
        <v>540.49900000000002</v>
      </c>
      <c r="HA131">
        <v>31327.5</v>
      </c>
      <c r="HB131">
        <v>857.14400000000001</v>
      </c>
      <c r="HC131">
        <v>0</v>
      </c>
      <c r="HD131">
        <v>0</v>
      </c>
      <c r="HE131">
        <v>0</v>
      </c>
      <c r="HF131">
        <v>1087.46</v>
      </c>
      <c r="HG131">
        <v>0</v>
      </c>
      <c r="HH131">
        <v>291.12400000000002</v>
      </c>
      <c r="HI131">
        <v>0</v>
      </c>
      <c r="HJ131">
        <v>0</v>
      </c>
      <c r="HK131">
        <v>2235.73</v>
      </c>
      <c r="HL131">
        <v>0</v>
      </c>
      <c r="HM131">
        <v>0</v>
      </c>
      <c r="HN131">
        <v>0</v>
      </c>
      <c r="HO131">
        <v>0</v>
      </c>
      <c r="HP131">
        <v>0</v>
      </c>
      <c r="HQ131">
        <v>0</v>
      </c>
      <c r="HR131">
        <v>0</v>
      </c>
      <c r="HS131">
        <v>0</v>
      </c>
      <c r="HT131">
        <v>0</v>
      </c>
      <c r="HU131">
        <v>0</v>
      </c>
      <c r="HV131">
        <v>30.96</v>
      </c>
      <c r="HW131">
        <v>64.849999999999994</v>
      </c>
      <c r="HX131">
        <v>3.13</v>
      </c>
      <c r="HY131">
        <v>0</v>
      </c>
      <c r="HZ131">
        <v>31.19</v>
      </c>
      <c r="IA131">
        <v>26.6</v>
      </c>
      <c r="IB131">
        <v>34.56</v>
      </c>
      <c r="IC131">
        <v>44.53</v>
      </c>
      <c r="ID131">
        <v>2.2599999999999998</v>
      </c>
      <c r="IE131">
        <v>238.08</v>
      </c>
      <c r="IF131">
        <v>0</v>
      </c>
      <c r="IG131">
        <v>9.3642800000000008</v>
      </c>
      <c r="IH131">
        <v>8.9726299999999995E-2</v>
      </c>
      <c r="II131">
        <v>0</v>
      </c>
      <c r="IJ131">
        <v>0</v>
      </c>
      <c r="IK131">
        <v>1.7213499999999999</v>
      </c>
      <c r="IL131">
        <v>0.80892399999999998</v>
      </c>
      <c r="IM131">
        <v>1.7518499999999999</v>
      </c>
      <c r="IN131">
        <v>0.114331</v>
      </c>
      <c r="IO131">
        <v>13.8505</v>
      </c>
      <c r="IP131">
        <v>56.9</v>
      </c>
      <c r="IQ131">
        <v>0</v>
      </c>
      <c r="IR131">
        <v>27.3</v>
      </c>
      <c r="IS131">
        <v>54.3</v>
      </c>
      <c r="IT131">
        <v>27</v>
      </c>
      <c r="IU131">
        <v>30.1</v>
      </c>
      <c r="IV131">
        <v>39.43</v>
      </c>
      <c r="IW131">
        <v>35.4</v>
      </c>
      <c r="IX131">
        <v>26.57</v>
      </c>
      <c r="IY131">
        <v>30.1</v>
      </c>
      <c r="IZ131">
        <v>39.43</v>
      </c>
      <c r="JA131">
        <v>71.709999999999994</v>
      </c>
      <c r="JB131">
        <v>58.42</v>
      </c>
    </row>
    <row r="132" spans="1:262" x14ac:dyDescent="0.25">
      <c r="A132" s="10">
        <v>42977.405717592592</v>
      </c>
      <c r="B132" t="s">
        <v>489</v>
      </c>
      <c r="C132" t="s">
        <v>610</v>
      </c>
      <c r="D132">
        <v>12</v>
      </c>
      <c r="E132">
        <v>8</v>
      </c>
      <c r="F132">
        <v>6960</v>
      </c>
      <c r="G132" t="s">
        <v>96</v>
      </c>
      <c r="H132" t="s">
        <v>125</v>
      </c>
      <c r="I132">
        <v>-15.65</v>
      </c>
      <c r="J132">
        <v>59.8</v>
      </c>
      <c r="K132">
        <v>234.71600000000001</v>
      </c>
      <c r="L132">
        <v>1669.93</v>
      </c>
      <c r="M132">
        <v>785.77200000000005</v>
      </c>
      <c r="N132">
        <v>0</v>
      </c>
      <c r="O132">
        <v>0</v>
      </c>
      <c r="P132">
        <v>0</v>
      </c>
      <c r="Q132">
        <v>0</v>
      </c>
      <c r="R132">
        <v>2033.7</v>
      </c>
      <c r="S132">
        <v>5493.14</v>
      </c>
      <c r="T132">
        <v>12062</v>
      </c>
      <c r="U132">
        <v>433.91399999999999</v>
      </c>
      <c r="V132">
        <v>22713.1</v>
      </c>
      <c r="W132">
        <v>273.31700000000001</v>
      </c>
      <c r="X132">
        <v>0</v>
      </c>
      <c r="Y132">
        <v>0</v>
      </c>
      <c r="Z132">
        <v>0</v>
      </c>
      <c r="AA132">
        <v>1362.34</v>
      </c>
      <c r="AB132">
        <v>0</v>
      </c>
      <c r="AC132">
        <v>287.95400000000001</v>
      </c>
      <c r="AD132">
        <v>0</v>
      </c>
      <c r="AE132">
        <v>0</v>
      </c>
      <c r="AF132">
        <v>1923.61</v>
      </c>
      <c r="AG132">
        <v>0</v>
      </c>
      <c r="AH132">
        <v>0</v>
      </c>
      <c r="AI132">
        <v>0</v>
      </c>
      <c r="AJ132">
        <v>0</v>
      </c>
      <c r="AK132">
        <v>0</v>
      </c>
      <c r="AL132">
        <v>0</v>
      </c>
      <c r="AM132">
        <v>0</v>
      </c>
      <c r="AN132">
        <v>0</v>
      </c>
      <c r="AO132">
        <v>0</v>
      </c>
      <c r="AP132">
        <v>0</v>
      </c>
      <c r="AQ132">
        <v>9.5299999999999994</v>
      </c>
      <c r="AR132">
        <v>26.12</v>
      </c>
      <c r="AS132">
        <v>3.13</v>
      </c>
      <c r="AT132">
        <v>0</v>
      </c>
      <c r="AU132">
        <v>38.840000000000003</v>
      </c>
      <c r="AV132">
        <v>0</v>
      </c>
      <c r="AW132">
        <v>0</v>
      </c>
      <c r="AX132">
        <v>8.9499999999999993</v>
      </c>
      <c r="AY132">
        <v>31.71</v>
      </c>
      <c r="AZ132">
        <v>49.46</v>
      </c>
      <c r="BA132">
        <v>1.79</v>
      </c>
      <c r="BB132">
        <v>169.53</v>
      </c>
      <c r="BC132">
        <v>77.62</v>
      </c>
      <c r="BD132">
        <v>0</v>
      </c>
      <c r="BE132">
        <v>4.7061299999999999</v>
      </c>
      <c r="BF132">
        <v>8.9726299999999995E-2</v>
      </c>
      <c r="BG132">
        <v>0</v>
      </c>
      <c r="BH132">
        <v>0</v>
      </c>
      <c r="BI132">
        <v>0</v>
      </c>
      <c r="BJ132">
        <v>0</v>
      </c>
      <c r="BK132">
        <v>0.53989299999999996</v>
      </c>
      <c r="BL132">
        <v>0.99671200000000004</v>
      </c>
      <c r="BM132">
        <v>1.82348</v>
      </c>
      <c r="BN132">
        <v>7.39533E-2</v>
      </c>
      <c r="BO132">
        <v>8.2299000000000007</v>
      </c>
      <c r="BP132">
        <v>4.7958600000000002</v>
      </c>
      <c r="BQ132">
        <v>180.74100000000001</v>
      </c>
      <c r="BR132">
        <v>2117.7600000000002</v>
      </c>
      <c r="BS132">
        <v>785.77200000000005</v>
      </c>
      <c r="BT132">
        <v>0</v>
      </c>
      <c r="BU132">
        <v>584.83299999999997</v>
      </c>
      <c r="BV132">
        <v>2033.7</v>
      </c>
      <c r="BW132">
        <v>5509.85</v>
      </c>
      <c r="BX132">
        <v>12062</v>
      </c>
      <c r="BY132">
        <v>433.91399999999999</v>
      </c>
      <c r="BZ132">
        <v>23708.5</v>
      </c>
      <c r="CA132">
        <v>266.71300000000002</v>
      </c>
      <c r="CB132">
        <v>0</v>
      </c>
      <c r="CC132">
        <v>0</v>
      </c>
      <c r="CD132">
        <v>0</v>
      </c>
      <c r="CE132">
        <v>630.45000000000005</v>
      </c>
      <c r="CF132">
        <v>0</v>
      </c>
      <c r="CG132">
        <v>287.95400000000001</v>
      </c>
      <c r="CH132">
        <v>0</v>
      </c>
      <c r="CI132">
        <v>0</v>
      </c>
      <c r="CJ132">
        <v>1185.1199999999999</v>
      </c>
      <c r="CK132">
        <v>0</v>
      </c>
      <c r="CL132">
        <v>0</v>
      </c>
      <c r="CM132">
        <v>0</v>
      </c>
      <c r="CN132">
        <v>0</v>
      </c>
      <c r="CO132">
        <v>0</v>
      </c>
      <c r="CP132">
        <v>0</v>
      </c>
      <c r="CQ132">
        <v>0</v>
      </c>
      <c r="CR132">
        <v>0</v>
      </c>
      <c r="CS132">
        <v>0</v>
      </c>
      <c r="CT132">
        <v>0</v>
      </c>
      <c r="CU132">
        <v>9.17</v>
      </c>
      <c r="CV132">
        <v>29.14</v>
      </c>
      <c r="CW132">
        <v>3.13</v>
      </c>
      <c r="CX132">
        <v>0</v>
      </c>
      <c r="CY132">
        <v>20.53</v>
      </c>
      <c r="CZ132">
        <v>8.9499999999999993</v>
      </c>
      <c r="DA132">
        <v>31.78</v>
      </c>
      <c r="DB132">
        <v>49.46</v>
      </c>
      <c r="DC132">
        <v>1.79</v>
      </c>
      <c r="DD132">
        <v>153.94999999999999</v>
      </c>
      <c r="DE132">
        <v>61.97</v>
      </c>
      <c r="DF132">
        <v>0</v>
      </c>
      <c r="DG132">
        <v>5.1017599999999996</v>
      </c>
      <c r="DH132">
        <v>8.9726299999999995E-2</v>
      </c>
      <c r="DI132">
        <v>0</v>
      </c>
      <c r="DJ132">
        <v>8.6966000000000002E-2</v>
      </c>
      <c r="DK132">
        <v>0.53989299999999996</v>
      </c>
      <c r="DL132">
        <v>0.99752799999999997</v>
      </c>
      <c r="DM132">
        <v>1.82348</v>
      </c>
      <c r="DN132">
        <v>7.39533E-2</v>
      </c>
      <c r="DO132">
        <v>8.7133000000000003</v>
      </c>
      <c r="DP132">
        <v>5.2784500000000003</v>
      </c>
      <c r="DQ132" t="s">
        <v>691</v>
      </c>
      <c r="DR132" t="s">
        <v>690</v>
      </c>
      <c r="DS132" t="s">
        <v>16</v>
      </c>
      <c r="DT132">
        <v>0.483406</v>
      </c>
      <c r="DU132">
        <v>0.48259000000000002</v>
      </c>
      <c r="DV132">
        <v>-10.120200000000001</v>
      </c>
      <c r="DW132">
        <v>-25.254200000000001</v>
      </c>
      <c r="EN132">
        <v>234.71600000000001</v>
      </c>
      <c r="EO132">
        <v>1669.93</v>
      </c>
      <c r="EP132">
        <v>785.77200000000005</v>
      </c>
      <c r="EQ132">
        <v>0</v>
      </c>
      <c r="ER132">
        <v>0</v>
      </c>
      <c r="ES132">
        <v>0</v>
      </c>
      <c r="ET132">
        <v>0</v>
      </c>
      <c r="EU132">
        <v>2033.7</v>
      </c>
      <c r="EV132">
        <v>5493.14</v>
      </c>
      <c r="EW132">
        <v>12062</v>
      </c>
      <c r="EX132">
        <v>433.91399999999999</v>
      </c>
      <c r="EY132">
        <v>22713.1</v>
      </c>
      <c r="EZ132">
        <v>273.31700000000001</v>
      </c>
      <c r="FA132">
        <v>0</v>
      </c>
      <c r="FB132">
        <v>0</v>
      </c>
      <c r="FC132">
        <v>0</v>
      </c>
      <c r="FD132">
        <v>1362.34</v>
      </c>
      <c r="FE132">
        <v>0</v>
      </c>
      <c r="FF132">
        <v>287.95400000000001</v>
      </c>
      <c r="FG132">
        <v>0</v>
      </c>
      <c r="FH132">
        <v>0</v>
      </c>
      <c r="FI132">
        <v>1923.61</v>
      </c>
      <c r="FJ132">
        <v>0</v>
      </c>
      <c r="FK132">
        <v>0</v>
      </c>
      <c r="FL132">
        <v>0</v>
      </c>
      <c r="FM132">
        <v>0</v>
      </c>
      <c r="FN132">
        <v>0</v>
      </c>
      <c r="FO132">
        <v>0</v>
      </c>
      <c r="FP132">
        <v>0</v>
      </c>
      <c r="FQ132">
        <v>0</v>
      </c>
      <c r="FR132">
        <v>0</v>
      </c>
      <c r="FS132">
        <v>0</v>
      </c>
      <c r="FT132">
        <v>9.5299999999999994</v>
      </c>
      <c r="FU132">
        <v>26.12</v>
      </c>
      <c r="FV132">
        <v>3.13</v>
      </c>
      <c r="FW132">
        <v>0</v>
      </c>
      <c r="FX132">
        <v>38.840000000000003</v>
      </c>
      <c r="FY132">
        <v>0</v>
      </c>
      <c r="FZ132">
        <v>0</v>
      </c>
      <c r="GA132">
        <v>8.9499999999999993</v>
      </c>
      <c r="GB132">
        <v>31.71</v>
      </c>
      <c r="GC132">
        <v>49.46</v>
      </c>
      <c r="GD132">
        <v>1.79</v>
      </c>
      <c r="GE132">
        <v>169.53</v>
      </c>
      <c r="GF132">
        <v>0</v>
      </c>
      <c r="GG132">
        <v>4.7061299999999999</v>
      </c>
      <c r="GH132">
        <v>8.9726299999999995E-2</v>
      </c>
      <c r="GI132">
        <v>0</v>
      </c>
      <c r="GJ132">
        <v>0</v>
      </c>
      <c r="GK132">
        <v>0</v>
      </c>
      <c r="GL132">
        <v>0</v>
      </c>
      <c r="GM132">
        <v>0.53989299999999996</v>
      </c>
      <c r="GN132">
        <v>0.99671200000000004</v>
      </c>
      <c r="GO132">
        <v>1.82348</v>
      </c>
      <c r="GP132">
        <v>7.39533E-2</v>
      </c>
      <c r="GQ132">
        <v>8.2299000000000007</v>
      </c>
      <c r="GR132">
        <v>1029.98</v>
      </c>
      <c r="GS132">
        <v>5830.83</v>
      </c>
      <c r="GT132">
        <v>785.77200000000005</v>
      </c>
      <c r="GU132">
        <v>0</v>
      </c>
      <c r="GV132">
        <v>0</v>
      </c>
      <c r="GW132">
        <v>5894.96</v>
      </c>
      <c r="GX132">
        <v>6547.68</v>
      </c>
      <c r="GY132">
        <v>10697.7</v>
      </c>
      <c r="GZ132">
        <v>540.49900000000002</v>
      </c>
      <c r="HA132">
        <v>31327.5</v>
      </c>
      <c r="HB132">
        <v>857.14400000000001</v>
      </c>
      <c r="HC132">
        <v>0</v>
      </c>
      <c r="HD132">
        <v>0</v>
      </c>
      <c r="HE132">
        <v>0</v>
      </c>
      <c r="HF132">
        <v>1087.46</v>
      </c>
      <c r="HG132">
        <v>0</v>
      </c>
      <c r="HH132">
        <v>291.12400000000002</v>
      </c>
      <c r="HI132">
        <v>0</v>
      </c>
      <c r="HJ132">
        <v>0</v>
      </c>
      <c r="HK132">
        <v>2235.73</v>
      </c>
      <c r="HL132">
        <v>0</v>
      </c>
      <c r="HM132">
        <v>0</v>
      </c>
      <c r="HN132">
        <v>0</v>
      </c>
      <c r="HO132">
        <v>0</v>
      </c>
      <c r="HP132">
        <v>0</v>
      </c>
      <c r="HQ132">
        <v>0</v>
      </c>
      <c r="HR132">
        <v>0</v>
      </c>
      <c r="HS132">
        <v>0</v>
      </c>
      <c r="HT132">
        <v>0</v>
      </c>
      <c r="HU132">
        <v>0</v>
      </c>
      <c r="HV132">
        <v>30.96</v>
      </c>
      <c r="HW132">
        <v>64.849999999999994</v>
      </c>
      <c r="HX132">
        <v>3.13</v>
      </c>
      <c r="HY132">
        <v>0</v>
      </c>
      <c r="HZ132">
        <v>31.19</v>
      </c>
      <c r="IA132">
        <v>26.6</v>
      </c>
      <c r="IB132">
        <v>34.56</v>
      </c>
      <c r="IC132">
        <v>44.53</v>
      </c>
      <c r="ID132">
        <v>2.2599999999999998</v>
      </c>
      <c r="IE132">
        <v>238.08</v>
      </c>
      <c r="IF132">
        <v>0</v>
      </c>
      <c r="IG132">
        <v>9.3642800000000008</v>
      </c>
      <c r="IH132">
        <v>8.9726299999999995E-2</v>
      </c>
      <c r="II132">
        <v>0</v>
      </c>
      <c r="IJ132">
        <v>0</v>
      </c>
      <c r="IK132">
        <v>1.7213499999999999</v>
      </c>
      <c r="IL132">
        <v>0.80892399999999998</v>
      </c>
      <c r="IM132">
        <v>1.7518499999999999</v>
      </c>
      <c r="IN132">
        <v>0.114331</v>
      </c>
      <c r="IO132">
        <v>13.8505</v>
      </c>
      <c r="IP132">
        <v>59.8</v>
      </c>
      <c r="IQ132">
        <v>0</v>
      </c>
      <c r="IR132">
        <v>27.3</v>
      </c>
      <c r="IS132">
        <v>54.3</v>
      </c>
      <c r="IT132">
        <v>27</v>
      </c>
      <c r="IU132">
        <v>30.1</v>
      </c>
      <c r="IV132">
        <v>47.52</v>
      </c>
      <c r="IW132">
        <v>35.4</v>
      </c>
      <c r="IX132">
        <v>26.57</v>
      </c>
      <c r="IY132">
        <v>30.1</v>
      </c>
      <c r="IZ132">
        <v>47.52</v>
      </c>
      <c r="JA132">
        <v>71.709999999999994</v>
      </c>
      <c r="JB132">
        <v>58.42</v>
      </c>
    </row>
    <row r="133" spans="1:262" x14ac:dyDescent="0.25">
      <c r="A133" s="10">
        <v>42977.405995370369</v>
      </c>
      <c r="B133" t="s">
        <v>490</v>
      </c>
      <c r="C133" t="s">
        <v>610</v>
      </c>
      <c r="D133">
        <v>12</v>
      </c>
      <c r="E133">
        <v>8</v>
      </c>
      <c r="F133">
        <v>6960</v>
      </c>
      <c r="G133" t="s">
        <v>96</v>
      </c>
      <c r="H133" t="s">
        <v>125</v>
      </c>
      <c r="I133">
        <v>2.66</v>
      </c>
      <c r="J133">
        <v>54.9</v>
      </c>
      <c r="K133">
        <v>234.71600000000001</v>
      </c>
      <c r="L133">
        <v>1669.93</v>
      </c>
      <c r="M133">
        <v>785.77200000000005</v>
      </c>
      <c r="N133">
        <v>0</v>
      </c>
      <c r="O133">
        <v>0</v>
      </c>
      <c r="P133">
        <v>0</v>
      </c>
      <c r="Q133">
        <v>0</v>
      </c>
      <c r="R133">
        <v>2033.7</v>
      </c>
      <c r="S133">
        <v>5493.14</v>
      </c>
      <c r="T133">
        <v>12062</v>
      </c>
      <c r="U133">
        <v>433.91399999999999</v>
      </c>
      <c r="V133">
        <v>22713.1</v>
      </c>
      <c r="W133">
        <v>273.31700000000001</v>
      </c>
      <c r="X133">
        <v>0</v>
      </c>
      <c r="Y133">
        <v>0</v>
      </c>
      <c r="Z133">
        <v>0</v>
      </c>
      <c r="AA133">
        <v>827.33600000000001</v>
      </c>
      <c r="AB133">
        <v>0</v>
      </c>
      <c r="AC133">
        <v>287.95400000000001</v>
      </c>
      <c r="AD133">
        <v>0</v>
      </c>
      <c r="AE133">
        <v>0</v>
      </c>
      <c r="AF133">
        <v>1388.61</v>
      </c>
      <c r="AG133">
        <v>0</v>
      </c>
      <c r="AH133">
        <v>0</v>
      </c>
      <c r="AI133">
        <v>0</v>
      </c>
      <c r="AJ133">
        <v>0</v>
      </c>
      <c r="AK133">
        <v>0</v>
      </c>
      <c r="AL133">
        <v>0</v>
      </c>
      <c r="AM133">
        <v>0</v>
      </c>
      <c r="AN133">
        <v>0</v>
      </c>
      <c r="AO133">
        <v>0</v>
      </c>
      <c r="AP133">
        <v>0</v>
      </c>
      <c r="AQ133">
        <v>9.5299999999999994</v>
      </c>
      <c r="AR133">
        <v>26.12</v>
      </c>
      <c r="AS133">
        <v>3.13</v>
      </c>
      <c r="AT133">
        <v>0</v>
      </c>
      <c r="AU133">
        <v>23.65</v>
      </c>
      <c r="AV133">
        <v>0</v>
      </c>
      <c r="AW133">
        <v>0</v>
      </c>
      <c r="AX133">
        <v>8.9499999999999993</v>
      </c>
      <c r="AY133">
        <v>31.71</v>
      </c>
      <c r="AZ133">
        <v>49.46</v>
      </c>
      <c r="BA133">
        <v>1.79</v>
      </c>
      <c r="BB133">
        <v>154.34</v>
      </c>
      <c r="BC133">
        <v>62.43</v>
      </c>
      <c r="BD133">
        <v>0</v>
      </c>
      <c r="BE133">
        <v>4.7061299999999999</v>
      </c>
      <c r="BF133">
        <v>8.9726299999999995E-2</v>
      </c>
      <c r="BG133">
        <v>0</v>
      </c>
      <c r="BH133">
        <v>0</v>
      </c>
      <c r="BI133">
        <v>0</v>
      </c>
      <c r="BJ133">
        <v>0</v>
      </c>
      <c r="BK133">
        <v>0.53989299999999996</v>
      </c>
      <c r="BL133">
        <v>0.99671200000000004</v>
      </c>
      <c r="BM133">
        <v>1.82348</v>
      </c>
      <c r="BN133">
        <v>7.39533E-2</v>
      </c>
      <c r="BO133">
        <v>8.2299000000000007</v>
      </c>
      <c r="BP133">
        <v>4.7958600000000002</v>
      </c>
      <c r="BQ133">
        <v>180.74100000000001</v>
      </c>
      <c r="BR133">
        <v>2117.7600000000002</v>
      </c>
      <c r="BS133">
        <v>785.77200000000005</v>
      </c>
      <c r="BT133">
        <v>0</v>
      </c>
      <c r="BU133">
        <v>0</v>
      </c>
      <c r="BV133">
        <v>2033.7</v>
      </c>
      <c r="BW133">
        <v>5509.85</v>
      </c>
      <c r="BX133">
        <v>12062</v>
      </c>
      <c r="BY133">
        <v>433.91399999999999</v>
      </c>
      <c r="BZ133">
        <v>23123.7</v>
      </c>
      <c r="CA133">
        <v>266.71300000000002</v>
      </c>
      <c r="CB133">
        <v>0</v>
      </c>
      <c r="CC133">
        <v>0</v>
      </c>
      <c r="CD133">
        <v>0</v>
      </c>
      <c r="CE133">
        <v>827.33600000000001</v>
      </c>
      <c r="CF133">
        <v>0</v>
      </c>
      <c r="CG133">
        <v>287.95400000000001</v>
      </c>
      <c r="CH133">
        <v>0</v>
      </c>
      <c r="CI133">
        <v>0</v>
      </c>
      <c r="CJ133">
        <v>1382</v>
      </c>
      <c r="CK133">
        <v>0</v>
      </c>
      <c r="CL133">
        <v>0</v>
      </c>
      <c r="CM133">
        <v>0</v>
      </c>
      <c r="CN133">
        <v>0</v>
      </c>
      <c r="CO133">
        <v>0</v>
      </c>
      <c r="CP133">
        <v>0</v>
      </c>
      <c r="CQ133">
        <v>0</v>
      </c>
      <c r="CR133">
        <v>0</v>
      </c>
      <c r="CS133">
        <v>0</v>
      </c>
      <c r="CT133">
        <v>0</v>
      </c>
      <c r="CU133">
        <v>9.17</v>
      </c>
      <c r="CV133">
        <v>29.14</v>
      </c>
      <c r="CW133">
        <v>3.13</v>
      </c>
      <c r="CX133">
        <v>0</v>
      </c>
      <c r="CY133">
        <v>23.65</v>
      </c>
      <c r="CZ133">
        <v>8.9499999999999993</v>
      </c>
      <c r="DA133">
        <v>31.78</v>
      </c>
      <c r="DB133">
        <v>49.46</v>
      </c>
      <c r="DC133">
        <v>1.79</v>
      </c>
      <c r="DD133">
        <v>157.07</v>
      </c>
      <c r="DE133">
        <v>65.09</v>
      </c>
      <c r="DF133">
        <v>0</v>
      </c>
      <c r="DG133">
        <v>5.1017599999999996</v>
      </c>
      <c r="DH133">
        <v>8.9726299999999995E-2</v>
      </c>
      <c r="DI133">
        <v>0</v>
      </c>
      <c r="DJ133">
        <v>0</v>
      </c>
      <c r="DK133">
        <v>0.53989299999999996</v>
      </c>
      <c r="DL133">
        <v>0.99752799999999997</v>
      </c>
      <c r="DM133">
        <v>1.82348</v>
      </c>
      <c r="DN133">
        <v>7.39533E-2</v>
      </c>
      <c r="DO133">
        <v>8.6263400000000008</v>
      </c>
      <c r="DP133">
        <v>5.1914800000000003</v>
      </c>
      <c r="DQ133" t="s">
        <v>691</v>
      </c>
      <c r="DR133" t="s">
        <v>690</v>
      </c>
      <c r="DS133" t="s">
        <v>16</v>
      </c>
      <c r="DT133">
        <v>0.39644000000000001</v>
      </c>
      <c r="DU133">
        <v>0.39562399999999998</v>
      </c>
      <c r="DV133">
        <v>1.7380800000000001</v>
      </c>
      <c r="DW133">
        <v>4.0866499999999997</v>
      </c>
      <c r="EN133">
        <v>234.71600000000001</v>
      </c>
      <c r="EO133">
        <v>1669.93</v>
      </c>
      <c r="EP133">
        <v>785.77200000000005</v>
      </c>
      <c r="EQ133">
        <v>0</v>
      </c>
      <c r="ER133">
        <v>0</v>
      </c>
      <c r="ES133">
        <v>0</v>
      </c>
      <c r="ET133">
        <v>0</v>
      </c>
      <c r="EU133">
        <v>2033.7</v>
      </c>
      <c r="EV133">
        <v>5493.14</v>
      </c>
      <c r="EW133">
        <v>12062</v>
      </c>
      <c r="EX133">
        <v>433.91399999999999</v>
      </c>
      <c r="EY133">
        <v>22713.1</v>
      </c>
      <c r="EZ133">
        <v>273.31700000000001</v>
      </c>
      <c r="FA133">
        <v>0</v>
      </c>
      <c r="FB133">
        <v>0</v>
      </c>
      <c r="FC133">
        <v>0</v>
      </c>
      <c r="FD133">
        <v>827.33600000000001</v>
      </c>
      <c r="FE133">
        <v>0</v>
      </c>
      <c r="FF133">
        <v>287.95400000000001</v>
      </c>
      <c r="FG133">
        <v>0</v>
      </c>
      <c r="FH133">
        <v>0</v>
      </c>
      <c r="FI133">
        <v>1388.61</v>
      </c>
      <c r="FJ133">
        <v>0</v>
      </c>
      <c r="FK133">
        <v>0</v>
      </c>
      <c r="FL133">
        <v>0</v>
      </c>
      <c r="FM133">
        <v>0</v>
      </c>
      <c r="FN133">
        <v>0</v>
      </c>
      <c r="FO133">
        <v>0</v>
      </c>
      <c r="FP133">
        <v>0</v>
      </c>
      <c r="FQ133">
        <v>0</v>
      </c>
      <c r="FR133">
        <v>0</v>
      </c>
      <c r="FS133">
        <v>0</v>
      </c>
      <c r="FT133">
        <v>9.5299999999999994</v>
      </c>
      <c r="FU133">
        <v>26.12</v>
      </c>
      <c r="FV133">
        <v>3.13</v>
      </c>
      <c r="FW133">
        <v>0</v>
      </c>
      <c r="FX133">
        <v>23.65</v>
      </c>
      <c r="FY133">
        <v>0</v>
      </c>
      <c r="FZ133">
        <v>0</v>
      </c>
      <c r="GA133">
        <v>8.9499999999999993</v>
      </c>
      <c r="GB133">
        <v>31.71</v>
      </c>
      <c r="GC133">
        <v>49.46</v>
      </c>
      <c r="GD133">
        <v>1.79</v>
      </c>
      <c r="GE133">
        <v>154.34</v>
      </c>
      <c r="GF133">
        <v>0</v>
      </c>
      <c r="GG133">
        <v>4.7061299999999999</v>
      </c>
      <c r="GH133">
        <v>8.9726299999999995E-2</v>
      </c>
      <c r="GI133">
        <v>0</v>
      </c>
      <c r="GJ133">
        <v>0</v>
      </c>
      <c r="GK133">
        <v>0</v>
      </c>
      <c r="GL133">
        <v>0</v>
      </c>
      <c r="GM133">
        <v>0.53989299999999996</v>
      </c>
      <c r="GN133">
        <v>0.99671200000000004</v>
      </c>
      <c r="GO133">
        <v>1.82348</v>
      </c>
      <c r="GP133">
        <v>7.39533E-2</v>
      </c>
      <c r="GQ133">
        <v>8.2299000000000007</v>
      </c>
      <c r="GR133">
        <v>1029.98</v>
      </c>
      <c r="GS133">
        <v>5830.83</v>
      </c>
      <c r="GT133">
        <v>785.77200000000005</v>
      </c>
      <c r="GU133">
        <v>0</v>
      </c>
      <c r="GV133">
        <v>0</v>
      </c>
      <c r="GW133">
        <v>5894.96</v>
      </c>
      <c r="GX133">
        <v>6547.68</v>
      </c>
      <c r="GY133">
        <v>10697.7</v>
      </c>
      <c r="GZ133">
        <v>540.49900000000002</v>
      </c>
      <c r="HA133">
        <v>31327.5</v>
      </c>
      <c r="HB133">
        <v>857.14400000000001</v>
      </c>
      <c r="HC133">
        <v>0</v>
      </c>
      <c r="HD133">
        <v>0</v>
      </c>
      <c r="HE133">
        <v>0</v>
      </c>
      <c r="HF133">
        <v>1048.78</v>
      </c>
      <c r="HG133">
        <v>0</v>
      </c>
      <c r="HH133">
        <v>291.12400000000002</v>
      </c>
      <c r="HI133">
        <v>0</v>
      </c>
      <c r="HJ133">
        <v>0</v>
      </c>
      <c r="HK133">
        <v>2197.0500000000002</v>
      </c>
      <c r="HL133">
        <v>0</v>
      </c>
      <c r="HM133">
        <v>0</v>
      </c>
      <c r="HN133">
        <v>0</v>
      </c>
      <c r="HO133">
        <v>0</v>
      </c>
      <c r="HP133">
        <v>0</v>
      </c>
      <c r="HQ133">
        <v>0</v>
      </c>
      <c r="HR133">
        <v>0</v>
      </c>
      <c r="HS133">
        <v>0</v>
      </c>
      <c r="HT133">
        <v>0</v>
      </c>
      <c r="HU133">
        <v>0</v>
      </c>
      <c r="HV133">
        <v>30.96</v>
      </c>
      <c r="HW133">
        <v>64.849999999999994</v>
      </c>
      <c r="HX133">
        <v>3.13</v>
      </c>
      <c r="HY133">
        <v>0</v>
      </c>
      <c r="HZ133">
        <v>30</v>
      </c>
      <c r="IA133">
        <v>26.6</v>
      </c>
      <c r="IB133">
        <v>34.56</v>
      </c>
      <c r="IC133">
        <v>44.53</v>
      </c>
      <c r="ID133">
        <v>2.2599999999999998</v>
      </c>
      <c r="IE133">
        <v>236.89</v>
      </c>
      <c r="IF133">
        <v>0</v>
      </c>
      <c r="IG133">
        <v>9.3642800000000008</v>
      </c>
      <c r="IH133">
        <v>8.9726299999999995E-2</v>
      </c>
      <c r="II133">
        <v>0</v>
      </c>
      <c r="IJ133">
        <v>0</v>
      </c>
      <c r="IK133">
        <v>1.7213499999999999</v>
      </c>
      <c r="IL133">
        <v>0.80892399999999998</v>
      </c>
      <c r="IM133">
        <v>1.7518499999999999</v>
      </c>
      <c r="IN133">
        <v>0.114331</v>
      </c>
      <c r="IO133">
        <v>13.8505</v>
      </c>
      <c r="IP133">
        <v>54.9</v>
      </c>
      <c r="IQ133">
        <v>0</v>
      </c>
      <c r="IR133">
        <v>28.7</v>
      </c>
      <c r="IS133">
        <v>55.9</v>
      </c>
      <c r="IT133">
        <v>27.2</v>
      </c>
      <c r="IU133">
        <v>30.1</v>
      </c>
      <c r="IV133">
        <v>32.33</v>
      </c>
      <c r="IW133">
        <v>32.93</v>
      </c>
      <c r="IX133">
        <v>32.159999999999997</v>
      </c>
      <c r="IY133">
        <v>30.1</v>
      </c>
      <c r="IZ133">
        <v>32.33</v>
      </c>
      <c r="JA133">
        <v>71.709999999999994</v>
      </c>
      <c r="JB133">
        <v>57.23</v>
      </c>
    </row>
    <row r="134" spans="1:262" x14ac:dyDescent="0.25">
      <c r="A134" s="10">
        <v>42977.406689814816</v>
      </c>
      <c r="B134" t="s">
        <v>491</v>
      </c>
      <c r="C134" t="s">
        <v>610</v>
      </c>
      <c r="D134">
        <v>12</v>
      </c>
      <c r="E134">
        <v>8</v>
      </c>
      <c r="F134">
        <v>6960</v>
      </c>
      <c r="G134" t="s">
        <v>96</v>
      </c>
      <c r="H134" t="s">
        <v>125</v>
      </c>
      <c r="I134">
        <v>2.66</v>
      </c>
      <c r="J134">
        <v>54.1</v>
      </c>
      <c r="K134">
        <v>234.71600000000001</v>
      </c>
      <c r="L134">
        <v>1669.93</v>
      </c>
      <c r="M134">
        <v>785.77200000000005</v>
      </c>
      <c r="N134">
        <v>0</v>
      </c>
      <c r="O134">
        <v>594.08600000000001</v>
      </c>
      <c r="P134">
        <v>0</v>
      </c>
      <c r="Q134">
        <v>0</v>
      </c>
      <c r="R134">
        <v>2033.7</v>
      </c>
      <c r="S134">
        <v>5493.14</v>
      </c>
      <c r="T134">
        <v>12062</v>
      </c>
      <c r="U134">
        <v>433.91399999999999</v>
      </c>
      <c r="V134">
        <v>23307.200000000001</v>
      </c>
      <c r="W134">
        <v>273.31700000000001</v>
      </c>
      <c r="X134">
        <v>0</v>
      </c>
      <c r="Y134">
        <v>0</v>
      </c>
      <c r="Z134">
        <v>0</v>
      </c>
      <c r="AA134">
        <v>1029.24</v>
      </c>
      <c r="AB134">
        <v>0</v>
      </c>
      <c r="AC134">
        <v>287.95400000000001</v>
      </c>
      <c r="AD134">
        <v>0</v>
      </c>
      <c r="AE134">
        <v>0</v>
      </c>
      <c r="AF134">
        <v>1590.51</v>
      </c>
      <c r="AG134">
        <v>0</v>
      </c>
      <c r="AH134">
        <v>0</v>
      </c>
      <c r="AI134">
        <v>0</v>
      </c>
      <c r="AJ134">
        <v>0</v>
      </c>
      <c r="AK134">
        <v>0</v>
      </c>
      <c r="AL134">
        <v>0</v>
      </c>
      <c r="AM134">
        <v>0</v>
      </c>
      <c r="AN134">
        <v>0</v>
      </c>
      <c r="AO134">
        <v>0</v>
      </c>
      <c r="AP134">
        <v>0</v>
      </c>
      <c r="AQ134">
        <v>9.5299999999999994</v>
      </c>
      <c r="AR134">
        <v>26.12</v>
      </c>
      <c r="AS134">
        <v>3.13</v>
      </c>
      <c r="AT134">
        <v>0</v>
      </c>
      <c r="AU134">
        <v>31.75</v>
      </c>
      <c r="AV134">
        <v>0</v>
      </c>
      <c r="AW134">
        <v>0</v>
      </c>
      <c r="AX134">
        <v>8.9499999999999993</v>
      </c>
      <c r="AY134">
        <v>31.71</v>
      </c>
      <c r="AZ134">
        <v>49.46</v>
      </c>
      <c r="BA134">
        <v>1.79</v>
      </c>
      <c r="BB134">
        <v>162.44</v>
      </c>
      <c r="BC134">
        <v>70.53</v>
      </c>
      <c r="BD134">
        <v>0</v>
      </c>
      <c r="BE134">
        <v>4.7061299999999999</v>
      </c>
      <c r="BF134">
        <v>8.9726299999999995E-2</v>
      </c>
      <c r="BG134">
        <v>0</v>
      </c>
      <c r="BH134">
        <v>6.7837900000000007E-2</v>
      </c>
      <c r="BI134">
        <v>0</v>
      </c>
      <c r="BJ134">
        <v>0</v>
      </c>
      <c r="BK134">
        <v>0.53989299999999996</v>
      </c>
      <c r="BL134">
        <v>0.99671200000000004</v>
      </c>
      <c r="BM134">
        <v>1.82348</v>
      </c>
      <c r="BN134">
        <v>7.39533E-2</v>
      </c>
      <c r="BO134">
        <v>8.2977299999999996</v>
      </c>
      <c r="BP134">
        <v>4.8636999999999997</v>
      </c>
      <c r="BQ134">
        <v>180.74100000000001</v>
      </c>
      <c r="BR134">
        <v>2117.7600000000002</v>
      </c>
      <c r="BS134">
        <v>785.77200000000005</v>
      </c>
      <c r="BT134">
        <v>0</v>
      </c>
      <c r="BU134">
        <v>594.08600000000001</v>
      </c>
      <c r="BV134">
        <v>2033.7</v>
      </c>
      <c r="BW134">
        <v>5509.85</v>
      </c>
      <c r="BX134">
        <v>12062</v>
      </c>
      <c r="BY134">
        <v>433.91399999999999</v>
      </c>
      <c r="BZ134">
        <v>23717.8</v>
      </c>
      <c r="CA134">
        <v>266.71300000000002</v>
      </c>
      <c r="CB134">
        <v>0</v>
      </c>
      <c r="CC134">
        <v>0</v>
      </c>
      <c r="CD134">
        <v>0</v>
      </c>
      <c r="CE134">
        <v>1029.24</v>
      </c>
      <c r="CF134">
        <v>0</v>
      </c>
      <c r="CG134">
        <v>287.95400000000001</v>
      </c>
      <c r="CH134">
        <v>0</v>
      </c>
      <c r="CI134">
        <v>0</v>
      </c>
      <c r="CJ134">
        <v>1583.91</v>
      </c>
      <c r="CK134">
        <v>0</v>
      </c>
      <c r="CL134">
        <v>0</v>
      </c>
      <c r="CM134">
        <v>0</v>
      </c>
      <c r="CN134">
        <v>0</v>
      </c>
      <c r="CO134">
        <v>0</v>
      </c>
      <c r="CP134">
        <v>0</v>
      </c>
      <c r="CQ134">
        <v>0</v>
      </c>
      <c r="CR134">
        <v>0</v>
      </c>
      <c r="CS134">
        <v>0</v>
      </c>
      <c r="CT134">
        <v>0</v>
      </c>
      <c r="CU134">
        <v>9.17</v>
      </c>
      <c r="CV134">
        <v>29.14</v>
      </c>
      <c r="CW134">
        <v>3.13</v>
      </c>
      <c r="CX134">
        <v>0</v>
      </c>
      <c r="CY134">
        <v>31.75</v>
      </c>
      <c r="CZ134">
        <v>8.9499999999999993</v>
      </c>
      <c r="DA134">
        <v>31.78</v>
      </c>
      <c r="DB134">
        <v>49.46</v>
      </c>
      <c r="DC134">
        <v>1.79</v>
      </c>
      <c r="DD134">
        <v>165.17</v>
      </c>
      <c r="DE134">
        <v>73.19</v>
      </c>
      <c r="DF134">
        <v>0</v>
      </c>
      <c r="DG134">
        <v>5.1017599999999996</v>
      </c>
      <c r="DH134">
        <v>8.9726299999999995E-2</v>
      </c>
      <c r="DI134">
        <v>0</v>
      </c>
      <c r="DJ134">
        <v>6.7837900000000007E-2</v>
      </c>
      <c r="DK134">
        <v>0.53989299999999996</v>
      </c>
      <c r="DL134">
        <v>0.99752799999999997</v>
      </c>
      <c r="DM134">
        <v>1.82348</v>
      </c>
      <c r="DN134">
        <v>7.39533E-2</v>
      </c>
      <c r="DO134">
        <v>8.6941699999999997</v>
      </c>
      <c r="DP134">
        <v>5.2593199999999998</v>
      </c>
      <c r="DQ134" t="s">
        <v>691</v>
      </c>
      <c r="DR134" t="s">
        <v>690</v>
      </c>
      <c r="DS134" t="s">
        <v>16</v>
      </c>
      <c r="DT134">
        <v>0.39644000000000001</v>
      </c>
      <c r="DU134">
        <v>0.39562399999999998</v>
      </c>
      <c r="DV134">
        <v>1.6528400000000001</v>
      </c>
      <c r="DW134">
        <v>3.6343800000000002</v>
      </c>
      <c r="EN134">
        <v>234.71600000000001</v>
      </c>
      <c r="EO134">
        <v>1669.93</v>
      </c>
      <c r="EP134">
        <v>785.77200000000005</v>
      </c>
      <c r="EQ134">
        <v>0</v>
      </c>
      <c r="ER134">
        <v>594.08600000000001</v>
      </c>
      <c r="ES134">
        <v>0</v>
      </c>
      <c r="ET134">
        <v>0</v>
      </c>
      <c r="EU134">
        <v>2033.7</v>
      </c>
      <c r="EV134">
        <v>5493.14</v>
      </c>
      <c r="EW134">
        <v>12062</v>
      </c>
      <c r="EX134">
        <v>433.91399999999999</v>
      </c>
      <c r="EY134">
        <v>23307.200000000001</v>
      </c>
      <c r="EZ134">
        <v>273.31700000000001</v>
      </c>
      <c r="FA134">
        <v>0</v>
      </c>
      <c r="FB134">
        <v>0</v>
      </c>
      <c r="FC134">
        <v>0</v>
      </c>
      <c r="FD134">
        <v>1029.24</v>
      </c>
      <c r="FE134">
        <v>0</v>
      </c>
      <c r="FF134">
        <v>287.95400000000001</v>
      </c>
      <c r="FG134">
        <v>0</v>
      </c>
      <c r="FH134">
        <v>0</v>
      </c>
      <c r="FI134">
        <v>1590.51</v>
      </c>
      <c r="FJ134">
        <v>0</v>
      </c>
      <c r="FK134">
        <v>0</v>
      </c>
      <c r="FL134">
        <v>0</v>
      </c>
      <c r="FM134">
        <v>0</v>
      </c>
      <c r="FN134">
        <v>0</v>
      </c>
      <c r="FO134">
        <v>0</v>
      </c>
      <c r="FP134">
        <v>0</v>
      </c>
      <c r="FQ134">
        <v>0</v>
      </c>
      <c r="FR134">
        <v>0</v>
      </c>
      <c r="FS134">
        <v>0</v>
      </c>
      <c r="FT134">
        <v>9.5299999999999994</v>
      </c>
      <c r="FU134">
        <v>26.12</v>
      </c>
      <c r="FV134">
        <v>3.13</v>
      </c>
      <c r="FW134">
        <v>0</v>
      </c>
      <c r="FX134">
        <v>31.75</v>
      </c>
      <c r="FY134">
        <v>0</v>
      </c>
      <c r="FZ134">
        <v>0</v>
      </c>
      <c r="GA134">
        <v>8.9499999999999993</v>
      </c>
      <c r="GB134">
        <v>31.71</v>
      </c>
      <c r="GC134">
        <v>49.46</v>
      </c>
      <c r="GD134">
        <v>1.79</v>
      </c>
      <c r="GE134">
        <v>162.44</v>
      </c>
      <c r="GF134">
        <v>0</v>
      </c>
      <c r="GG134">
        <v>4.7061299999999999</v>
      </c>
      <c r="GH134">
        <v>8.9726299999999995E-2</v>
      </c>
      <c r="GI134">
        <v>0</v>
      </c>
      <c r="GJ134">
        <v>6.7837900000000007E-2</v>
      </c>
      <c r="GK134">
        <v>0</v>
      </c>
      <c r="GL134">
        <v>0</v>
      </c>
      <c r="GM134">
        <v>0.53989299999999996</v>
      </c>
      <c r="GN134">
        <v>0.99671200000000004</v>
      </c>
      <c r="GO134">
        <v>1.82348</v>
      </c>
      <c r="GP134">
        <v>7.39533E-2</v>
      </c>
      <c r="GQ134">
        <v>8.2977299999999996</v>
      </c>
      <c r="GR134">
        <v>1029.98</v>
      </c>
      <c r="GS134">
        <v>5830.83</v>
      </c>
      <c r="GT134">
        <v>785.77200000000005</v>
      </c>
      <c r="GU134">
        <v>0</v>
      </c>
      <c r="GV134">
        <v>594.08600000000001</v>
      </c>
      <c r="GW134">
        <v>5894.96</v>
      </c>
      <c r="GX134">
        <v>6547.68</v>
      </c>
      <c r="GY134">
        <v>10697.7</v>
      </c>
      <c r="GZ134">
        <v>540.49900000000002</v>
      </c>
      <c r="HA134">
        <v>31921.5</v>
      </c>
      <c r="HB134">
        <v>857.14400000000001</v>
      </c>
      <c r="HC134">
        <v>0</v>
      </c>
      <c r="HD134">
        <v>0</v>
      </c>
      <c r="HE134">
        <v>0</v>
      </c>
      <c r="HF134">
        <v>1320.7</v>
      </c>
      <c r="HG134">
        <v>0</v>
      </c>
      <c r="HH134">
        <v>291.12400000000002</v>
      </c>
      <c r="HI134">
        <v>0</v>
      </c>
      <c r="HJ134">
        <v>0</v>
      </c>
      <c r="HK134">
        <v>2468.9699999999998</v>
      </c>
      <c r="HL134">
        <v>0</v>
      </c>
      <c r="HM134">
        <v>0</v>
      </c>
      <c r="HN134">
        <v>0</v>
      </c>
      <c r="HO134">
        <v>0</v>
      </c>
      <c r="HP134">
        <v>0</v>
      </c>
      <c r="HQ134">
        <v>0</v>
      </c>
      <c r="HR134">
        <v>0</v>
      </c>
      <c r="HS134">
        <v>0</v>
      </c>
      <c r="HT134">
        <v>0</v>
      </c>
      <c r="HU134">
        <v>0</v>
      </c>
      <c r="HV134">
        <v>30.96</v>
      </c>
      <c r="HW134">
        <v>64.849999999999994</v>
      </c>
      <c r="HX134">
        <v>3.13</v>
      </c>
      <c r="HY134">
        <v>0</v>
      </c>
      <c r="HZ134">
        <v>40.08</v>
      </c>
      <c r="IA134">
        <v>26.6</v>
      </c>
      <c r="IB134">
        <v>34.56</v>
      </c>
      <c r="IC134">
        <v>44.53</v>
      </c>
      <c r="ID134">
        <v>2.2599999999999998</v>
      </c>
      <c r="IE134">
        <v>246.97</v>
      </c>
      <c r="IF134">
        <v>0</v>
      </c>
      <c r="IG134">
        <v>9.3642800000000008</v>
      </c>
      <c r="IH134">
        <v>8.9726299999999995E-2</v>
      </c>
      <c r="II134">
        <v>0</v>
      </c>
      <c r="IJ134">
        <v>6.7837900000000007E-2</v>
      </c>
      <c r="IK134">
        <v>1.7213499999999999</v>
      </c>
      <c r="IL134">
        <v>0.80892399999999998</v>
      </c>
      <c r="IM134">
        <v>1.7518499999999999</v>
      </c>
      <c r="IN134">
        <v>0.114331</v>
      </c>
      <c r="IO134">
        <v>13.9183</v>
      </c>
      <c r="IP134">
        <v>54.1</v>
      </c>
      <c r="IQ134">
        <v>0</v>
      </c>
      <c r="IR134">
        <v>28.9</v>
      </c>
      <c r="IS134">
        <v>55</v>
      </c>
      <c r="IT134">
        <v>26.1</v>
      </c>
      <c r="IU134">
        <v>32.47</v>
      </c>
      <c r="IV134">
        <v>38.06</v>
      </c>
      <c r="IW134">
        <v>35.299999999999997</v>
      </c>
      <c r="IX134">
        <v>37.89</v>
      </c>
      <c r="IY134">
        <v>32.47</v>
      </c>
      <c r="IZ134">
        <v>38.06</v>
      </c>
      <c r="JA134">
        <v>74.08</v>
      </c>
      <c r="JB134">
        <v>64.94</v>
      </c>
    </row>
    <row r="135" spans="1:262" x14ac:dyDescent="0.25">
      <c r="A135" s="10">
        <v>42977.405717592592</v>
      </c>
      <c r="B135" t="s">
        <v>492</v>
      </c>
      <c r="C135" t="s">
        <v>610</v>
      </c>
      <c r="D135">
        <v>12</v>
      </c>
      <c r="E135">
        <v>8</v>
      </c>
      <c r="F135">
        <v>6960</v>
      </c>
      <c r="G135" t="s">
        <v>96</v>
      </c>
      <c r="H135" t="s">
        <v>125</v>
      </c>
      <c r="I135">
        <v>-3.01</v>
      </c>
      <c r="J135">
        <v>56</v>
      </c>
      <c r="K135">
        <v>234.71600000000001</v>
      </c>
      <c r="L135">
        <v>1669.93</v>
      </c>
      <c r="M135">
        <v>785.77200000000005</v>
      </c>
      <c r="N135">
        <v>0</v>
      </c>
      <c r="O135">
        <v>594.08600000000001</v>
      </c>
      <c r="P135">
        <v>0</v>
      </c>
      <c r="Q135">
        <v>0</v>
      </c>
      <c r="R135">
        <v>2033.7</v>
      </c>
      <c r="S135">
        <v>5493.14</v>
      </c>
      <c r="T135">
        <v>12062</v>
      </c>
      <c r="U135">
        <v>433.91399999999999</v>
      </c>
      <c r="V135">
        <v>23307.200000000001</v>
      </c>
      <c r="W135">
        <v>273.31700000000001</v>
      </c>
      <c r="X135">
        <v>0</v>
      </c>
      <c r="Y135">
        <v>0</v>
      </c>
      <c r="Z135">
        <v>0</v>
      </c>
      <c r="AA135">
        <v>1226.94</v>
      </c>
      <c r="AB135">
        <v>0</v>
      </c>
      <c r="AC135">
        <v>287.95400000000001</v>
      </c>
      <c r="AD135">
        <v>0</v>
      </c>
      <c r="AE135">
        <v>0</v>
      </c>
      <c r="AF135">
        <v>1788.21</v>
      </c>
      <c r="AG135">
        <v>0</v>
      </c>
      <c r="AH135">
        <v>0</v>
      </c>
      <c r="AI135">
        <v>0</v>
      </c>
      <c r="AJ135">
        <v>0</v>
      </c>
      <c r="AK135">
        <v>0</v>
      </c>
      <c r="AL135">
        <v>0</v>
      </c>
      <c r="AM135">
        <v>0</v>
      </c>
      <c r="AN135">
        <v>0</v>
      </c>
      <c r="AO135">
        <v>0</v>
      </c>
      <c r="AP135">
        <v>0</v>
      </c>
      <c r="AQ135">
        <v>9.5299999999999994</v>
      </c>
      <c r="AR135">
        <v>26.12</v>
      </c>
      <c r="AS135">
        <v>3.13</v>
      </c>
      <c r="AT135">
        <v>0</v>
      </c>
      <c r="AU135">
        <v>37.42</v>
      </c>
      <c r="AV135">
        <v>0</v>
      </c>
      <c r="AW135">
        <v>0</v>
      </c>
      <c r="AX135">
        <v>8.9499999999999993</v>
      </c>
      <c r="AY135">
        <v>31.71</v>
      </c>
      <c r="AZ135">
        <v>49.46</v>
      </c>
      <c r="BA135">
        <v>1.79</v>
      </c>
      <c r="BB135">
        <v>168.11</v>
      </c>
      <c r="BC135">
        <v>76.2</v>
      </c>
      <c r="BD135">
        <v>0</v>
      </c>
      <c r="BE135">
        <v>4.7061299999999999</v>
      </c>
      <c r="BF135">
        <v>8.9726299999999995E-2</v>
      </c>
      <c r="BG135">
        <v>0</v>
      </c>
      <c r="BH135">
        <v>6.7837900000000007E-2</v>
      </c>
      <c r="BI135">
        <v>0</v>
      </c>
      <c r="BJ135">
        <v>0</v>
      </c>
      <c r="BK135">
        <v>0.53989299999999996</v>
      </c>
      <c r="BL135">
        <v>0.99671200000000004</v>
      </c>
      <c r="BM135">
        <v>1.82348</v>
      </c>
      <c r="BN135">
        <v>7.39533E-2</v>
      </c>
      <c r="BO135">
        <v>8.2977299999999996</v>
      </c>
      <c r="BP135">
        <v>4.8636999999999997</v>
      </c>
      <c r="BQ135">
        <v>180.74100000000001</v>
      </c>
      <c r="BR135">
        <v>2117.7600000000002</v>
      </c>
      <c r="BS135">
        <v>785.77200000000005</v>
      </c>
      <c r="BT135">
        <v>0</v>
      </c>
      <c r="BU135">
        <v>594.08600000000001</v>
      </c>
      <c r="BV135">
        <v>2033.7</v>
      </c>
      <c r="BW135">
        <v>5509.85</v>
      </c>
      <c r="BX135">
        <v>12062</v>
      </c>
      <c r="BY135">
        <v>433.91399999999999</v>
      </c>
      <c r="BZ135">
        <v>23717.8</v>
      </c>
      <c r="CA135">
        <v>266.71300000000002</v>
      </c>
      <c r="CB135">
        <v>0</v>
      </c>
      <c r="CC135">
        <v>0</v>
      </c>
      <c r="CD135">
        <v>0</v>
      </c>
      <c r="CE135">
        <v>1029.24</v>
      </c>
      <c r="CF135">
        <v>0</v>
      </c>
      <c r="CG135">
        <v>287.95400000000001</v>
      </c>
      <c r="CH135">
        <v>0</v>
      </c>
      <c r="CI135">
        <v>0</v>
      </c>
      <c r="CJ135">
        <v>1583.91</v>
      </c>
      <c r="CK135">
        <v>0</v>
      </c>
      <c r="CL135">
        <v>0</v>
      </c>
      <c r="CM135">
        <v>0</v>
      </c>
      <c r="CN135">
        <v>0</v>
      </c>
      <c r="CO135">
        <v>0</v>
      </c>
      <c r="CP135">
        <v>0</v>
      </c>
      <c r="CQ135">
        <v>0</v>
      </c>
      <c r="CR135">
        <v>0</v>
      </c>
      <c r="CS135">
        <v>0</v>
      </c>
      <c r="CT135">
        <v>0</v>
      </c>
      <c r="CU135">
        <v>9.17</v>
      </c>
      <c r="CV135">
        <v>29.14</v>
      </c>
      <c r="CW135">
        <v>3.13</v>
      </c>
      <c r="CX135">
        <v>0</v>
      </c>
      <c r="CY135">
        <v>31.75</v>
      </c>
      <c r="CZ135">
        <v>8.9499999999999993</v>
      </c>
      <c r="DA135">
        <v>31.78</v>
      </c>
      <c r="DB135">
        <v>49.46</v>
      </c>
      <c r="DC135">
        <v>1.79</v>
      </c>
      <c r="DD135">
        <v>165.17</v>
      </c>
      <c r="DE135">
        <v>73.19</v>
      </c>
      <c r="DF135">
        <v>0</v>
      </c>
      <c r="DG135">
        <v>5.1017599999999996</v>
      </c>
      <c r="DH135">
        <v>8.9726299999999995E-2</v>
      </c>
      <c r="DI135">
        <v>0</v>
      </c>
      <c r="DJ135">
        <v>6.7837900000000007E-2</v>
      </c>
      <c r="DK135">
        <v>0.53989299999999996</v>
      </c>
      <c r="DL135">
        <v>0.99752799999999997</v>
      </c>
      <c r="DM135">
        <v>1.82348</v>
      </c>
      <c r="DN135">
        <v>7.39533E-2</v>
      </c>
      <c r="DO135">
        <v>8.6941699999999997</v>
      </c>
      <c r="DP135">
        <v>5.2593199999999998</v>
      </c>
      <c r="DQ135" t="s">
        <v>691</v>
      </c>
      <c r="DR135" t="s">
        <v>690</v>
      </c>
      <c r="DS135" t="s">
        <v>16</v>
      </c>
      <c r="DT135">
        <v>0.39644000000000001</v>
      </c>
      <c r="DU135">
        <v>0.39562399999999998</v>
      </c>
      <c r="DV135">
        <v>-1.7799799999999999</v>
      </c>
      <c r="DW135">
        <v>-4.1125800000000003</v>
      </c>
      <c r="EN135">
        <v>234.71600000000001</v>
      </c>
      <c r="EO135">
        <v>1669.93</v>
      </c>
      <c r="EP135">
        <v>785.77200000000005</v>
      </c>
      <c r="EQ135">
        <v>0</v>
      </c>
      <c r="ER135">
        <v>594.08600000000001</v>
      </c>
      <c r="ES135">
        <v>0</v>
      </c>
      <c r="ET135">
        <v>0</v>
      </c>
      <c r="EU135">
        <v>2033.7</v>
      </c>
      <c r="EV135">
        <v>5493.14</v>
      </c>
      <c r="EW135">
        <v>12062</v>
      </c>
      <c r="EX135">
        <v>433.91399999999999</v>
      </c>
      <c r="EY135">
        <v>23307.200000000001</v>
      </c>
      <c r="EZ135">
        <v>273.31700000000001</v>
      </c>
      <c r="FA135">
        <v>0</v>
      </c>
      <c r="FB135">
        <v>0</v>
      </c>
      <c r="FC135">
        <v>0</v>
      </c>
      <c r="FD135">
        <v>1226.94</v>
      </c>
      <c r="FE135">
        <v>0</v>
      </c>
      <c r="FF135">
        <v>287.95400000000001</v>
      </c>
      <c r="FG135">
        <v>0</v>
      </c>
      <c r="FH135">
        <v>0</v>
      </c>
      <c r="FI135">
        <v>1788.21</v>
      </c>
      <c r="FJ135">
        <v>0</v>
      </c>
      <c r="FK135">
        <v>0</v>
      </c>
      <c r="FL135">
        <v>0</v>
      </c>
      <c r="FM135">
        <v>0</v>
      </c>
      <c r="FN135">
        <v>0</v>
      </c>
      <c r="FO135">
        <v>0</v>
      </c>
      <c r="FP135">
        <v>0</v>
      </c>
      <c r="FQ135">
        <v>0</v>
      </c>
      <c r="FR135">
        <v>0</v>
      </c>
      <c r="FS135">
        <v>0</v>
      </c>
      <c r="FT135">
        <v>9.5299999999999994</v>
      </c>
      <c r="FU135">
        <v>26.12</v>
      </c>
      <c r="FV135">
        <v>3.13</v>
      </c>
      <c r="FW135">
        <v>0</v>
      </c>
      <c r="FX135">
        <v>37.42</v>
      </c>
      <c r="FY135">
        <v>0</v>
      </c>
      <c r="FZ135">
        <v>0</v>
      </c>
      <c r="GA135">
        <v>8.9499999999999993</v>
      </c>
      <c r="GB135">
        <v>31.71</v>
      </c>
      <c r="GC135">
        <v>49.46</v>
      </c>
      <c r="GD135">
        <v>1.79</v>
      </c>
      <c r="GE135">
        <v>168.11</v>
      </c>
      <c r="GF135">
        <v>0</v>
      </c>
      <c r="GG135">
        <v>4.7061299999999999</v>
      </c>
      <c r="GH135">
        <v>8.9726299999999995E-2</v>
      </c>
      <c r="GI135">
        <v>0</v>
      </c>
      <c r="GJ135">
        <v>6.7837900000000007E-2</v>
      </c>
      <c r="GK135">
        <v>0</v>
      </c>
      <c r="GL135">
        <v>0</v>
      </c>
      <c r="GM135">
        <v>0.53989299999999996</v>
      </c>
      <c r="GN135">
        <v>0.99671200000000004</v>
      </c>
      <c r="GO135">
        <v>1.82348</v>
      </c>
      <c r="GP135">
        <v>7.39533E-2</v>
      </c>
      <c r="GQ135">
        <v>8.2977299999999996</v>
      </c>
      <c r="GR135">
        <v>1029.98</v>
      </c>
      <c r="GS135">
        <v>5830.83</v>
      </c>
      <c r="GT135">
        <v>785.77200000000005</v>
      </c>
      <c r="GU135">
        <v>0</v>
      </c>
      <c r="GV135">
        <v>594.08600000000001</v>
      </c>
      <c r="GW135">
        <v>5894.96</v>
      </c>
      <c r="GX135">
        <v>6547.68</v>
      </c>
      <c r="GY135">
        <v>10697.7</v>
      </c>
      <c r="GZ135">
        <v>540.49900000000002</v>
      </c>
      <c r="HA135">
        <v>31921.5</v>
      </c>
      <c r="HB135">
        <v>857.14400000000001</v>
      </c>
      <c r="HC135">
        <v>0</v>
      </c>
      <c r="HD135">
        <v>0</v>
      </c>
      <c r="HE135">
        <v>0</v>
      </c>
      <c r="HF135">
        <v>1320.7</v>
      </c>
      <c r="HG135">
        <v>0</v>
      </c>
      <c r="HH135">
        <v>291.12400000000002</v>
      </c>
      <c r="HI135">
        <v>0</v>
      </c>
      <c r="HJ135">
        <v>0</v>
      </c>
      <c r="HK135">
        <v>2468.9699999999998</v>
      </c>
      <c r="HL135">
        <v>0</v>
      </c>
      <c r="HM135">
        <v>0</v>
      </c>
      <c r="HN135">
        <v>0</v>
      </c>
      <c r="HO135">
        <v>0</v>
      </c>
      <c r="HP135">
        <v>0</v>
      </c>
      <c r="HQ135">
        <v>0</v>
      </c>
      <c r="HR135">
        <v>0</v>
      </c>
      <c r="HS135">
        <v>0</v>
      </c>
      <c r="HT135">
        <v>0</v>
      </c>
      <c r="HU135">
        <v>0</v>
      </c>
      <c r="HV135">
        <v>30.96</v>
      </c>
      <c r="HW135">
        <v>64.849999999999994</v>
      </c>
      <c r="HX135">
        <v>3.13</v>
      </c>
      <c r="HY135">
        <v>0</v>
      </c>
      <c r="HZ135">
        <v>40.08</v>
      </c>
      <c r="IA135">
        <v>26.6</v>
      </c>
      <c r="IB135">
        <v>34.56</v>
      </c>
      <c r="IC135">
        <v>44.53</v>
      </c>
      <c r="ID135">
        <v>2.2599999999999998</v>
      </c>
      <c r="IE135">
        <v>246.97</v>
      </c>
      <c r="IF135">
        <v>0</v>
      </c>
      <c r="IG135">
        <v>9.3642800000000008</v>
      </c>
      <c r="IH135">
        <v>8.9726299999999995E-2</v>
      </c>
      <c r="II135">
        <v>0</v>
      </c>
      <c r="IJ135">
        <v>6.7837900000000007E-2</v>
      </c>
      <c r="IK135">
        <v>1.7213499999999999</v>
      </c>
      <c r="IL135">
        <v>0.80892399999999998</v>
      </c>
      <c r="IM135">
        <v>1.7518499999999999</v>
      </c>
      <c r="IN135">
        <v>0.114331</v>
      </c>
      <c r="IO135">
        <v>13.9183</v>
      </c>
      <c r="IP135">
        <v>56</v>
      </c>
      <c r="IQ135">
        <v>0</v>
      </c>
      <c r="IR135">
        <v>28.9</v>
      </c>
      <c r="IS135">
        <v>55</v>
      </c>
      <c r="IT135">
        <v>26.1</v>
      </c>
      <c r="IU135">
        <v>32.47</v>
      </c>
      <c r="IV135">
        <v>43.73</v>
      </c>
      <c r="IW135">
        <v>35.299999999999997</v>
      </c>
      <c r="IX135">
        <v>37.89</v>
      </c>
      <c r="IY135">
        <v>32.47</v>
      </c>
      <c r="IZ135">
        <v>43.73</v>
      </c>
      <c r="JA135">
        <v>74.08</v>
      </c>
      <c r="JB135">
        <v>64.94</v>
      </c>
    </row>
    <row r="136" spans="1:262" x14ac:dyDescent="0.25">
      <c r="A136" s="10">
        <v>42977.406631944446</v>
      </c>
      <c r="B136" t="s">
        <v>493</v>
      </c>
      <c r="C136" t="s">
        <v>610</v>
      </c>
      <c r="D136">
        <v>12</v>
      </c>
      <c r="E136">
        <v>8</v>
      </c>
      <c r="F136">
        <v>6960</v>
      </c>
      <c r="G136" t="s">
        <v>96</v>
      </c>
      <c r="H136" t="s">
        <v>125</v>
      </c>
      <c r="I136">
        <v>2.66</v>
      </c>
      <c r="J136">
        <v>54.8</v>
      </c>
      <c r="K136">
        <v>234.71600000000001</v>
      </c>
      <c r="L136">
        <v>1669.93</v>
      </c>
      <c r="M136">
        <v>785.77200000000005</v>
      </c>
      <c r="N136">
        <v>0</v>
      </c>
      <c r="O136">
        <v>0</v>
      </c>
      <c r="P136">
        <v>0</v>
      </c>
      <c r="Q136">
        <v>0</v>
      </c>
      <c r="R136">
        <v>2033.7</v>
      </c>
      <c r="S136">
        <v>5493.14</v>
      </c>
      <c r="T136">
        <v>12062</v>
      </c>
      <c r="U136">
        <v>433.91399999999999</v>
      </c>
      <c r="V136">
        <v>22713.1</v>
      </c>
      <c r="W136">
        <v>273.31700000000001</v>
      </c>
      <c r="X136">
        <v>0</v>
      </c>
      <c r="Y136">
        <v>0</v>
      </c>
      <c r="Z136">
        <v>0</v>
      </c>
      <c r="AA136">
        <v>677.13199999999995</v>
      </c>
      <c r="AB136">
        <v>0</v>
      </c>
      <c r="AC136">
        <v>287.95400000000001</v>
      </c>
      <c r="AD136">
        <v>0</v>
      </c>
      <c r="AE136">
        <v>0</v>
      </c>
      <c r="AF136">
        <v>1238.4000000000001</v>
      </c>
      <c r="AG136">
        <v>0</v>
      </c>
      <c r="AH136">
        <v>0</v>
      </c>
      <c r="AI136">
        <v>0</v>
      </c>
      <c r="AJ136">
        <v>0</v>
      </c>
      <c r="AK136">
        <v>0</v>
      </c>
      <c r="AL136">
        <v>0</v>
      </c>
      <c r="AM136">
        <v>0</v>
      </c>
      <c r="AN136">
        <v>0</v>
      </c>
      <c r="AO136">
        <v>0</v>
      </c>
      <c r="AP136">
        <v>0</v>
      </c>
      <c r="AQ136">
        <v>9.5299999999999994</v>
      </c>
      <c r="AR136">
        <v>26.12</v>
      </c>
      <c r="AS136">
        <v>3.13</v>
      </c>
      <c r="AT136">
        <v>0</v>
      </c>
      <c r="AU136">
        <v>19.399999999999999</v>
      </c>
      <c r="AV136">
        <v>0</v>
      </c>
      <c r="AW136">
        <v>0</v>
      </c>
      <c r="AX136">
        <v>8.9499999999999993</v>
      </c>
      <c r="AY136">
        <v>31.71</v>
      </c>
      <c r="AZ136">
        <v>49.46</v>
      </c>
      <c r="BA136">
        <v>1.79</v>
      </c>
      <c r="BB136">
        <v>150.09</v>
      </c>
      <c r="BC136">
        <v>58.18</v>
      </c>
      <c r="BD136">
        <v>0</v>
      </c>
      <c r="BE136">
        <v>4.7061299999999999</v>
      </c>
      <c r="BF136">
        <v>8.9726299999999995E-2</v>
      </c>
      <c r="BG136">
        <v>0</v>
      </c>
      <c r="BH136">
        <v>0</v>
      </c>
      <c r="BI136">
        <v>0</v>
      </c>
      <c r="BJ136">
        <v>0</v>
      </c>
      <c r="BK136">
        <v>0.53989299999999996</v>
      </c>
      <c r="BL136">
        <v>0.99671200000000004</v>
      </c>
      <c r="BM136">
        <v>1.82348</v>
      </c>
      <c r="BN136">
        <v>7.39533E-2</v>
      </c>
      <c r="BO136">
        <v>8.2299000000000007</v>
      </c>
      <c r="BP136">
        <v>4.7958600000000002</v>
      </c>
      <c r="BQ136">
        <v>180.74100000000001</v>
      </c>
      <c r="BR136">
        <v>2117.7600000000002</v>
      </c>
      <c r="BS136">
        <v>785.77200000000005</v>
      </c>
      <c r="BT136">
        <v>0</v>
      </c>
      <c r="BU136">
        <v>0</v>
      </c>
      <c r="BV136">
        <v>2033.7</v>
      </c>
      <c r="BW136">
        <v>5509.85</v>
      </c>
      <c r="BX136">
        <v>12062</v>
      </c>
      <c r="BY136">
        <v>433.91399999999999</v>
      </c>
      <c r="BZ136">
        <v>23123.7</v>
      </c>
      <c r="CA136">
        <v>266.71300000000002</v>
      </c>
      <c r="CB136">
        <v>0</v>
      </c>
      <c r="CC136">
        <v>0</v>
      </c>
      <c r="CD136">
        <v>0</v>
      </c>
      <c r="CE136">
        <v>677.13199999999995</v>
      </c>
      <c r="CF136">
        <v>0</v>
      </c>
      <c r="CG136">
        <v>287.95400000000001</v>
      </c>
      <c r="CH136">
        <v>0</v>
      </c>
      <c r="CI136">
        <v>0</v>
      </c>
      <c r="CJ136">
        <v>1231.8</v>
      </c>
      <c r="CK136">
        <v>0</v>
      </c>
      <c r="CL136">
        <v>0</v>
      </c>
      <c r="CM136">
        <v>0</v>
      </c>
      <c r="CN136">
        <v>0</v>
      </c>
      <c r="CO136">
        <v>0</v>
      </c>
      <c r="CP136">
        <v>0</v>
      </c>
      <c r="CQ136">
        <v>0</v>
      </c>
      <c r="CR136">
        <v>0</v>
      </c>
      <c r="CS136">
        <v>0</v>
      </c>
      <c r="CT136">
        <v>0</v>
      </c>
      <c r="CU136">
        <v>9.17</v>
      </c>
      <c r="CV136">
        <v>29.14</v>
      </c>
      <c r="CW136">
        <v>3.13</v>
      </c>
      <c r="CX136">
        <v>0</v>
      </c>
      <c r="CY136">
        <v>19.399999999999999</v>
      </c>
      <c r="CZ136">
        <v>8.9499999999999993</v>
      </c>
      <c r="DA136">
        <v>31.78</v>
      </c>
      <c r="DB136">
        <v>49.46</v>
      </c>
      <c r="DC136">
        <v>1.79</v>
      </c>
      <c r="DD136">
        <v>152.82</v>
      </c>
      <c r="DE136">
        <v>60.84</v>
      </c>
      <c r="DF136">
        <v>0</v>
      </c>
      <c r="DG136">
        <v>5.1017599999999996</v>
      </c>
      <c r="DH136">
        <v>8.9726299999999995E-2</v>
      </c>
      <c r="DI136">
        <v>0</v>
      </c>
      <c r="DJ136">
        <v>0</v>
      </c>
      <c r="DK136">
        <v>0.53989299999999996</v>
      </c>
      <c r="DL136">
        <v>0.99752799999999997</v>
      </c>
      <c r="DM136">
        <v>1.82348</v>
      </c>
      <c r="DN136">
        <v>7.39533E-2</v>
      </c>
      <c r="DO136">
        <v>8.6263400000000008</v>
      </c>
      <c r="DP136">
        <v>5.1914800000000003</v>
      </c>
      <c r="DQ136" t="s">
        <v>691</v>
      </c>
      <c r="DR136" t="s">
        <v>690</v>
      </c>
      <c r="DS136" t="s">
        <v>16</v>
      </c>
      <c r="DT136">
        <v>0.39644000000000001</v>
      </c>
      <c r="DU136">
        <v>0.39562399999999998</v>
      </c>
      <c r="DV136">
        <v>1.7864199999999999</v>
      </c>
      <c r="DW136">
        <v>4.3721199999999998</v>
      </c>
      <c r="EN136">
        <v>234.71600000000001</v>
      </c>
      <c r="EO136">
        <v>1669.93</v>
      </c>
      <c r="EP136">
        <v>785.77200000000005</v>
      </c>
      <c r="EQ136">
        <v>0</v>
      </c>
      <c r="ER136">
        <v>0</v>
      </c>
      <c r="ES136">
        <v>0</v>
      </c>
      <c r="ET136">
        <v>0</v>
      </c>
      <c r="EU136">
        <v>2033.7</v>
      </c>
      <c r="EV136">
        <v>5493.14</v>
      </c>
      <c r="EW136">
        <v>12062</v>
      </c>
      <c r="EX136">
        <v>433.91399999999999</v>
      </c>
      <c r="EY136">
        <v>22713.1</v>
      </c>
      <c r="EZ136">
        <v>273.31700000000001</v>
      </c>
      <c r="FA136">
        <v>0</v>
      </c>
      <c r="FB136">
        <v>0</v>
      </c>
      <c r="FC136">
        <v>0</v>
      </c>
      <c r="FD136">
        <v>677.13199999999995</v>
      </c>
      <c r="FE136">
        <v>0</v>
      </c>
      <c r="FF136">
        <v>287.95400000000001</v>
      </c>
      <c r="FG136">
        <v>0</v>
      </c>
      <c r="FH136">
        <v>0</v>
      </c>
      <c r="FI136">
        <v>1238.4000000000001</v>
      </c>
      <c r="FJ136">
        <v>0</v>
      </c>
      <c r="FK136">
        <v>0</v>
      </c>
      <c r="FL136">
        <v>0</v>
      </c>
      <c r="FM136">
        <v>0</v>
      </c>
      <c r="FN136">
        <v>0</v>
      </c>
      <c r="FO136">
        <v>0</v>
      </c>
      <c r="FP136">
        <v>0</v>
      </c>
      <c r="FQ136">
        <v>0</v>
      </c>
      <c r="FR136">
        <v>0</v>
      </c>
      <c r="FS136">
        <v>0</v>
      </c>
      <c r="FT136">
        <v>9.5299999999999994</v>
      </c>
      <c r="FU136">
        <v>26.12</v>
      </c>
      <c r="FV136">
        <v>3.13</v>
      </c>
      <c r="FW136">
        <v>0</v>
      </c>
      <c r="FX136">
        <v>19.399999999999999</v>
      </c>
      <c r="FY136">
        <v>0</v>
      </c>
      <c r="FZ136">
        <v>0</v>
      </c>
      <c r="GA136">
        <v>8.9499999999999993</v>
      </c>
      <c r="GB136">
        <v>31.71</v>
      </c>
      <c r="GC136">
        <v>49.46</v>
      </c>
      <c r="GD136">
        <v>1.79</v>
      </c>
      <c r="GE136">
        <v>150.09</v>
      </c>
      <c r="GF136">
        <v>0</v>
      </c>
      <c r="GG136">
        <v>4.7061299999999999</v>
      </c>
      <c r="GH136">
        <v>8.9726299999999995E-2</v>
      </c>
      <c r="GI136">
        <v>0</v>
      </c>
      <c r="GJ136">
        <v>0</v>
      </c>
      <c r="GK136">
        <v>0</v>
      </c>
      <c r="GL136">
        <v>0</v>
      </c>
      <c r="GM136">
        <v>0.53989299999999996</v>
      </c>
      <c r="GN136">
        <v>0.99671200000000004</v>
      </c>
      <c r="GO136">
        <v>1.82348</v>
      </c>
      <c r="GP136">
        <v>7.39533E-2</v>
      </c>
      <c r="GQ136">
        <v>8.2299000000000007</v>
      </c>
      <c r="GR136">
        <v>1029.98</v>
      </c>
      <c r="GS136">
        <v>5830.83</v>
      </c>
      <c r="GT136">
        <v>785.77200000000005</v>
      </c>
      <c r="GU136">
        <v>0</v>
      </c>
      <c r="GV136">
        <v>0</v>
      </c>
      <c r="GW136">
        <v>5894.96</v>
      </c>
      <c r="GX136">
        <v>6547.68</v>
      </c>
      <c r="GY136">
        <v>10697.7</v>
      </c>
      <c r="GZ136">
        <v>540.49900000000002</v>
      </c>
      <c r="HA136">
        <v>31327.5</v>
      </c>
      <c r="HB136">
        <v>857.14400000000001</v>
      </c>
      <c r="HC136">
        <v>0</v>
      </c>
      <c r="HD136">
        <v>0</v>
      </c>
      <c r="HE136">
        <v>0</v>
      </c>
      <c r="HF136">
        <v>934.76099999999997</v>
      </c>
      <c r="HG136">
        <v>0</v>
      </c>
      <c r="HH136">
        <v>291.12400000000002</v>
      </c>
      <c r="HI136">
        <v>0</v>
      </c>
      <c r="HJ136">
        <v>0</v>
      </c>
      <c r="HK136">
        <v>2083.0300000000002</v>
      </c>
      <c r="HL136">
        <v>0</v>
      </c>
      <c r="HM136">
        <v>0</v>
      </c>
      <c r="HN136">
        <v>0</v>
      </c>
      <c r="HO136">
        <v>0</v>
      </c>
      <c r="HP136">
        <v>0</v>
      </c>
      <c r="HQ136">
        <v>0</v>
      </c>
      <c r="HR136">
        <v>0</v>
      </c>
      <c r="HS136">
        <v>0</v>
      </c>
      <c r="HT136">
        <v>0</v>
      </c>
      <c r="HU136">
        <v>0</v>
      </c>
      <c r="HV136">
        <v>30.96</v>
      </c>
      <c r="HW136">
        <v>64.849999999999994</v>
      </c>
      <c r="HX136">
        <v>3.13</v>
      </c>
      <c r="HY136">
        <v>0</v>
      </c>
      <c r="HZ136">
        <v>26.79</v>
      </c>
      <c r="IA136">
        <v>26.6</v>
      </c>
      <c r="IB136">
        <v>34.56</v>
      </c>
      <c r="IC136">
        <v>44.53</v>
      </c>
      <c r="ID136">
        <v>2.2599999999999998</v>
      </c>
      <c r="IE136">
        <v>233.68</v>
      </c>
      <c r="IF136">
        <v>0</v>
      </c>
      <c r="IG136">
        <v>9.3642800000000008</v>
      </c>
      <c r="IH136">
        <v>8.9726299999999995E-2</v>
      </c>
      <c r="II136">
        <v>0</v>
      </c>
      <c r="IJ136">
        <v>0</v>
      </c>
      <c r="IK136">
        <v>1.7213499999999999</v>
      </c>
      <c r="IL136">
        <v>0.80892399999999998</v>
      </c>
      <c r="IM136">
        <v>1.7518499999999999</v>
      </c>
      <c r="IN136">
        <v>0.114331</v>
      </c>
      <c r="IO136">
        <v>13.8505</v>
      </c>
      <c r="IP136">
        <v>54.8</v>
      </c>
      <c r="IQ136">
        <v>0</v>
      </c>
      <c r="IR136">
        <v>27.9</v>
      </c>
      <c r="IS136">
        <v>55.8</v>
      </c>
      <c r="IT136">
        <v>27.9</v>
      </c>
      <c r="IU136">
        <v>30.1</v>
      </c>
      <c r="IV136">
        <v>28.08</v>
      </c>
      <c r="IW136">
        <v>32.93</v>
      </c>
      <c r="IX136">
        <v>27.91</v>
      </c>
      <c r="IY136">
        <v>30.1</v>
      </c>
      <c r="IZ136">
        <v>28.08</v>
      </c>
      <c r="JA136">
        <v>71.709999999999994</v>
      </c>
      <c r="JB136">
        <v>54.02</v>
      </c>
    </row>
    <row r="137" spans="1:262" x14ac:dyDescent="0.25">
      <c r="A137" s="10">
        <v>42977.405717592592</v>
      </c>
      <c r="B137" t="s">
        <v>494</v>
      </c>
      <c r="C137" t="s">
        <v>610</v>
      </c>
      <c r="D137">
        <v>12</v>
      </c>
      <c r="E137">
        <v>8</v>
      </c>
      <c r="F137">
        <v>6960</v>
      </c>
      <c r="G137" t="s">
        <v>96</v>
      </c>
      <c r="H137" t="s">
        <v>125</v>
      </c>
      <c r="I137">
        <v>2.66</v>
      </c>
      <c r="J137">
        <v>53.8</v>
      </c>
      <c r="K137">
        <v>234.71600000000001</v>
      </c>
      <c r="L137">
        <v>1669.93</v>
      </c>
      <c r="M137">
        <v>785.77200000000005</v>
      </c>
      <c r="N137">
        <v>0</v>
      </c>
      <c r="O137">
        <v>594.08600000000001</v>
      </c>
      <c r="P137">
        <v>0</v>
      </c>
      <c r="Q137">
        <v>0</v>
      </c>
      <c r="R137">
        <v>2033.7</v>
      </c>
      <c r="S137">
        <v>5493.14</v>
      </c>
      <c r="T137">
        <v>12062</v>
      </c>
      <c r="U137">
        <v>433.91399999999999</v>
      </c>
      <c r="V137">
        <v>23307.200000000001</v>
      </c>
      <c r="W137">
        <v>273.31700000000001</v>
      </c>
      <c r="X137">
        <v>0</v>
      </c>
      <c r="Y137">
        <v>0</v>
      </c>
      <c r="Z137">
        <v>0</v>
      </c>
      <c r="AA137">
        <v>891.23900000000003</v>
      </c>
      <c r="AB137">
        <v>0</v>
      </c>
      <c r="AC137">
        <v>287.95400000000001</v>
      </c>
      <c r="AD137">
        <v>0</v>
      </c>
      <c r="AE137">
        <v>0</v>
      </c>
      <c r="AF137">
        <v>1452.51</v>
      </c>
      <c r="AG137">
        <v>0</v>
      </c>
      <c r="AH137">
        <v>0</v>
      </c>
      <c r="AI137">
        <v>0</v>
      </c>
      <c r="AJ137">
        <v>0</v>
      </c>
      <c r="AK137">
        <v>0</v>
      </c>
      <c r="AL137">
        <v>0</v>
      </c>
      <c r="AM137">
        <v>0</v>
      </c>
      <c r="AN137">
        <v>0</v>
      </c>
      <c r="AO137">
        <v>0</v>
      </c>
      <c r="AP137">
        <v>0</v>
      </c>
      <c r="AQ137">
        <v>9.5299999999999994</v>
      </c>
      <c r="AR137">
        <v>26.12</v>
      </c>
      <c r="AS137">
        <v>3.13</v>
      </c>
      <c r="AT137">
        <v>0</v>
      </c>
      <c r="AU137">
        <v>27.85</v>
      </c>
      <c r="AV137">
        <v>0</v>
      </c>
      <c r="AW137">
        <v>0</v>
      </c>
      <c r="AX137">
        <v>8.9499999999999993</v>
      </c>
      <c r="AY137">
        <v>31.71</v>
      </c>
      <c r="AZ137">
        <v>49.46</v>
      </c>
      <c r="BA137">
        <v>1.79</v>
      </c>
      <c r="BB137">
        <v>158.54</v>
      </c>
      <c r="BC137">
        <v>66.63</v>
      </c>
      <c r="BD137">
        <v>0</v>
      </c>
      <c r="BE137">
        <v>4.7061299999999999</v>
      </c>
      <c r="BF137">
        <v>8.9726299999999995E-2</v>
      </c>
      <c r="BG137">
        <v>0</v>
      </c>
      <c r="BH137">
        <v>6.7837900000000007E-2</v>
      </c>
      <c r="BI137">
        <v>0</v>
      </c>
      <c r="BJ137">
        <v>0</v>
      </c>
      <c r="BK137">
        <v>0.53989299999999996</v>
      </c>
      <c r="BL137">
        <v>0.99671200000000004</v>
      </c>
      <c r="BM137">
        <v>1.82348</v>
      </c>
      <c r="BN137">
        <v>7.39533E-2</v>
      </c>
      <c r="BO137">
        <v>8.2977299999999996</v>
      </c>
      <c r="BP137">
        <v>4.8636999999999997</v>
      </c>
      <c r="BQ137">
        <v>180.74100000000001</v>
      </c>
      <c r="BR137">
        <v>2117.7600000000002</v>
      </c>
      <c r="BS137">
        <v>785.77200000000005</v>
      </c>
      <c r="BT137">
        <v>0</v>
      </c>
      <c r="BU137">
        <v>594.08600000000001</v>
      </c>
      <c r="BV137">
        <v>2033.7</v>
      </c>
      <c r="BW137">
        <v>5509.85</v>
      </c>
      <c r="BX137">
        <v>12062</v>
      </c>
      <c r="BY137">
        <v>433.91399999999999</v>
      </c>
      <c r="BZ137">
        <v>23717.8</v>
      </c>
      <c r="CA137">
        <v>266.71300000000002</v>
      </c>
      <c r="CB137">
        <v>0</v>
      </c>
      <c r="CC137">
        <v>0</v>
      </c>
      <c r="CD137">
        <v>0</v>
      </c>
      <c r="CE137">
        <v>891.23900000000003</v>
      </c>
      <c r="CF137">
        <v>0</v>
      </c>
      <c r="CG137">
        <v>287.95400000000001</v>
      </c>
      <c r="CH137">
        <v>0</v>
      </c>
      <c r="CI137">
        <v>0</v>
      </c>
      <c r="CJ137">
        <v>1445.91</v>
      </c>
      <c r="CK137">
        <v>0</v>
      </c>
      <c r="CL137">
        <v>0</v>
      </c>
      <c r="CM137">
        <v>0</v>
      </c>
      <c r="CN137">
        <v>0</v>
      </c>
      <c r="CO137">
        <v>0</v>
      </c>
      <c r="CP137">
        <v>0</v>
      </c>
      <c r="CQ137">
        <v>0</v>
      </c>
      <c r="CR137">
        <v>0</v>
      </c>
      <c r="CS137">
        <v>0</v>
      </c>
      <c r="CT137">
        <v>0</v>
      </c>
      <c r="CU137">
        <v>9.17</v>
      </c>
      <c r="CV137">
        <v>29.14</v>
      </c>
      <c r="CW137">
        <v>3.13</v>
      </c>
      <c r="CX137">
        <v>0</v>
      </c>
      <c r="CY137">
        <v>27.85</v>
      </c>
      <c r="CZ137">
        <v>8.9499999999999993</v>
      </c>
      <c r="DA137">
        <v>31.78</v>
      </c>
      <c r="DB137">
        <v>49.46</v>
      </c>
      <c r="DC137">
        <v>1.79</v>
      </c>
      <c r="DD137">
        <v>161.27000000000001</v>
      </c>
      <c r="DE137">
        <v>69.290000000000006</v>
      </c>
      <c r="DF137">
        <v>0</v>
      </c>
      <c r="DG137">
        <v>5.1017599999999996</v>
      </c>
      <c r="DH137">
        <v>8.9726299999999995E-2</v>
      </c>
      <c r="DI137">
        <v>0</v>
      </c>
      <c r="DJ137">
        <v>6.7837900000000007E-2</v>
      </c>
      <c r="DK137">
        <v>0.53989299999999996</v>
      </c>
      <c r="DL137">
        <v>0.99752799999999997</v>
      </c>
      <c r="DM137">
        <v>1.82348</v>
      </c>
      <c r="DN137">
        <v>7.39533E-2</v>
      </c>
      <c r="DO137">
        <v>8.6941699999999997</v>
      </c>
      <c r="DP137">
        <v>5.2593199999999998</v>
      </c>
      <c r="DQ137" t="s">
        <v>691</v>
      </c>
      <c r="DR137" t="s">
        <v>690</v>
      </c>
      <c r="DS137" t="s">
        <v>16</v>
      </c>
      <c r="DT137">
        <v>0.39644000000000001</v>
      </c>
      <c r="DU137">
        <v>0.39562399999999998</v>
      </c>
      <c r="DV137">
        <v>1.6928099999999999</v>
      </c>
      <c r="DW137">
        <v>3.83894</v>
      </c>
      <c r="EN137">
        <v>234.71600000000001</v>
      </c>
      <c r="EO137">
        <v>1669.93</v>
      </c>
      <c r="EP137">
        <v>785.77200000000005</v>
      </c>
      <c r="EQ137">
        <v>0</v>
      </c>
      <c r="ER137">
        <v>594.08600000000001</v>
      </c>
      <c r="ES137">
        <v>0</v>
      </c>
      <c r="ET137">
        <v>0</v>
      </c>
      <c r="EU137">
        <v>2033.7</v>
      </c>
      <c r="EV137">
        <v>5493.14</v>
      </c>
      <c r="EW137">
        <v>12062</v>
      </c>
      <c r="EX137">
        <v>433.91399999999999</v>
      </c>
      <c r="EY137">
        <v>23307.200000000001</v>
      </c>
      <c r="EZ137">
        <v>273.31700000000001</v>
      </c>
      <c r="FA137">
        <v>0</v>
      </c>
      <c r="FB137">
        <v>0</v>
      </c>
      <c r="FC137">
        <v>0</v>
      </c>
      <c r="FD137">
        <v>891.23900000000003</v>
      </c>
      <c r="FE137">
        <v>0</v>
      </c>
      <c r="FF137">
        <v>287.95400000000001</v>
      </c>
      <c r="FG137">
        <v>0</v>
      </c>
      <c r="FH137">
        <v>0</v>
      </c>
      <c r="FI137">
        <v>1452.51</v>
      </c>
      <c r="FJ137">
        <v>0</v>
      </c>
      <c r="FK137">
        <v>0</v>
      </c>
      <c r="FL137">
        <v>0</v>
      </c>
      <c r="FM137">
        <v>0</v>
      </c>
      <c r="FN137">
        <v>0</v>
      </c>
      <c r="FO137">
        <v>0</v>
      </c>
      <c r="FP137">
        <v>0</v>
      </c>
      <c r="FQ137">
        <v>0</v>
      </c>
      <c r="FR137">
        <v>0</v>
      </c>
      <c r="FS137">
        <v>0</v>
      </c>
      <c r="FT137">
        <v>9.5299999999999994</v>
      </c>
      <c r="FU137">
        <v>26.12</v>
      </c>
      <c r="FV137">
        <v>3.13</v>
      </c>
      <c r="FW137">
        <v>0</v>
      </c>
      <c r="FX137">
        <v>27.85</v>
      </c>
      <c r="FY137">
        <v>0</v>
      </c>
      <c r="FZ137">
        <v>0</v>
      </c>
      <c r="GA137">
        <v>8.9499999999999993</v>
      </c>
      <c r="GB137">
        <v>31.71</v>
      </c>
      <c r="GC137">
        <v>49.46</v>
      </c>
      <c r="GD137">
        <v>1.79</v>
      </c>
      <c r="GE137">
        <v>158.54</v>
      </c>
      <c r="GF137">
        <v>0</v>
      </c>
      <c r="GG137">
        <v>4.7061299999999999</v>
      </c>
      <c r="GH137">
        <v>8.9726299999999995E-2</v>
      </c>
      <c r="GI137">
        <v>0</v>
      </c>
      <c r="GJ137">
        <v>6.7837900000000007E-2</v>
      </c>
      <c r="GK137">
        <v>0</v>
      </c>
      <c r="GL137">
        <v>0</v>
      </c>
      <c r="GM137">
        <v>0.53989299999999996</v>
      </c>
      <c r="GN137">
        <v>0.99671200000000004</v>
      </c>
      <c r="GO137">
        <v>1.82348</v>
      </c>
      <c r="GP137">
        <v>7.39533E-2</v>
      </c>
      <c r="GQ137">
        <v>8.2977299999999996</v>
      </c>
      <c r="GR137">
        <v>1029.98</v>
      </c>
      <c r="GS137">
        <v>5830.83</v>
      </c>
      <c r="GT137">
        <v>785.77200000000005</v>
      </c>
      <c r="GU137">
        <v>0</v>
      </c>
      <c r="GV137">
        <v>594.08600000000001</v>
      </c>
      <c r="GW137">
        <v>5894.96</v>
      </c>
      <c r="GX137">
        <v>6547.68</v>
      </c>
      <c r="GY137">
        <v>10697.7</v>
      </c>
      <c r="GZ137">
        <v>540.49900000000002</v>
      </c>
      <c r="HA137">
        <v>31921.5</v>
      </c>
      <c r="HB137">
        <v>857.14400000000001</v>
      </c>
      <c r="HC137">
        <v>0</v>
      </c>
      <c r="HD137">
        <v>0</v>
      </c>
      <c r="HE137">
        <v>0</v>
      </c>
      <c r="HF137">
        <v>1230.33</v>
      </c>
      <c r="HG137">
        <v>0</v>
      </c>
      <c r="HH137">
        <v>291.12400000000002</v>
      </c>
      <c r="HI137">
        <v>0</v>
      </c>
      <c r="HJ137">
        <v>0</v>
      </c>
      <c r="HK137">
        <v>2378.6</v>
      </c>
      <c r="HL137">
        <v>0</v>
      </c>
      <c r="HM137">
        <v>0</v>
      </c>
      <c r="HN137">
        <v>0</v>
      </c>
      <c r="HO137">
        <v>0</v>
      </c>
      <c r="HP137">
        <v>0</v>
      </c>
      <c r="HQ137">
        <v>0</v>
      </c>
      <c r="HR137">
        <v>0</v>
      </c>
      <c r="HS137">
        <v>0</v>
      </c>
      <c r="HT137">
        <v>0</v>
      </c>
      <c r="HU137">
        <v>0</v>
      </c>
      <c r="HV137">
        <v>30.96</v>
      </c>
      <c r="HW137">
        <v>64.849999999999994</v>
      </c>
      <c r="HX137">
        <v>3.13</v>
      </c>
      <c r="HY137">
        <v>0</v>
      </c>
      <c r="HZ137">
        <v>37.54</v>
      </c>
      <c r="IA137">
        <v>26.6</v>
      </c>
      <c r="IB137">
        <v>34.56</v>
      </c>
      <c r="IC137">
        <v>44.53</v>
      </c>
      <c r="ID137">
        <v>2.2599999999999998</v>
      </c>
      <c r="IE137">
        <v>244.43</v>
      </c>
      <c r="IF137">
        <v>0</v>
      </c>
      <c r="IG137">
        <v>9.3642800000000008</v>
      </c>
      <c r="IH137">
        <v>8.9726299999999995E-2</v>
      </c>
      <c r="II137">
        <v>0</v>
      </c>
      <c r="IJ137">
        <v>6.7837900000000007E-2</v>
      </c>
      <c r="IK137">
        <v>1.7213499999999999</v>
      </c>
      <c r="IL137">
        <v>0.80892399999999998</v>
      </c>
      <c r="IM137">
        <v>1.7518499999999999</v>
      </c>
      <c r="IN137">
        <v>0.114331</v>
      </c>
      <c r="IO137">
        <v>13.9183</v>
      </c>
      <c r="IP137">
        <v>53.8</v>
      </c>
      <c r="IQ137">
        <v>0</v>
      </c>
      <c r="IR137">
        <v>28.1</v>
      </c>
      <c r="IS137">
        <v>54.7</v>
      </c>
      <c r="IT137">
        <v>26.6</v>
      </c>
      <c r="IU137">
        <v>32.47</v>
      </c>
      <c r="IV137">
        <v>34.159999999999997</v>
      </c>
      <c r="IW137">
        <v>35.299999999999997</v>
      </c>
      <c r="IX137">
        <v>33.99</v>
      </c>
      <c r="IY137">
        <v>32.47</v>
      </c>
      <c r="IZ137">
        <v>34.159999999999997</v>
      </c>
      <c r="JA137">
        <v>74.08</v>
      </c>
      <c r="JB137">
        <v>62.4</v>
      </c>
    </row>
    <row r="138" spans="1:262" x14ac:dyDescent="0.25">
      <c r="A138" s="10">
        <v>42977.405717592592</v>
      </c>
      <c r="B138" t="s">
        <v>495</v>
      </c>
      <c r="C138" t="s">
        <v>610</v>
      </c>
      <c r="D138">
        <v>12</v>
      </c>
      <c r="E138">
        <v>8</v>
      </c>
      <c r="F138">
        <v>6960</v>
      </c>
      <c r="G138" t="s">
        <v>96</v>
      </c>
      <c r="H138" t="s">
        <v>125</v>
      </c>
      <c r="I138">
        <v>2.66</v>
      </c>
      <c r="J138">
        <v>54.3</v>
      </c>
      <c r="K138">
        <v>234.71600000000001</v>
      </c>
      <c r="L138">
        <v>1669.93</v>
      </c>
      <c r="M138">
        <v>785.77200000000005</v>
      </c>
      <c r="N138">
        <v>0</v>
      </c>
      <c r="O138">
        <v>0</v>
      </c>
      <c r="P138">
        <v>0</v>
      </c>
      <c r="Q138">
        <v>0</v>
      </c>
      <c r="R138">
        <v>2033.7</v>
      </c>
      <c r="S138">
        <v>5493.14</v>
      </c>
      <c r="T138">
        <v>12062</v>
      </c>
      <c r="U138">
        <v>433.91399999999999</v>
      </c>
      <c r="V138">
        <v>22713.1</v>
      </c>
      <c r="W138">
        <v>273.31700000000001</v>
      </c>
      <c r="X138">
        <v>0</v>
      </c>
      <c r="Y138">
        <v>0</v>
      </c>
      <c r="Z138">
        <v>0</v>
      </c>
      <c r="AA138">
        <v>942.58699999999999</v>
      </c>
      <c r="AB138">
        <v>0</v>
      </c>
      <c r="AC138">
        <v>287.95400000000001</v>
      </c>
      <c r="AD138">
        <v>0</v>
      </c>
      <c r="AE138">
        <v>0</v>
      </c>
      <c r="AF138">
        <v>1503.86</v>
      </c>
      <c r="AG138">
        <v>0</v>
      </c>
      <c r="AH138">
        <v>0</v>
      </c>
      <c r="AI138">
        <v>0</v>
      </c>
      <c r="AJ138">
        <v>0</v>
      </c>
      <c r="AK138">
        <v>0</v>
      </c>
      <c r="AL138">
        <v>0</v>
      </c>
      <c r="AM138">
        <v>0</v>
      </c>
      <c r="AN138">
        <v>0</v>
      </c>
      <c r="AO138">
        <v>0</v>
      </c>
      <c r="AP138">
        <v>0</v>
      </c>
      <c r="AQ138">
        <v>9.5299999999999994</v>
      </c>
      <c r="AR138">
        <v>26.12</v>
      </c>
      <c r="AS138">
        <v>3.13</v>
      </c>
      <c r="AT138">
        <v>0</v>
      </c>
      <c r="AU138">
        <v>26.96</v>
      </c>
      <c r="AV138">
        <v>0</v>
      </c>
      <c r="AW138">
        <v>0</v>
      </c>
      <c r="AX138">
        <v>8.9499999999999993</v>
      </c>
      <c r="AY138">
        <v>31.71</v>
      </c>
      <c r="AZ138">
        <v>49.46</v>
      </c>
      <c r="BA138">
        <v>1.79</v>
      </c>
      <c r="BB138">
        <v>157.65</v>
      </c>
      <c r="BC138">
        <v>65.739999999999995</v>
      </c>
      <c r="BD138">
        <v>0</v>
      </c>
      <c r="BE138">
        <v>4.7061299999999999</v>
      </c>
      <c r="BF138">
        <v>8.9726299999999995E-2</v>
      </c>
      <c r="BG138">
        <v>0</v>
      </c>
      <c r="BH138">
        <v>0</v>
      </c>
      <c r="BI138">
        <v>0</v>
      </c>
      <c r="BJ138">
        <v>0</v>
      </c>
      <c r="BK138">
        <v>0.53989299999999996</v>
      </c>
      <c r="BL138">
        <v>0.99671200000000004</v>
      </c>
      <c r="BM138">
        <v>1.82348</v>
      </c>
      <c r="BN138">
        <v>7.39533E-2</v>
      </c>
      <c r="BO138">
        <v>8.2299000000000007</v>
      </c>
      <c r="BP138">
        <v>4.7958600000000002</v>
      </c>
      <c r="BQ138">
        <v>180.74100000000001</v>
      </c>
      <c r="BR138">
        <v>2117.7600000000002</v>
      </c>
      <c r="BS138">
        <v>785.77200000000005</v>
      </c>
      <c r="BT138">
        <v>0</v>
      </c>
      <c r="BU138">
        <v>0</v>
      </c>
      <c r="BV138">
        <v>2033.7</v>
      </c>
      <c r="BW138">
        <v>5509.85</v>
      </c>
      <c r="BX138">
        <v>12062</v>
      </c>
      <c r="BY138">
        <v>433.91399999999999</v>
      </c>
      <c r="BZ138">
        <v>23123.7</v>
      </c>
      <c r="CA138">
        <v>266.71300000000002</v>
      </c>
      <c r="CB138">
        <v>0</v>
      </c>
      <c r="CC138">
        <v>0</v>
      </c>
      <c r="CD138">
        <v>0</v>
      </c>
      <c r="CE138">
        <v>942.58600000000001</v>
      </c>
      <c r="CF138">
        <v>0</v>
      </c>
      <c r="CG138">
        <v>287.95400000000001</v>
      </c>
      <c r="CH138">
        <v>0</v>
      </c>
      <c r="CI138">
        <v>0</v>
      </c>
      <c r="CJ138">
        <v>1497.25</v>
      </c>
      <c r="CK138">
        <v>0</v>
      </c>
      <c r="CL138">
        <v>0</v>
      </c>
      <c r="CM138">
        <v>0</v>
      </c>
      <c r="CN138">
        <v>0</v>
      </c>
      <c r="CO138">
        <v>0</v>
      </c>
      <c r="CP138">
        <v>0</v>
      </c>
      <c r="CQ138">
        <v>0</v>
      </c>
      <c r="CR138">
        <v>0</v>
      </c>
      <c r="CS138">
        <v>0</v>
      </c>
      <c r="CT138">
        <v>0</v>
      </c>
      <c r="CU138">
        <v>9.17</v>
      </c>
      <c r="CV138">
        <v>29.14</v>
      </c>
      <c r="CW138">
        <v>3.13</v>
      </c>
      <c r="CX138">
        <v>0</v>
      </c>
      <c r="CY138">
        <v>26.96</v>
      </c>
      <c r="CZ138">
        <v>8.9499999999999993</v>
      </c>
      <c r="DA138">
        <v>31.78</v>
      </c>
      <c r="DB138">
        <v>49.46</v>
      </c>
      <c r="DC138">
        <v>1.79</v>
      </c>
      <c r="DD138">
        <v>160.38</v>
      </c>
      <c r="DE138">
        <v>68.400000000000006</v>
      </c>
      <c r="DF138">
        <v>0</v>
      </c>
      <c r="DG138">
        <v>5.1017599999999996</v>
      </c>
      <c r="DH138">
        <v>8.9726299999999995E-2</v>
      </c>
      <c r="DI138">
        <v>0</v>
      </c>
      <c r="DJ138">
        <v>0</v>
      </c>
      <c r="DK138">
        <v>0.53989299999999996</v>
      </c>
      <c r="DL138">
        <v>0.99752799999999997</v>
      </c>
      <c r="DM138">
        <v>1.82348</v>
      </c>
      <c r="DN138">
        <v>7.39533E-2</v>
      </c>
      <c r="DO138">
        <v>8.6263400000000008</v>
      </c>
      <c r="DP138">
        <v>5.1914800000000003</v>
      </c>
      <c r="DQ138" t="s">
        <v>691</v>
      </c>
      <c r="DR138" t="s">
        <v>690</v>
      </c>
      <c r="DS138" t="s">
        <v>16</v>
      </c>
      <c r="DT138">
        <v>0.39644000000000001</v>
      </c>
      <c r="DU138">
        <v>0.39562399999999998</v>
      </c>
      <c r="DV138">
        <v>1.70221</v>
      </c>
      <c r="DW138">
        <v>3.88889</v>
      </c>
      <c r="EN138">
        <v>234.71600000000001</v>
      </c>
      <c r="EO138">
        <v>1669.93</v>
      </c>
      <c r="EP138">
        <v>785.77200000000005</v>
      </c>
      <c r="EQ138">
        <v>0</v>
      </c>
      <c r="ER138">
        <v>0</v>
      </c>
      <c r="ES138">
        <v>0</v>
      </c>
      <c r="ET138">
        <v>0</v>
      </c>
      <c r="EU138">
        <v>2033.7</v>
      </c>
      <c r="EV138">
        <v>5493.14</v>
      </c>
      <c r="EW138">
        <v>12062</v>
      </c>
      <c r="EX138">
        <v>433.91399999999999</v>
      </c>
      <c r="EY138">
        <v>22713.1</v>
      </c>
      <c r="EZ138">
        <v>273.31700000000001</v>
      </c>
      <c r="FA138">
        <v>0</v>
      </c>
      <c r="FB138">
        <v>0</v>
      </c>
      <c r="FC138">
        <v>0</v>
      </c>
      <c r="FD138">
        <v>942.58699999999999</v>
      </c>
      <c r="FE138">
        <v>0</v>
      </c>
      <c r="FF138">
        <v>287.95400000000001</v>
      </c>
      <c r="FG138">
        <v>0</v>
      </c>
      <c r="FH138">
        <v>0</v>
      </c>
      <c r="FI138">
        <v>1503.86</v>
      </c>
      <c r="FJ138">
        <v>0</v>
      </c>
      <c r="FK138">
        <v>0</v>
      </c>
      <c r="FL138">
        <v>0</v>
      </c>
      <c r="FM138">
        <v>0</v>
      </c>
      <c r="FN138">
        <v>0</v>
      </c>
      <c r="FO138">
        <v>0</v>
      </c>
      <c r="FP138">
        <v>0</v>
      </c>
      <c r="FQ138">
        <v>0</v>
      </c>
      <c r="FR138">
        <v>0</v>
      </c>
      <c r="FS138">
        <v>0</v>
      </c>
      <c r="FT138">
        <v>9.5299999999999994</v>
      </c>
      <c r="FU138">
        <v>26.12</v>
      </c>
      <c r="FV138">
        <v>3.13</v>
      </c>
      <c r="FW138">
        <v>0</v>
      </c>
      <c r="FX138">
        <v>26.96</v>
      </c>
      <c r="FY138">
        <v>0</v>
      </c>
      <c r="FZ138">
        <v>0</v>
      </c>
      <c r="GA138">
        <v>8.9499999999999993</v>
      </c>
      <c r="GB138">
        <v>31.71</v>
      </c>
      <c r="GC138">
        <v>49.46</v>
      </c>
      <c r="GD138">
        <v>1.79</v>
      </c>
      <c r="GE138">
        <v>157.65</v>
      </c>
      <c r="GF138">
        <v>0</v>
      </c>
      <c r="GG138">
        <v>4.7061299999999999</v>
      </c>
      <c r="GH138">
        <v>8.9726299999999995E-2</v>
      </c>
      <c r="GI138">
        <v>0</v>
      </c>
      <c r="GJ138">
        <v>0</v>
      </c>
      <c r="GK138">
        <v>0</v>
      </c>
      <c r="GL138">
        <v>0</v>
      </c>
      <c r="GM138">
        <v>0.53989299999999996</v>
      </c>
      <c r="GN138">
        <v>0.99671200000000004</v>
      </c>
      <c r="GO138">
        <v>1.82348</v>
      </c>
      <c r="GP138">
        <v>7.39533E-2</v>
      </c>
      <c r="GQ138">
        <v>8.2299000000000007</v>
      </c>
      <c r="GR138">
        <v>1029.98</v>
      </c>
      <c r="GS138">
        <v>5830.83</v>
      </c>
      <c r="GT138">
        <v>785.77200000000005</v>
      </c>
      <c r="GU138">
        <v>0</v>
      </c>
      <c r="GV138">
        <v>0</v>
      </c>
      <c r="GW138">
        <v>5894.96</v>
      </c>
      <c r="GX138">
        <v>6547.68</v>
      </c>
      <c r="GY138">
        <v>10697.7</v>
      </c>
      <c r="GZ138">
        <v>540.49900000000002</v>
      </c>
      <c r="HA138">
        <v>31327.5</v>
      </c>
      <c r="HB138">
        <v>857.14400000000001</v>
      </c>
      <c r="HC138">
        <v>0</v>
      </c>
      <c r="HD138">
        <v>0</v>
      </c>
      <c r="HE138">
        <v>0</v>
      </c>
      <c r="HF138">
        <v>1200.2</v>
      </c>
      <c r="HG138">
        <v>0</v>
      </c>
      <c r="HH138">
        <v>291.12400000000002</v>
      </c>
      <c r="HI138">
        <v>0</v>
      </c>
      <c r="HJ138">
        <v>0</v>
      </c>
      <c r="HK138">
        <v>2348.4699999999998</v>
      </c>
      <c r="HL138">
        <v>0</v>
      </c>
      <c r="HM138">
        <v>0</v>
      </c>
      <c r="HN138">
        <v>0</v>
      </c>
      <c r="HO138">
        <v>0</v>
      </c>
      <c r="HP138">
        <v>0</v>
      </c>
      <c r="HQ138">
        <v>0</v>
      </c>
      <c r="HR138">
        <v>0</v>
      </c>
      <c r="HS138">
        <v>0</v>
      </c>
      <c r="HT138">
        <v>0</v>
      </c>
      <c r="HU138">
        <v>0</v>
      </c>
      <c r="HV138">
        <v>30.96</v>
      </c>
      <c r="HW138">
        <v>64.849999999999994</v>
      </c>
      <c r="HX138">
        <v>3.13</v>
      </c>
      <c r="HY138">
        <v>0</v>
      </c>
      <c r="HZ138">
        <v>34.35</v>
      </c>
      <c r="IA138">
        <v>26.6</v>
      </c>
      <c r="IB138">
        <v>34.56</v>
      </c>
      <c r="IC138">
        <v>44.53</v>
      </c>
      <c r="ID138">
        <v>2.2599999999999998</v>
      </c>
      <c r="IE138">
        <v>241.24</v>
      </c>
      <c r="IF138">
        <v>0</v>
      </c>
      <c r="IG138">
        <v>9.3642800000000008</v>
      </c>
      <c r="IH138">
        <v>8.9726299999999995E-2</v>
      </c>
      <c r="II138">
        <v>0</v>
      </c>
      <c r="IJ138">
        <v>0</v>
      </c>
      <c r="IK138">
        <v>1.7213499999999999</v>
      </c>
      <c r="IL138">
        <v>0.80892399999999998</v>
      </c>
      <c r="IM138">
        <v>1.7518499999999999</v>
      </c>
      <c r="IN138">
        <v>0.114331</v>
      </c>
      <c r="IO138">
        <v>13.8505</v>
      </c>
      <c r="IP138">
        <v>54.3</v>
      </c>
      <c r="IQ138">
        <v>0</v>
      </c>
      <c r="IR138">
        <v>28.9</v>
      </c>
      <c r="IS138">
        <v>55.2</v>
      </c>
      <c r="IT138">
        <v>26.3</v>
      </c>
      <c r="IU138">
        <v>30.1</v>
      </c>
      <c r="IV138">
        <v>35.64</v>
      </c>
      <c r="IW138">
        <v>32.93</v>
      </c>
      <c r="IX138">
        <v>35.47</v>
      </c>
      <c r="IY138">
        <v>30.1</v>
      </c>
      <c r="IZ138">
        <v>35.64</v>
      </c>
      <c r="JA138">
        <v>71.709999999999994</v>
      </c>
      <c r="JB138">
        <v>61.58</v>
      </c>
    </row>
    <row r="139" spans="1:262" x14ac:dyDescent="0.25">
      <c r="A139" s="10">
        <v>42977.40662037037</v>
      </c>
      <c r="B139" t="s">
        <v>496</v>
      </c>
      <c r="C139" t="s">
        <v>610</v>
      </c>
      <c r="D139">
        <v>12</v>
      </c>
      <c r="E139">
        <v>8</v>
      </c>
      <c r="F139">
        <v>6960</v>
      </c>
      <c r="G139" t="s">
        <v>96</v>
      </c>
      <c r="H139" t="s">
        <v>125</v>
      </c>
      <c r="I139">
        <v>2.66</v>
      </c>
      <c r="J139">
        <v>53.5</v>
      </c>
      <c r="K139">
        <v>234.71600000000001</v>
      </c>
      <c r="L139">
        <v>1669.93</v>
      </c>
      <c r="M139">
        <v>785.77200000000005</v>
      </c>
      <c r="N139">
        <v>0</v>
      </c>
      <c r="O139">
        <v>594.08600000000001</v>
      </c>
      <c r="P139">
        <v>0</v>
      </c>
      <c r="Q139">
        <v>0</v>
      </c>
      <c r="R139">
        <v>2033.7</v>
      </c>
      <c r="S139">
        <v>5493.14</v>
      </c>
      <c r="T139">
        <v>12062</v>
      </c>
      <c r="U139">
        <v>433.91399999999999</v>
      </c>
      <c r="V139">
        <v>23307.200000000001</v>
      </c>
      <c r="W139">
        <v>273.31700000000001</v>
      </c>
      <c r="X139">
        <v>0</v>
      </c>
      <c r="Y139">
        <v>0</v>
      </c>
      <c r="Z139">
        <v>0</v>
      </c>
      <c r="AA139">
        <v>1162.05</v>
      </c>
      <c r="AB139">
        <v>0</v>
      </c>
      <c r="AC139">
        <v>287.95400000000001</v>
      </c>
      <c r="AD139">
        <v>0</v>
      </c>
      <c r="AE139">
        <v>0</v>
      </c>
      <c r="AF139">
        <v>1723.32</v>
      </c>
      <c r="AG139">
        <v>0</v>
      </c>
      <c r="AH139">
        <v>0</v>
      </c>
      <c r="AI139">
        <v>0</v>
      </c>
      <c r="AJ139">
        <v>0</v>
      </c>
      <c r="AK139">
        <v>0</v>
      </c>
      <c r="AL139">
        <v>0</v>
      </c>
      <c r="AM139">
        <v>0</v>
      </c>
      <c r="AN139">
        <v>0</v>
      </c>
      <c r="AO139">
        <v>0</v>
      </c>
      <c r="AP139">
        <v>0</v>
      </c>
      <c r="AQ139">
        <v>9.5299999999999994</v>
      </c>
      <c r="AR139">
        <v>26.12</v>
      </c>
      <c r="AS139">
        <v>3.13</v>
      </c>
      <c r="AT139">
        <v>0</v>
      </c>
      <c r="AU139">
        <v>35.56</v>
      </c>
      <c r="AV139">
        <v>0</v>
      </c>
      <c r="AW139">
        <v>0</v>
      </c>
      <c r="AX139">
        <v>8.9499999999999993</v>
      </c>
      <c r="AY139">
        <v>31.71</v>
      </c>
      <c r="AZ139">
        <v>49.46</v>
      </c>
      <c r="BA139">
        <v>1.79</v>
      </c>
      <c r="BB139">
        <v>166.25</v>
      </c>
      <c r="BC139">
        <v>74.34</v>
      </c>
      <c r="BD139">
        <v>0</v>
      </c>
      <c r="BE139">
        <v>4.7061299999999999</v>
      </c>
      <c r="BF139">
        <v>8.9726299999999995E-2</v>
      </c>
      <c r="BG139">
        <v>0</v>
      </c>
      <c r="BH139">
        <v>6.7837900000000007E-2</v>
      </c>
      <c r="BI139">
        <v>0</v>
      </c>
      <c r="BJ139">
        <v>0</v>
      </c>
      <c r="BK139">
        <v>0.53989299999999996</v>
      </c>
      <c r="BL139">
        <v>0.99671200000000004</v>
      </c>
      <c r="BM139">
        <v>1.82348</v>
      </c>
      <c r="BN139">
        <v>7.39533E-2</v>
      </c>
      <c r="BO139">
        <v>8.2977299999999996</v>
      </c>
      <c r="BP139">
        <v>4.8636999999999997</v>
      </c>
      <c r="BQ139">
        <v>180.74100000000001</v>
      </c>
      <c r="BR139">
        <v>2117.7600000000002</v>
      </c>
      <c r="BS139">
        <v>785.77200000000005</v>
      </c>
      <c r="BT139">
        <v>0</v>
      </c>
      <c r="BU139">
        <v>594.08600000000001</v>
      </c>
      <c r="BV139">
        <v>2033.7</v>
      </c>
      <c r="BW139">
        <v>5509.85</v>
      </c>
      <c r="BX139">
        <v>12062</v>
      </c>
      <c r="BY139">
        <v>433.91399999999999</v>
      </c>
      <c r="BZ139">
        <v>23717.8</v>
      </c>
      <c r="CA139">
        <v>266.71300000000002</v>
      </c>
      <c r="CB139">
        <v>0</v>
      </c>
      <c r="CC139">
        <v>0</v>
      </c>
      <c r="CD139">
        <v>0</v>
      </c>
      <c r="CE139">
        <v>1162.05</v>
      </c>
      <c r="CF139">
        <v>0</v>
      </c>
      <c r="CG139">
        <v>287.95400000000001</v>
      </c>
      <c r="CH139">
        <v>0</v>
      </c>
      <c r="CI139">
        <v>0</v>
      </c>
      <c r="CJ139">
        <v>1716.71</v>
      </c>
      <c r="CK139">
        <v>0</v>
      </c>
      <c r="CL139">
        <v>0</v>
      </c>
      <c r="CM139">
        <v>0</v>
      </c>
      <c r="CN139">
        <v>0</v>
      </c>
      <c r="CO139">
        <v>0</v>
      </c>
      <c r="CP139">
        <v>0</v>
      </c>
      <c r="CQ139">
        <v>0</v>
      </c>
      <c r="CR139">
        <v>0</v>
      </c>
      <c r="CS139">
        <v>0</v>
      </c>
      <c r="CT139">
        <v>0</v>
      </c>
      <c r="CU139">
        <v>9.17</v>
      </c>
      <c r="CV139">
        <v>29.14</v>
      </c>
      <c r="CW139">
        <v>3.13</v>
      </c>
      <c r="CX139">
        <v>0</v>
      </c>
      <c r="CY139">
        <v>35.56</v>
      </c>
      <c r="CZ139">
        <v>8.9499999999999993</v>
      </c>
      <c r="DA139">
        <v>31.78</v>
      </c>
      <c r="DB139">
        <v>49.46</v>
      </c>
      <c r="DC139">
        <v>1.79</v>
      </c>
      <c r="DD139">
        <v>168.98</v>
      </c>
      <c r="DE139">
        <v>77</v>
      </c>
      <c r="DF139">
        <v>0</v>
      </c>
      <c r="DG139">
        <v>5.1017599999999996</v>
      </c>
      <c r="DH139">
        <v>8.9726299999999995E-2</v>
      </c>
      <c r="DI139">
        <v>0</v>
      </c>
      <c r="DJ139">
        <v>6.7837900000000007E-2</v>
      </c>
      <c r="DK139">
        <v>0.53989299999999996</v>
      </c>
      <c r="DL139">
        <v>0.99752799999999997</v>
      </c>
      <c r="DM139">
        <v>1.82348</v>
      </c>
      <c r="DN139">
        <v>7.39533E-2</v>
      </c>
      <c r="DO139">
        <v>8.6941699999999997</v>
      </c>
      <c r="DP139">
        <v>5.2593199999999998</v>
      </c>
      <c r="DQ139" t="s">
        <v>691</v>
      </c>
      <c r="DR139" t="s">
        <v>690</v>
      </c>
      <c r="DS139" t="s">
        <v>16</v>
      </c>
      <c r="DT139">
        <v>0.39644000000000001</v>
      </c>
      <c r="DU139">
        <v>0.39562399999999998</v>
      </c>
      <c r="DV139">
        <v>1.61558</v>
      </c>
      <c r="DW139">
        <v>3.4545499999999998</v>
      </c>
      <c r="EN139">
        <v>234.71600000000001</v>
      </c>
      <c r="EO139">
        <v>1669.93</v>
      </c>
      <c r="EP139">
        <v>785.77200000000005</v>
      </c>
      <c r="EQ139">
        <v>0</v>
      </c>
      <c r="ER139">
        <v>594.08600000000001</v>
      </c>
      <c r="ES139">
        <v>0</v>
      </c>
      <c r="ET139">
        <v>0</v>
      </c>
      <c r="EU139">
        <v>2033.7</v>
      </c>
      <c r="EV139">
        <v>5493.14</v>
      </c>
      <c r="EW139">
        <v>12062</v>
      </c>
      <c r="EX139">
        <v>433.91399999999999</v>
      </c>
      <c r="EY139">
        <v>23307.200000000001</v>
      </c>
      <c r="EZ139">
        <v>273.31700000000001</v>
      </c>
      <c r="FA139">
        <v>0</v>
      </c>
      <c r="FB139">
        <v>0</v>
      </c>
      <c r="FC139">
        <v>0</v>
      </c>
      <c r="FD139">
        <v>1162.05</v>
      </c>
      <c r="FE139">
        <v>0</v>
      </c>
      <c r="FF139">
        <v>287.95400000000001</v>
      </c>
      <c r="FG139">
        <v>0</v>
      </c>
      <c r="FH139">
        <v>0</v>
      </c>
      <c r="FI139">
        <v>1723.32</v>
      </c>
      <c r="FJ139">
        <v>0</v>
      </c>
      <c r="FK139">
        <v>0</v>
      </c>
      <c r="FL139">
        <v>0</v>
      </c>
      <c r="FM139">
        <v>0</v>
      </c>
      <c r="FN139">
        <v>0</v>
      </c>
      <c r="FO139">
        <v>0</v>
      </c>
      <c r="FP139">
        <v>0</v>
      </c>
      <c r="FQ139">
        <v>0</v>
      </c>
      <c r="FR139">
        <v>0</v>
      </c>
      <c r="FS139">
        <v>0</v>
      </c>
      <c r="FT139">
        <v>9.5299999999999994</v>
      </c>
      <c r="FU139">
        <v>26.12</v>
      </c>
      <c r="FV139">
        <v>3.13</v>
      </c>
      <c r="FW139">
        <v>0</v>
      </c>
      <c r="FX139">
        <v>35.56</v>
      </c>
      <c r="FY139">
        <v>0</v>
      </c>
      <c r="FZ139">
        <v>0</v>
      </c>
      <c r="GA139">
        <v>8.9499999999999993</v>
      </c>
      <c r="GB139">
        <v>31.71</v>
      </c>
      <c r="GC139">
        <v>49.46</v>
      </c>
      <c r="GD139">
        <v>1.79</v>
      </c>
      <c r="GE139">
        <v>166.25</v>
      </c>
      <c r="GF139">
        <v>0</v>
      </c>
      <c r="GG139">
        <v>4.7061299999999999</v>
      </c>
      <c r="GH139">
        <v>8.9726299999999995E-2</v>
      </c>
      <c r="GI139">
        <v>0</v>
      </c>
      <c r="GJ139">
        <v>6.7837900000000007E-2</v>
      </c>
      <c r="GK139">
        <v>0</v>
      </c>
      <c r="GL139">
        <v>0</v>
      </c>
      <c r="GM139">
        <v>0.53989299999999996</v>
      </c>
      <c r="GN139">
        <v>0.99671200000000004</v>
      </c>
      <c r="GO139">
        <v>1.82348</v>
      </c>
      <c r="GP139">
        <v>7.39533E-2</v>
      </c>
      <c r="GQ139">
        <v>8.2977299999999996</v>
      </c>
      <c r="GR139">
        <v>1029.98</v>
      </c>
      <c r="GS139">
        <v>5830.83</v>
      </c>
      <c r="GT139">
        <v>785.77200000000005</v>
      </c>
      <c r="GU139">
        <v>0</v>
      </c>
      <c r="GV139">
        <v>594.08600000000001</v>
      </c>
      <c r="GW139">
        <v>5894.96</v>
      </c>
      <c r="GX139">
        <v>6547.68</v>
      </c>
      <c r="GY139">
        <v>10697.7</v>
      </c>
      <c r="GZ139">
        <v>540.49900000000002</v>
      </c>
      <c r="HA139">
        <v>31921.5</v>
      </c>
      <c r="HB139">
        <v>857.14400000000001</v>
      </c>
      <c r="HC139">
        <v>0</v>
      </c>
      <c r="HD139">
        <v>0</v>
      </c>
      <c r="HE139">
        <v>0</v>
      </c>
      <c r="HF139">
        <v>1495.77</v>
      </c>
      <c r="HG139">
        <v>0</v>
      </c>
      <c r="HH139">
        <v>291.12400000000002</v>
      </c>
      <c r="HI139">
        <v>0</v>
      </c>
      <c r="HJ139">
        <v>0</v>
      </c>
      <c r="HK139">
        <v>2644.04</v>
      </c>
      <c r="HL139">
        <v>0</v>
      </c>
      <c r="HM139">
        <v>0</v>
      </c>
      <c r="HN139">
        <v>0</v>
      </c>
      <c r="HO139">
        <v>0</v>
      </c>
      <c r="HP139">
        <v>0</v>
      </c>
      <c r="HQ139">
        <v>0</v>
      </c>
      <c r="HR139">
        <v>0</v>
      </c>
      <c r="HS139">
        <v>0</v>
      </c>
      <c r="HT139">
        <v>0</v>
      </c>
      <c r="HU139">
        <v>0</v>
      </c>
      <c r="HV139">
        <v>30.96</v>
      </c>
      <c r="HW139">
        <v>64.849999999999994</v>
      </c>
      <c r="HX139">
        <v>3.13</v>
      </c>
      <c r="HY139">
        <v>0</v>
      </c>
      <c r="HZ139">
        <v>45.1</v>
      </c>
      <c r="IA139">
        <v>26.6</v>
      </c>
      <c r="IB139">
        <v>34.56</v>
      </c>
      <c r="IC139">
        <v>44.53</v>
      </c>
      <c r="ID139">
        <v>2.2599999999999998</v>
      </c>
      <c r="IE139">
        <v>251.99</v>
      </c>
      <c r="IF139">
        <v>0</v>
      </c>
      <c r="IG139">
        <v>9.3642800000000008</v>
      </c>
      <c r="IH139">
        <v>8.9726299999999995E-2</v>
      </c>
      <c r="II139">
        <v>0</v>
      </c>
      <c r="IJ139">
        <v>6.7837900000000007E-2</v>
      </c>
      <c r="IK139">
        <v>1.7213499999999999</v>
      </c>
      <c r="IL139">
        <v>0.80892399999999998</v>
      </c>
      <c r="IM139">
        <v>1.7518499999999999</v>
      </c>
      <c r="IN139">
        <v>0.114331</v>
      </c>
      <c r="IO139">
        <v>13.9183</v>
      </c>
      <c r="IP139">
        <v>53.5</v>
      </c>
      <c r="IQ139">
        <v>0</v>
      </c>
      <c r="IR139">
        <v>29.1</v>
      </c>
      <c r="IS139">
        <v>54.3</v>
      </c>
      <c r="IT139">
        <v>25.2</v>
      </c>
      <c r="IU139">
        <v>32.47</v>
      </c>
      <c r="IV139">
        <v>41.87</v>
      </c>
      <c r="IW139">
        <v>35.299999999999997</v>
      </c>
      <c r="IX139">
        <v>41.7</v>
      </c>
      <c r="IY139">
        <v>32.47</v>
      </c>
      <c r="IZ139">
        <v>41.87</v>
      </c>
      <c r="JA139">
        <v>74.08</v>
      </c>
      <c r="JB139">
        <v>69.959999999999994</v>
      </c>
    </row>
    <row r="140" spans="1:262" x14ac:dyDescent="0.25">
      <c r="A140" s="10">
        <v>42977.405682870369</v>
      </c>
      <c r="B140" t="s">
        <v>645</v>
      </c>
      <c r="C140" t="s">
        <v>616</v>
      </c>
      <c r="D140">
        <v>12</v>
      </c>
      <c r="E140">
        <v>1</v>
      </c>
      <c r="F140">
        <v>2100</v>
      </c>
      <c r="G140" t="s">
        <v>96</v>
      </c>
      <c r="H140" t="s">
        <v>125</v>
      </c>
      <c r="I140">
        <v>5.57</v>
      </c>
      <c r="J140">
        <v>42.6</v>
      </c>
      <c r="K140">
        <v>123.997</v>
      </c>
      <c r="L140">
        <v>139.755</v>
      </c>
      <c r="M140">
        <v>165.69200000000001</v>
      </c>
      <c r="N140">
        <v>0</v>
      </c>
      <c r="O140">
        <v>0</v>
      </c>
      <c r="P140">
        <v>0</v>
      </c>
      <c r="Q140">
        <v>0</v>
      </c>
      <c r="R140">
        <v>505.55700000000002</v>
      </c>
      <c r="S140">
        <v>941.36599999999999</v>
      </c>
      <c r="T140">
        <v>2025.88</v>
      </c>
      <c r="U140">
        <v>119.621</v>
      </c>
      <c r="V140">
        <v>4021.87</v>
      </c>
      <c r="W140">
        <v>182.977</v>
      </c>
      <c r="X140">
        <v>0</v>
      </c>
      <c r="Y140">
        <v>0</v>
      </c>
      <c r="Z140">
        <v>0</v>
      </c>
      <c r="AA140">
        <v>107.027</v>
      </c>
      <c r="AB140">
        <v>0</v>
      </c>
      <c r="AC140">
        <v>43.669699999999999</v>
      </c>
      <c r="AD140">
        <v>0</v>
      </c>
      <c r="AE140">
        <v>0</v>
      </c>
      <c r="AF140">
        <v>333.67399999999998</v>
      </c>
      <c r="AG140">
        <v>0</v>
      </c>
      <c r="AH140">
        <v>0</v>
      </c>
      <c r="AI140">
        <v>0</v>
      </c>
      <c r="AJ140">
        <v>0</v>
      </c>
      <c r="AK140">
        <v>0</v>
      </c>
      <c r="AL140">
        <v>0</v>
      </c>
      <c r="AM140">
        <v>0</v>
      </c>
      <c r="AN140">
        <v>0</v>
      </c>
      <c r="AO140">
        <v>0</v>
      </c>
      <c r="AP140">
        <v>0</v>
      </c>
      <c r="AQ140">
        <v>20.63</v>
      </c>
      <c r="AR140">
        <v>11.91</v>
      </c>
      <c r="AS140">
        <v>2.19</v>
      </c>
      <c r="AT140">
        <v>0</v>
      </c>
      <c r="AU140">
        <v>10.220000000000001</v>
      </c>
      <c r="AV140">
        <v>0</v>
      </c>
      <c r="AW140">
        <v>0</v>
      </c>
      <c r="AX140">
        <v>7.37</v>
      </c>
      <c r="AY140">
        <v>18.100000000000001</v>
      </c>
      <c r="AZ140">
        <v>27.51</v>
      </c>
      <c r="BA140">
        <v>1.64</v>
      </c>
      <c r="BB140">
        <v>99.57</v>
      </c>
      <c r="BC140">
        <v>44.95</v>
      </c>
      <c r="BD140">
        <v>0</v>
      </c>
      <c r="BE140">
        <v>0.34526899999999999</v>
      </c>
      <c r="BF140">
        <v>1.8920200000000002E-2</v>
      </c>
      <c r="BG140">
        <v>0</v>
      </c>
      <c r="BH140">
        <v>0</v>
      </c>
      <c r="BI140">
        <v>0</v>
      </c>
      <c r="BJ140">
        <v>0</v>
      </c>
      <c r="BK140">
        <v>0.134212</v>
      </c>
      <c r="BL140">
        <v>0.17562900000000001</v>
      </c>
      <c r="BM140">
        <v>0.30364400000000002</v>
      </c>
      <c r="BN140">
        <v>2.03874E-2</v>
      </c>
      <c r="BO140">
        <v>0.99806099999999998</v>
      </c>
      <c r="BP140">
        <v>0.36418899999999998</v>
      </c>
      <c r="BQ140">
        <v>130.875</v>
      </c>
      <c r="BR140">
        <v>180.99700000000001</v>
      </c>
      <c r="BS140">
        <v>165.69200000000001</v>
      </c>
      <c r="BT140">
        <v>0</v>
      </c>
      <c r="BU140">
        <v>80.384699999999995</v>
      </c>
      <c r="BV140">
        <v>505.55700000000002</v>
      </c>
      <c r="BW140">
        <v>946.44799999999998</v>
      </c>
      <c r="BX140">
        <v>2025.88</v>
      </c>
      <c r="BY140">
        <v>119.621</v>
      </c>
      <c r="BZ140">
        <v>4155.46</v>
      </c>
      <c r="CA140">
        <v>193.12700000000001</v>
      </c>
      <c r="CB140">
        <v>0</v>
      </c>
      <c r="CC140">
        <v>0</v>
      </c>
      <c r="CD140">
        <v>0</v>
      </c>
      <c r="CE140">
        <v>102.79300000000001</v>
      </c>
      <c r="CF140">
        <v>0</v>
      </c>
      <c r="CG140">
        <v>43.669699999999999</v>
      </c>
      <c r="CH140">
        <v>0</v>
      </c>
      <c r="CI140">
        <v>0</v>
      </c>
      <c r="CJ140">
        <v>339.589</v>
      </c>
      <c r="CK140">
        <v>0</v>
      </c>
      <c r="CL140">
        <v>0</v>
      </c>
      <c r="CM140">
        <v>0</v>
      </c>
      <c r="CN140">
        <v>0</v>
      </c>
      <c r="CO140">
        <v>0</v>
      </c>
      <c r="CP140">
        <v>0</v>
      </c>
      <c r="CQ140">
        <v>0</v>
      </c>
      <c r="CR140">
        <v>0</v>
      </c>
      <c r="CS140">
        <v>0</v>
      </c>
      <c r="CT140">
        <v>0</v>
      </c>
      <c r="CU140">
        <v>21.84</v>
      </c>
      <c r="CV140">
        <v>15.57</v>
      </c>
      <c r="CW140">
        <v>2.19</v>
      </c>
      <c r="CX140">
        <v>0</v>
      </c>
      <c r="CY140">
        <v>10.92</v>
      </c>
      <c r="CZ140">
        <v>7.37</v>
      </c>
      <c r="DA140">
        <v>18.18</v>
      </c>
      <c r="DB140">
        <v>27.51</v>
      </c>
      <c r="DC140">
        <v>1.64</v>
      </c>
      <c r="DD140">
        <v>105.22</v>
      </c>
      <c r="DE140">
        <v>50.52</v>
      </c>
      <c r="DF140">
        <v>0</v>
      </c>
      <c r="DG140">
        <v>0.55552299999999999</v>
      </c>
      <c r="DH140">
        <v>1.8920200000000002E-2</v>
      </c>
      <c r="DI140">
        <v>0</v>
      </c>
      <c r="DJ140">
        <v>1.0894600000000001E-2</v>
      </c>
      <c r="DK140">
        <v>0.134212</v>
      </c>
      <c r="DL140">
        <v>0.17653199999999999</v>
      </c>
      <c r="DM140">
        <v>0.30364400000000002</v>
      </c>
      <c r="DN140">
        <v>2.03874E-2</v>
      </c>
      <c r="DO140">
        <v>1.22011</v>
      </c>
      <c r="DP140">
        <v>0.58533800000000002</v>
      </c>
      <c r="DQ140" t="s">
        <v>691</v>
      </c>
      <c r="DR140" t="s">
        <v>690</v>
      </c>
      <c r="DS140" t="s">
        <v>16</v>
      </c>
      <c r="DT140">
        <v>0.222052</v>
      </c>
      <c r="DU140">
        <v>0.22114900000000001</v>
      </c>
      <c r="DV140">
        <v>5.3696999999999999</v>
      </c>
      <c r="DW140">
        <v>11.0253</v>
      </c>
      <c r="EN140">
        <v>123.997</v>
      </c>
      <c r="EO140">
        <v>139.755</v>
      </c>
      <c r="EP140">
        <v>165.69200000000001</v>
      </c>
      <c r="EQ140">
        <v>0</v>
      </c>
      <c r="ER140">
        <v>0</v>
      </c>
      <c r="ES140">
        <v>0</v>
      </c>
      <c r="ET140">
        <v>0</v>
      </c>
      <c r="EU140">
        <v>505.55700000000002</v>
      </c>
      <c r="EV140">
        <v>941.36599999999999</v>
      </c>
      <c r="EW140">
        <v>2025.88</v>
      </c>
      <c r="EX140">
        <v>119.621</v>
      </c>
      <c r="EY140">
        <v>4021.87</v>
      </c>
      <c r="EZ140">
        <v>182.977</v>
      </c>
      <c r="FA140">
        <v>0</v>
      </c>
      <c r="FB140">
        <v>0</v>
      </c>
      <c r="FC140">
        <v>0</v>
      </c>
      <c r="FD140">
        <v>107.027</v>
      </c>
      <c r="FE140">
        <v>0</v>
      </c>
      <c r="FF140">
        <v>43.669699999999999</v>
      </c>
      <c r="FG140">
        <v>0</v>
      </c>
      <c r="FH140">
        <v>0</v>
      </c>
      <c r="FI140">
        <v>333.67399999999998</v>
      </c>
      <c r="FJ140">
        <v>0</v>
      </c>
      <c r="FK140">
        <v>0</v>
      </c>
      <c r="FL140">
        <v>0</v>
      </c>
      <c r="FM140">
        <v>0</v>
      </c>
      <c r="FN140">
        <v>0</v>
      </c>
      <c r="FO140">
        <v>0</v>
      </c>
      <c r="FP140">
        <v>0</v>
      </c>
      <c r="FQ140">
        <v>0</v>
      </c>
      <c r="FR140">
        <v>0</v>
      </c>
      <c r="FS140">
        <v>0</v>
      </c>
      <c r="FT140">
        <v>20.63</v>
      </c>
      <c r="FU140">
        <v>11.91</v>
      </c>
      <c r="FV140">
        <v>2.19</v>
      </c>
      <c r="FW140">
        <v>0</v>
      </c>
      <c r="FX140">
        <v>10.220000000000001</v>
      </c>
      <c r="FY140">
        <v>0</v>
      </c>
      <c r="FZ140">
        <v>0</v>
      </c>
      <c r="GA140">
        <v>7.37</v>
      </c>
      <c r="GB140">
        <v>18.100000000000001</v>
      </c>
      <c r="GC140">
        <v>27.51</v>
      </c>
      <c r="GD140">
        <v>1.64</v>
      </c>
      <c r="GE140">
        <v>99.57</v>
      </c>
      <c r="GF140">
        <v>0</v>
      </c>
      <c r="GG140">
        <v>0.34526899999999999</v>
      </c>
      <c r="GH140">
        <v>1.8920200000000002E-2</v>
      </c>
      <c r="GI140">
        <v>0</v>
      </c>
      <c r="GJ140">
        <v>0</v>
      </c>
      <c r="GK140">
        <v>0</v>
      </c>
      <c r="GL140">
        <v>0</v>
      </c>
      <c r="GM140">
        <v>0.134212</v>
      </c>
      <c r="GN140">
        <v>0.17562900000000001</v>
      </c>
      <c r="GO140">
        <v>0.30364400000000002</v>
      </c>
      <c r="GP140">
        <v>2.03874E-2</v>
      </c>
      <c r="GQ140">
        <v>0.99806099999999998</v>
      </c>
      <c r="GR140">
        <v>446.95</v>
      </c>
      <c r="GS140">
        <v>1139.18</v>
      </c>
      <c r="GT140">
        <v>165.69200000000001</v>
      </c>
      <c r="GU140">
        <v>0</v>
      </c>
      <c r="GV140">
        <v>0</v>
      </c>
      <c r="GW140">
        <v>2135</v>
      </c>
      <c r="GX140">
        <v>930.00099999999998</v>
      </c>
      <c r="GY140">
        <v>2637.81</v>
      </c>
      <c r="GZ140">
        <v>297.5</v>
      </c>
      <c r="HA140">
        <v>7752.14</v>
      </c>
      <c r="HB140">
        <v>371.952</v>
      </c>
      <c r="HC140">
        <v>0</v>
      </c>
      <c r="HD140">
        <v>0</v>
      </c>
      <c r="HE140">
        <v>0</v>
      </c>
      <c r="HF140">
        <v>161.63900000000001</v>
      </c>
      <c r="HG140">
        <v>0</v>
      </c>
      <c r="HH140">
        <v>65.400000000000006</v>
      </c>
      <c r="HI140">
        <v>0</v>
      </c>
      <c r="HJ140">
        <v>0</v>
      </c>
      <c r="HK140">
        <v>598.99</v>
      </c>
      <c r="HL140">
        <v>0</v>
      </c>
      <c r="HM140">
        <v>0</v>
      </c>
      <c r="HN140">
        <v>0</v>
      </c>
      <c r="HO140">
        <v>0</v>
      </c>
      <c r="HP140">
        <v>0</v>
      </c>
      <c r="HQ140">
        <v>0</v>
      </c>
      <c r="HR140">
        <v>0</v>
      </c>
      <c r="HS140">
        <v>0</v>
      </c>
      <c r="HT140">
        <v>0</v>
      </c>
      <c r="HU140">
        <v>0</v>
      </c>
      <c r="HV140">
        <v>44.39</v>
      </c>
      <c r="HW140">
        <v>53.25</v>
      </c>
      <c r="HX140">
        <v>2.19</v>
      </c>
      <c r="HY140">
        <v>0</v>
      </c>
      <c r="HZ140">
        <v>15.43</v>
      </c>
      <c r="IA140">
        <v>31.93</v>
      </c>
      <c r="IB140">
        <v>18.57</v>
      </c>
      <c r="IC140">
        <v>36.39</v>
      </c>
      <c r="ID140">
        <v>4.13</v>
      </c>
      <c r="IE140">
        <v>206.28</v>
      </c>
      <c r="IF140">
        <v>0</v>
      </c>
      <c r="IG140">
        <v>2.4140199999999998</v>
      </c>
      <c r="IH140">
        <v>1.8920200000000002E-2</v>
      </c>
      <c r="II140">
        <v>0</v>
      </c>
      <c r="IJ140">
        <v>0</v>
      </c>
      <c r="IK140">
        <v>0.62342900000000001</v>
      </c>
      <c r="IL140">
        <v>0.118043</v>
      </c>
      <c r="IM140">
        <v>0.43196400000000001</v>
      </c>
      <c r="IN140">
        <v>6.2929700000000005E-2</v>
      </c>
      <c r="IO140">
        <v>3.6693099999999998</v>
      </c>
      <c r="IP140">
        <v>42.6</v>
      </c>
      <c r="IQ140">
        <v>0</v>
      </c>
      <c r="IR140">
        <v>25.8</v>
      </c>
      <c r="IS140">
        <v>45</v>
      </c>
      <c r="IT140">
        <v>19.2</v>
      </c>
      <c r="IU140">
        <v>15.59</v>
      </c>
      <c r="IV140">
        <v>29.36</v>
      </c>
      <c r="IW140">
        <v>20.46</v>
      </c>
      <c r="IX140">
        <v>30.06</v>
      </c>
      <c r="IY140">
        <v>15.59</v>
      </c>
      <c r="IZ140">
        <v>29.36</v>
      </c>
      <c r="JA140">
        <v>60.81</v>
      </c>
      <c r="JB140">
        <v>54.45</v>
      </c>
    </row>
    <row r="141" spans="1:262" x14ac:dyDescent="0.25">
      <c r="A141" s="10">
        <v>42977.406435185185</v>
      </c>
      <c r="B141" t="s">
        <v>497</v>
      </c>
      <c r="C141" t="s">
        <v>618</v>
      </c>
      <c r="D141">
        <v>12</v>
      </c>
      <c r="E141">
        <v>1</v>
      </c>
      <c r="F141">
        <v>2100</v>
      </c>
      <c r="G141" t="s">
        <v>96</v>
      </c>
      <c r="H141" t="s">
        <v>125</v>
      </c>
      <c r="I141">
        <v>6.24</v>
      </c>
      <c r="J141">
        <v>43.8</v>
      </c>
      <c r="K141">
        <v>124.782</v>
      </c>
      <c r="L141">
        <v>137.94200000000001</v>
      </c>
      <c r="M141">
        <v>165.69200000000001</v>
      </c>
      <c r="N141">
        <v>0</v>
      </c>
      <c r="O141">
        <v>0</v>
      </c>
      <c r="P141">
        <v>0</v>
      </c>
      <c r="Q141">
        <v>0</v>
      </c>
      <c r="R141">
        <v>505.55700000000002</v>
      </c>
      <c r="S141">
        <v>2013.56</v>
      </c>
      <c r="T141">
        <v>2025.88</v>
      </c>
      <c r="U141">
        <v>119.621</v>
      </c>
      <c r="V141">
        <v>5093.04</v>
      </c>
      <c r="W141">
        <v>0</v>
      </c>
      <c r="X141">
        <v>0</v>
      </c>
      <c r="Y141">
        <v>0</v>
      </c>
      <c r="Z141">
        <v>0</v>
      </c>
      <c r="AA141">
        <v>0</v>
      </c>
      <c r="AB141">
        <v>0</v>
      </c>
      <c r="AC141">
        <v>0</v>
      </c>
      <c r="AD141">
        <v>0</v>
      </c>
      <c r="AE141">
        <v>0</v>
      </c>
      <c r="AF141">
        <v>0</v>
      </c>
      <c r="AG141">
        <v>18.413599999999999</v>
      </c>
      <c r="AH141">
        <v>0</v>
      </c>
      <c r="AI141">
        <v>0</v>
      </c>
      <c r="AJ141">
        <v>0</v>
      </c>
      <c r="AK141">
        <v>10.7027</v>
      </c>
      <c r="AL141">
        <v>0</v>
      </c>
      <c r="AM141">
        <v>0</v>
      </c>
      <c r="AN141">
        <v>0</v>
      </c>
      <c r="AO141">
        <v>0</v>
      </c>
      <c r="AP141">
        <v>29.116199999999999</v>
      </c>
      <c r="AQ141">
        <v>43.25</v>
      </c>
      <c r="AR141">
        <v>11.72</v>
      </c>
      <c r="AS141">
        <v>2.19</v>
      </c>
      <c r="AT141">
        <v>0</v>
      </c>
      <c r="AU141">
        <v>22.89</v>
      </c>
      <c r="AV141">
        <v>0</v>
      </c>
      <c r="AW141">
        <v>0</v>
      </c>
      <c r="AX141">
        <v>7.37</v>
      </c>
      <c r="AY141">
        <v>29.86</v>
      </c>
      <c r="AZ141">
        <v>27.51</v>
      </c>
      <c r="BA141">
        <v>1.64</v>
      </c>
      <c r="BB141">
        <v>146.43</v>
      </c>
      <c r="BC141">
        <v>80.05</v>
      </c>
      <c r="BD141">
        <v>0</v>
      </c>
      <c r="BE141">
        <v>0.33504499999999998</v>
      </c>
      <c r="BF141">
        <v>1.8920200000000002E-2</v>
      </c>
      <c r="BG141">
        <v>0</v>
      </c>
      <c r="BH141">
        <v>0</v>
      </c>
      <c r="BI141">
        <v>0</v>
      </c>
      <c r="BJ141">
        <v>0</v>
      </c>
      <c r="BK141">
        <v>0.134212</v>
      </c>
      <c r="BL141">
        <v>0.36191200000000001</v>
      </c>
      <c r="BM141">
        <v>0.30364400000000002</v>
      </c>
      <c r="BN141">
        <v>2.03874E-2</v>
      </c>
      <c r="BO141">
        <v>1.1741200000000001</v>
      </c>
      <c r="BP141">
        <v>0.35396499999999997</v>
      </c>
      <c r="BQ141">
        <v>131.66399999999999</v>
      </c>
      <c r="BR141">
        <v>178.203</v>
      </c>
      <c r="BS141">
        <v>165.69200000000001</v>
      </c>
      <c r="BT141">
        <v>0</v>
      </c>
      <c r="BU141">
        <v>80.384699999999995</v>
      </c>
      <c r="BV141">
        <v>505.55700000000002</v>
      </c>
      <c r="BW141">
        <v>2018.66</v>
      </c>
      <c r="BX141">
        <v>2025.88</v>
      </c>
      <c r="BY141">
        <v>119.621</v>
      </c>
      <c r="BZ141">
        <v>5225.66</v>
      </c>
      <c r="CA141">
        <v>0</v>
      </c>
      <c r="CB141">
        <v>0</v>
      </c>
      <c r="CC141">
        <v>0</v>
      </c>
      <c r="CD141">
        <v>0</v>
      </c>
      <c r="CE141">
        <v>0</v>
      </c>
      <c r="CF141">
        <v>0</v>
      </c>
      <c r="CG141">
        <v>0</v>
      </c>
      <c r="CH141">
        <v>0</v>
      </c>
      <c r="CI141">
        <v>0</v>
      </c>
      <c r="CJ141">
        <v>0</v>
      </c>
      <c r="CK141">
        <v>19.429099999999998</v>
      </c>
      <c r="CL141">
        <v>0</v>
      </c>
      <c r="CM141">
        <v>0</v>
      </c>
      <c r="CN141">
        <v>0</v>
      </c>
      <c r="CO141">
        <v>10.279299999999999</v>
      </c>
      <c r="CP141">
        <v>0</v>
      </c>
      <c r="CQ141">
        <v>0</v>
      </c>
      <c r="CR141">
        <v>0</v>
      </c>
      <c r="CS141">
        <v>0</v>
      </c>
      <c r="CT141">
        <v>29.708400000000001</v>
      </c>
      <c r="CU141">
        <v>45.67</v>
      </c>
      <c r="CV141">
        <v>15.34</v>
      </c>
      <c r="CW141">
        <v>2.19</v>
      </c>
      <c r="CX141">
        <v>0</v>
      </c>
      <c r="CY141">
        <v>23.09</v>
      </c>
      <c r="CZ141">
        <v>7.37</v>
      </c>
      <c r="DA141">
        <v>29.93</v>
      </c>
      <c r="DB141">
        <v>27.51</v>
      </c>
      <c r="DC141">
        <v>1.64</v>
      </c>
      <c r="DD141">
        <v>152.74</v>
      </c>
      <c r="DE141">
        <v>86.29</v>
      </c>
      <c r="DF141">
        <v>0</v>
      </c>
      <c r="DG141">
        <v>0.54220000000000002</v>
      </c>
      <c r="DH141">
        <v>1.8920200000000002E-2</v>
      </c>
      <c r="DI141">
        <v>0</v>
      </c>
      <c r="DJ141">
        <v>1.0894600000000001E-2</v>
      </c>
      <c r="DK141">
        <v>0.134212</v>
      </c>
      <c r="DL141">
        <v>0.36282999999999999</v>
      </c>
      <c r="DM141">
        <v>0.30364400000000002</v>
      </c>
      <c r="DN141">
        <v>2.03874E-2</v>
      </c>
      <c r="DO141">
        <v>1.3930899999999999</v>
      </c>
      <c r="DP141">
        <v>0.57201500000000005</v>
      </c>
      <c r="DQ141" t="s">
        <v>691</v>
      </c>
      <c r="DR141" t="s">
        <v>690</v>
      </c>
      <c r="DS141" t="s">
        <v>16</v>
      </c>
      <c r="DT141">
        <v>0.218968</v>
      </c>
      <c r="DU141">
        <v>0.21804999999999999</v>
      </c>
      <c r="DV141">
        <v>4.1311999999999998</v>
      </c>
      <c r="DW141">
        <v>7.2314299999999996</v>
      </c>
      <c r="EN141">
        <v>124.782</v>
      </c>
      <c r="EO141">
        <v>137.94200000000001</v>
      </c>
      <c r="EP141">
        <v>165.69200000000001</v>
      </c>
      <c r="EQ141">
        <v>0</v>
      </c>
      <c r="ER141">
        <v>0</v>
      </c>
      <c r="ES141">
        <v>0</v>
      </c>
      <c r="ET141">
        <v>0</v>
      </c>
      <c r="EU141">
        <v>505.55700000000002</v>
      </c>
      <c r="EV141">
        <v>2013.56</v>
      </c>
      <c r="EW141">
        <v>2025.88</v>
      </c>
      <c r="EX141">
        <v>119.621</v>
      </c>
      <c r="EY141">
        <v>5093.04</v>
      </c>
      <c r="EZ141">
        <v>0</v>
      </c>
      <c r="FA141">
        <v>0</v>
      </c>
      <c r="FB141">
        <v>0</v>
      </c>
      <c r="FC141">
        <v>0</v>
      </c>
      <c r="FD141">
        <v>0</v>
      </c>
      <c r="FE141">
        <v>0</v>
      </c>
      <c r="FF141">
        <v>0</v>
      </c>
      <c r="FG141">
        <v>0</v>
      </c>
      <c r="FH141">
        <v>0</v>
      </c>
      <c r="FI141">
        <v>0</v>
      </c>
      <c r="FJ141">
        <v>18.413599999999999</v>
      </c>
      <c r="FK141">
        <v>0</v>
      </c>
      <c r="FL141">
        <v>0</v>
      </c>
      <c r="FM141">
        <v>0</v>
      </c>
      <c r="FN141">
        <v>10.7027</v>
      </c>
      <c r="FO141">
        <v>0</v>
      </c>
      <c r="FP141">
        <v>0</v>
      </c>
      <c r="FQ141">
        <v>0</v>
      </c>
      <c r="FR141">
        <v>0</v>
      </c>
      <c r="FS141">
        <v>29.116199999999999</v>
      </c>
      <c r="FT141">
        <v>43.25</v>
      </c>
      <c r="FU141">
        <v>11.72</v>
      </c>
      <c r="FV141">
        <v>2.19</v>
      </c>
      <c r="FW141">
        <v>0</v>
      </c>
      <c r="FX141">
        <v>22.89</v>
      </c>
      <c r="FY141">
        <v>0</v>
      </c>
      <c r="FZ141">
        <v>0</v>
      </c>
      <c r="GA141">
        <v>7.37</v>
      </c>
      <c r="GB141">
        <v>29.86</v>
      </c>
      <c r="GC141">
        <v>27.51</v>
      </c>
      <c r="GD141">
        <v>1.64</v>
      </c>
      <c r="GE141">
        <v>146.43</v>
      </c>
      <c r="GF141">
        <v>0</v>
      </c>
      <c r="GG141">
        <v>0.33504499999999998</v>
      </c>
      <c r="GH141">
        <v>1.8920200000000002E-2</v>
      </c>
      <c r="GI141">
        <v>0</v>
      </c>
      <c r="GJ141">
        <v>0</v>
      </c>
      <c r="GK141">
        <v>0</v>
      </c>
      <c r="GL141">
        <v>0</v>
      </c>
      <c r="GM141">
        <v>0.134212</v>
      </c>
      <c r="GN141">
        <v>0.36191200000000001</v>
      </c>
      <c r="GO141">
        <v>0.30364400000000002</v>
      </c>
      <c r="GP141">
        <v>2.03874E-2</v>
      </c>
      <c r="GQ141">
        <v>1.1741200000000001</v>
      </c>
      <c r="GR141">
        <v>454.13600000000002</v>
      </c>
      <c r="GS141">
        <v>1099.25</v>
      </c>
      <c r="GT141">
        <v>165.69200000000001</v>
      </c>
      <c r="GU141">
        <v>0</v>
      </c>
      <c r="GV141">
        <v>0</v>
      </c>
      <c r="GW141">
        <v>2135</v>
      </c>
      <c r="GX141">
        <v>2349</v>
      </c>
      <c r="GY141">
        <v>2531</v>
      </c>
      <c r="GZ141">
        <v>297.5</v>
      </c>
      <c r="HA141">
        <v>9031.58</v>
      </c>
      <c r="HB141">
        <v>0</v>
      </c>
      <c r="HC141">
        <v>0</v>
      </c>
      <c r="HD141">
        <v>0</v>
      </c>
      <c r="HE141">
        <v>0</v>
      </c>
      <c r="HF141">
        <v>0</v>
      </c>
      <c r="HG141">
        <v>0</v>
      </c>
      <c r="HH141">
        <v>0</v>
      </c>
      <c r="HI141">
        <v>0</v>
      </c>
      <c r="HJ141">
        <v>0</v>
      </c>
      <c r="HK141">
        <v>0</v>
      </c>
      <c r="HL141">
        <v>37.793199999999999</v>
      </c>
      <c r="HM141">
        <v>0</v>
      </c>
      <c r="HN141">
        <v>0</v>
      </c>
      <c r="HO141">
        <v>0</v>
      </c>
      <c r="HP141">
        <v>16.163900000000002</v>
      </c>
      <c r="HQ141">
        <v>0</v>
      </c>
      <c r="HR141">
        <v>0</v>
      </c>
      <c r="HS141">
        <v>0</v>
      </c>
      <c r="HT141">
        <v>0</v>
      </c>
      <c r="HU141">
        <v>53.957000000000001</v>
      </c>
      <c r="HV141">
        <v>91.04</v>
      </c>
      <c r="HW141">
        <v>52.23</v>
      </c>
      <c r="HX141">
        <v>2.19</v>
      </c>
      <c r="HY141">
        <v>0</v>
      </c>
      <c r="HZ141">
        <v>34.57</v>
      </c>
      <c r="IA141">
        <v>31.93</v>
      </c>
      <c r="IB141">
        <v>32</v>
      </c>
      <c r="IC141">
        <v>34.92</v>
      </c>
      <c r="ID141">
        <v>4.13</v>
      </c>
      <c r="IE141">
        <v>283.01</v>
      </c>
      <c r="IF141">
        <v>0</v>
      </c>
      <c r="IG141">
        <v>2.3707199999999999</v>
      </c>
      <c r="IH141">
        <v>1.8920200000000002E-2</v>
      </c>
      <c r="II141">
        <v>0</v>
      </c>
      <c r="IJ141">
        <v>0</v>
      </c>
      <c r="IK141">
        <v>0.62342900000000001</v>
      </c>
      <c r="IL141">
        <v>0.35041600000000001</v>
      </c>
      <c r="IM141">
        <v>0.41447200000000001</v>
      </c>
      <c r="IN141">
        <v>6.2929700000000005E-2</v>
      </c>
      <c r="IO141">
        <v>3.8408899999999999</v>
      </c>
      <c r="IP141">
        <v>43.8</v>
      </c>
      <c r="IQ141">
        <v>0</v>
      </c>
      <c r="IR141">
        <v>32.299999999999997</v>
      </c>
      <c r="IS141">
        <v>45.7</v>
      </c>
      <c r="IT141">
        <v>13.4</v>
      </c>
      <c r="IU141">
        <v>15.41</v>
      </c>
      <c r="IV141">
        <v>64.64</v>
      </c>
      <c r="IW141">
        <v>20.239999999999998</v>
      </c>
      <c r="IX141">
        <v>66.05</v>
      </c>
      <c r="IY141">
        <v>15.41</v>
      </c>
      <c r="IZ141">
        <v>64.64</v>
      </c>
      <c r="JA141">
        <v>59.87</v>
      </c>
      <c r="JB141">
        <v>120.16</v>
      </c>
    </row>
    <row r="142" spans="1:262" x14ac:dyDescent="0.25">
      <c r="A142" s="10">
        <v>42977.40519675926</v>
      </c>
      <c r="B142" t="s">
        <v>646</v>
      </c>
      <c r="C142" t="s">
        <v>620</v>
      </c>
      <c r="D142">
        <v>12</v>
      </c>
      <c r="E142">
        <v>1</v>
      </c>
      <c r="F142">
        <v>2100</v>
      </c>
      <c r="G142" t="s">
        <v>96</v>
      </c>
      <c r="H142" t="s">
        <v>125</v>
      </c>
      <c r="I142">
        <v>-19.82</v>
      </c>
      <c r="J142">
        <v>53.3</v>
      </c>
      <c r="K142">
        <v>123.827</v>
      </c>
      <c r="L142">
        <v>139.91</v>
      </c>
      <c r="M142">
        <v>165.69200000000001</v>
      </c>
      <c r="N142">
        <v>0</v>
      </c>
      <c r="O142">
        <v>2528.31</v>
      </c>
      <c r="P142">
        <v>0</v>
      </c>
      <c r="Q142">
        <v>0</v>
      </c>
      <c r="R142">
        <v>505.55700000000002</v>
      </c>
      <c r="S142">
        <v>941.95699999999999</v>
      </c>
      <c r="T142">
        <v>2025.88</v>
      </c>
      <c r="U142">
        <v>119.621</v>
      </c>
      <c r="V142">
        <v>6550.75</v>
      </c>
      <c r="W142">
        <v>182.726</v>
      </c>
      <c r="X142">
        <v>0</v>
      </c>
      <c r="Y142">
        <v>0</v>
      </c>
      <c r="Z142">
        <v>0</v>
      </c>
      <c r="AA142">
        <v>0</v>
      </c>
      <c r="AB142">
        <v>0</v>
      </c>
      <c r="AC142">
        <v>43.669699999999999</v>
      </c>
      <c r="AD142">
        <v>0</v>
      </c>
      <c r="AE142">
        <v>0</v>
      </c>
      <c r="AF142">
        <v>226.39599999999999</v>
      </c>
      <c r="AG142">
        <v>0</v>
      </c>
      <c r="AH142">
        <v>0</v>
      </c>
      <c r="AI142">
        <v>0</v>
      </c>
      <c r="AJ142">
        <v>0</v>
      </c>
      <c r="AK142">
        <v>0</v>
      </c>
      <c r="AL142">
        <v>0</v>
      </c>
      <c r="AM142">
        <v>0</v>
      </c>
      <c r="AN142">
        <v>0</v>
      </c>
      <c r="AO142">
        <v>0</v>
      </c>
      <c r="AP142">
        <v>0</v>
      </c>
      <c r="AQ142">
        <v>20.6</v>
      </c>
      <c r="AR142">
        <v>11.92</v>
      </c>
      <c r="AS142">
        <v>2.19</v>
      </c>
      <c r="AT142">
        <v>0</v>
      </c>
      <c r="AU142">
        <v>35.630000000000003</v>
      </c>
      <c r="AV142">
        <v>0</v>
      </c>
      <c r="AW142">
        <v>0</v>
      </c>
      <c r="AX142">
        <v>7.37</v>
      </c>
      <c r="AY142">
        <v>18.11</v>
      </c>
      <c r="AZ142">
        <v>27.51</v>
      </c>
      <c r="BA142">
        <v>1.64</v>
      </c>
      <c r="BB142">
        <v>124.97</v>
      </c>
      <c r="BC142">
        <v>70.34</v>
      </c>
      <c r="BD142">
        <v>0</v>
      </c>
      <c r="BE142">
        <v>0.34604400000000002</v>
      </c>
      <c r="BF142">
        <v>1.8920200000000002E-2</v>
      </c>
      <c r="BG142">
        <v>0</v>
      </c>
      <c r="BH142">
        <v>0.334671</v>
      </c>
      <c r="BI142">
        <v>0</v>
      </c>
      <c r="BJ142">
        <v>0</v>
      </c>
      <c r="BK142">
        <v>0.134212</v>
      </c>
      <c r="BL142">
        <v>0.17566300000000001</v>
      </c>
      <c r="BM142">
        <v>0.30364400000000002</v>
      </c>
      <c r="BN142">
        <v>2.03874E-2</v>
      </c>
      <c r="BO142">
        <v>1.3335399999999999</v>
      </c>
      <c r="BP142">
        <v>0.69963500000000001</v>
      </c>
      <c r="BQ142">
        <v>130.875</v>
      </c>
      <c r="BR142">
        <v>180.99700000000001</v>
      </c>
      <c r="BS142">
        <v>165.69200000000001</v>
      </c>
      <c r="BT142">
        <v>0</v>
      </c>
      <c r="BU142">
        <v>80.384699999999995</v>
      </c>
      <c r="BV142">
        <v>505.55700000000002</v>
      </c>
      <c r="BW142">
        <v>946.44799999999998</v>
      </c>
      <c r="BX142">
        <v>2025.88</v>
      </c>
      <c r="BY142">
        <v>119.621</v>
      </c>
      <c r="BZ142">
        <v>4155.46</v>
      </c>
      <c r="CA142">
        <v>193.12700000000001</v>
      </c>
      <c r="CB142">
        <v>0</v>
      </c>
      <c r="CC142">
        <v>0</v>
      </c>
      <c r="CD142">
        <v>0</v>
      </c>
      <c r="CE142">
        <v>102.79300000000001</v>
      </c>
      <c r="CF142">
        <v>0</v>
      </c>
      <c r="CG142">
        <v>43.669699999999999</v>
      </c>
      <c r="CH142">
        <v>0</v>
      </c>
      <c r="CI142">
        <v>0</v>
      </c>
      <c r="CJ142">
        <v>339.589</v>
      </c>
      <c r="CK142">
        <v>0</v>
      </c>
      <c r="CL142">
        <v>0</v>
      </c>
      <c r="CM142">
        <v>0</v>
      </c>
      <c r="CN142">
        <v>0</v>
      </c>
      <c r="CO142">
        <v>0</v>
      </c>
      <c r="CP142">
        <v>0</v>
      </c>
      <c r="CQ142">
        <v>0</v>
      </c>
      <c r="CR142">
        <v>0</v>
      </c>
      <c r="CS142">
        <v>0</v>
      </c>
      <c r="CT142">
        <v>0</v>
      </c>
      <c r="CU142">
        <v>21.84</v>
      </c>
      <c r="CV142">
        <v>15.57</v>
      </c>
      <c r="CW142">
        <v>2.19</v>
      </c>
      <c r="CX142">
        <v>0</v>
      </c>
      <c r="CY142">
        <v>10.92</v>
      </c>
      <c r="CZ142">
        <v>7.37</v>
      </c>
      <c r="DA142">
        <v>18.18</v>
      </c>
      <c r="DB142">
        <v>27.51</v>
      </c>
      <c r="DC142">
        <v>1.64</v>
      </c>
      <c r="DD142">
        <v>105.22</v>
      </c>
      <c r="DE142">
        <v>50.52</v>
      </c>
      <c r="DF142">
        <v>0</v>
      </c>
      <c r="DG142">
        <v>0.55552299999999999</v>
      </c>
      <c r="DH142">
        <v>1.8920200000000002E-2</v>
      </c>
      <c r="DI142">
        <v>0</v>
      </c>
      <c r="DJ142">
        <v>1.0894600000000001E-2</v>
      </c>
      <c r="DK142">
        <v>0.134212</v>
      </c>
      <c r="DL142">
        <v>0.17653199999999999</v>
      </c>
      <c r="DM142">
        <v>0.30364400000000002</v>
      </c>
      <c r="DN142">
        <v>2.03874E-2</v>
      </c>
      <c r="DO142">
        <v>1.22011</v>
      </c>
      <c r="DP142">
        <v>0.58533800000000002</v>
      </c>
      <c r="DQ142" t="s">
        <v>691</v>
      </c>
      <c r="DR142" t="s">
        <v>690</v>
      </c>
      <c r="DS142" t="s">
        <v>16</v>
      </c>
      <c r="DT142">
        <v>-0.113429</v>
      </c>
      <c r="DU142">
        <v>-0.114298</v>
      </c>
      <c r="DV142">
        <v>-18.770199999999999</v>
      </c>
      <c r="DW142">
        <v>-39.231999999999999</v>
      </c>
      <c r="EN142">
        <v>123.827</v>
      </c>
      <c r="EO142">
        <v>139.91</v>
      </c>
      <c r="EP142">
        <v>165.69200000000001</v>
      </c>
      <c r="EQ142">
        <v>0</v>
      </c>
      <c r="ER142">
        <v>2528.31</v>
      </c>
      <c r="ES142">
        <v>0</v>
      </c>
      <c r="ET142">
        <v>0</v>
      </c>
      <c r="EU142">
        <v>505.55700000000002</v>
      </c>
      <c r="EV142">
        <v>941.95699999999999</v>
      </c>
      <c r="EW142">
        <v>2025.88</v>
      </c>
      <c r="EX142">
        <v>119.621</v>
      </c>
      <c r="EY142">
        <v>6550.75</v>
      </c>
      <c r="EZ142">
        <v>182.726</v>
      </c>
      <c r="FA142">
        <v>0</v>
      </c>
      <c r="FB142">
        <v>0</v>
      </c>
      <c r="FC142">
        <v>0</v>
      </c>
      <c r="FD142">
        <v>0</v>
      </c>
      <c r="FE142">
        <v>0</v>
      </c>
      <c r="FF142">
        <v>43.669699999999999</v>
      </c>
      <c r="FG142">
        <v>0</v>
      </c>
      <c r="FH142">
        <v>0</v>
      </c>
      <c r="FI142">
        <v>226.39599999999999</v>
      </c>
      <c r="FJ142">
        <v>0</v>
      </c>
      <c r="FK142">
        <v>0</v>
      </c>
      <c r="FL142">
        <v>0</v>
      </c>
      <c r="FM142">
        <v>0</v>
      </c>
      <c r="FN142">
        <v>0</v>
      </c>
      <c r="FO142">
        <v>0</v>
      </c>
      <c r="FP142">
        <v>0</v>
      </c>
      <c r="FQ142">
        <v>0</v>
      </c>
      <c r="FR142">
        <v>0</v>
      </c>
      <c r="FS142">
        <v>0</v>
      </c>
      <c r="FT142">
        <v>20.6</v>
      </c>
      <c r="FU142">
        <v>11.92</v>
      </c>
      <c r="FV142">
        <v>2.19</v>
      </c>
      <c r="FW142">
        <v>0</v>
      </c>
      <c r="FX142">
        <v>35.630000000000003</v>
      </c>
      <c r="FY142">
        <v>0</v>
      </c>
      <c r="FZ142">
        <v>0</v>
      </c>
      <c r="GA142">
        <v>7.37</v>
      </c>
      <c r="GB142">
        <v>18.11</v>
      </c>
      <c r="GC142">
        <v>27.51</v>
      </c>
      <c r="GD142">
        <v>1.64</v>
      </c>
      <c r="GE142">
        <v>124.97</v>
      </c>
      <c r="GF142">
        <v>0</v>
      </c>
      <c r="GG142">
        <v>0.34604400000000002</v>
      </c>
      <c r="GH142">
        <v>1.8920200000000002E-2</v>
      </c>
      <c r="GI142">
        <v>0</v>
      </c>
      <c r="GJ142">
        <v>0.334671</v>
      </c>
      <c r="GK142">
        <v>0</v>
      </c>
      <c r="GL142">
        <v>0</v>
      </c>
      <c r="GM142">
        <v>0.134212</v>
      </c>
      <c r="GN142">
        <v>0.17566300000000001</v>
      </c>
      <c r="GO142">
        <v>0.30364400000000002</v>
      </c>
      <c r="GP142">
        <v>2.03874E-2</v>
      </c>
      <c r="GQ142">
        <v>1.3335399999999999</v>
      </c>
      <c r="GR142">
        <v>446.09899999999999</v>
      </c>
      <c r="GS142">
        <v>1141.05</v>
      </c>
      <c r="GT142">
        <v>165.69200000000001</v>
      </c>
      <c r="GU142">
        <v>0</v>
      </c>
      <c r="GV142">
        <v>2627.42</v>
      </c>
      <c r="GW142">
        <v>2135</v>
      </c>
      <c r="GX142">
        <v>930.00099999999998</v>
      </c>
      <c r="GY142">
        <v>2637.81</v>
      </c>
      <c r="GZ142">
        <v>297.5</v>
      </c>
      <c r="HA142">
        <v>10380.6</v>
      </c>
      <c r="HB142">
        <v>371.24299999999999</v>
      </c>
      <c r="HC142">
        <v>0</v>
      </c>
      <c r="HD142">
        <v>0</v>
      </c>
      <c r="HE142">
        <v>0</v>
      </c>
      <c r="HF142">
        <v>0</v>
      </c>
      <c r="HG142">
        <v>0</v>
      </c>
      <c r="HH142">
        <v>65.400000000000006</v>
      </c>
      <c r="HI142">
        <v>0</v>
      </c>
      <c r="HJ142">
        <v>0</v>
      </c>
      <c r="HK142">
        <v>436.64299999999997</v>
      </c>
      <c r="HL142">
        <v>0</v>
      </c>
      <c r="HM142">
        <v>0</v>
      </c>
      <c r="HN142">
        <v>0</v>
      </c>
      <c r="HO142">
        <v>0</v>
      </c>
      <c r="HP142">
        <v>0</v>
      </c>
      <c r="HQ142">
        <v>0</v>
      </c>
      <c r="HR142">
        <v>0</v>
      </c>
      <c r="HS142">
        <v>0</v>
      </c>
      <c r="HT142">
        <v>0</v>
      </c>
      <c r="HU142">
        <v>0</v>
      </c>
      <c r="HV142">
        <v>44.31</v>
      </c>
      <c r="HW142">
        <v>53.29</v>
      </c>
      <c r="HX142">
        <v>2.19</v>
      </c>
      <c r="HY142">
        <v>0</v>
      </c>
      <c r="HZ142">
        <v>36.619999999999997</v>
      </c>
      <c r="IA142">
        <v>31.93</v>
      </c>
      <c r="IB142">
        <v>18.57</v>
      </c>
      <c r="IC142">
        <v>36.39</v>
      </c>
      <c r="ID142">
        <v>4.13</v>
      </c>
      <c r="IE142">
        <v>227.43</v>
      </c>
      <c r="IF142">
        <v>0</v>
      </c>
      <c r="IG142">
        <v>2.4153500000000001</v>
      </c>
      <c r="IH142">
        <v>1.8920200000000002E-2</v>
      </c>
      <c r="II142">
        <v>0</v>
      </c>
      <c r="IJ142">
        <v>0.37175799999999998</v>
      </c>
      <c r="IK142">
        <v>0.62342900000000001</v>
      </c>
      <c r="IL142">
        <v>0.118043</v>
      </c>
      <c r="IM142">
        <v>0.43196400000000001</v>
      </c>
      <c r="IN142">
        <v>6.2929700000000005E-2</v>
      </c>
      <c r="IO142">
        <v>4.0423900000000001</v>
      </c>
      <c r="IP142">
        <v>53.3</v>
      </c>
      <c r="IQ142">
        <v>0</v>
      </c>
      <c r="IR142">
        <v>25.3</v>
      </c>
      <c r="IS142">
        <v>44.9</v>
      </c>
      <c r="IT142">
        <v>19.600000000000001</v>
      </c>
      <c r="IU142">
        <v>51.23</v>
      </c>
      <c r="IV142">
        <v>19.11</v>
      </c>
      <c r="IW142">
        <v>20.46</v>
      </c>
      <c r="IX142">
        <v>30.06</v>
      </c>
      <c r="IY142">
        <v>51.23</v>
      </c>
      <c r="IZ142">
        <v>19.11</v>
      </c>
      <c r="JA142">
        <v>97.46</v>
      </c>
      <c r="JB142">
        <v>38.950000000000003</v>
      </c>
    </row>
    <row r="143" spans="1:262" x14ac:dyDescent="0.25">
      <c r="A143" s="10">
        <v>42977.405532407407</v>
      </c>
      <c r="B143" t="s">
        <v>647</v>
      </c>
      <c r="C143" t="s">
        <v>622</v>
      </c>
      <c r="D143">
        <v>12</v>
      </c>
      <c r="E143">
        <v>1</v>
      </c>
      <c r="F143">
        <v>2100</v>
      </c>
      <c r="G143" t="s">
        <v>96</v>
      </c>
      <c r="H143" t="s">
        <v>125</v>
      </c>
      <c r="I143">
        <v>-6.45</v>
      </c>
      <c r="J143">
        <v>54.8</v>
      </c>
      <c r="K143">
        <v>124.61199999999999</v>
      </c>
      <c r="L143">
        <v>138.089</v>
      </c>
      <c r="M143">
        <v>165.69200000000001</v>
      </c>
      <c r="N143">
        <v>0</v>
      </c>
      <c r="O143">
        <v>2528.31</v>
      </c>
      <c r="P143">
        <v>0</v>
      </c>
      <c r="Q143">
        <v>0</v>
      </c>
      <c r="R143">
        <v>505.55700000000002</v>
      </c>
      <c r="S143">
        <v>2014.15</v>
      </c>
      <c r="T143">
        <v>2025.88</v>
      </c>
      <c r="U143">
        <v>119.621</v>
      </c>
      <c r="V143">
        <v>7621.92</v>
      </c>
      <c r="W143">
        <v>0</v>
      </c>
      <c r="X143">
        <v>0</v>
      </c>
      <c r="Y143">
        <v>0</v>
      </c>
      <c r="Z143">
        <v>0</v>
      </c>
      <c r="AA143">
        <v>0</v>
      </c>
      <c r="AB143">
        <v>0</v>
      </c>
      <c r="AC143">
        <v>0</v>
      </c>
      <c r="AD143">
        <v>0</v>
      </c>
      <c r="AE143">
        <v>0</v>
      </c>
      <c r="AF143">
        <v>0</v>
      </c>
      <c r="AG143">
        <v>18.388400000000001</v>
      </c>
      <c r="AH143">
        <v>0</v>
      </c>
      <c r="AI143">
        <v>0</v>
      </c>
      <c r="AJ143">
        <v>0</v>
      </c>
      <c r="AK143">
        <v>0</v>
      </c>
      <c r="AL143">
        <v>0</v>
      </c>
      <c r="AM143">
        <v>0</v>
      </c>
      <c r="AN143">
        <v>0</v>
      </c>
      <c r="AO143">
        <v>0</v>
      </c>
      <c r="AP143">
        <v>18.388400000000001</v>
      </c>
      <c r="AQ143">
        <v>43.19</v>
      </c>
      <c r="AR143">
        <v>11.73</v>
      </c>
      <c r="AS143">
        <v>2.19</v>
      </c>
      <c r="AT143">
        <v>0</v>
      </c>
      <c r="AU143">
        <v>35.630000000000003</v>
      </c>
      <c r="AV143">
        <v>0</v>
      </c>
      <c r="AW143">
        <v>0</v>
      </c>
      <c r="AX143">
        <v>7.37</v>
      </c>
      <c r="AY143">
        <v>29.87</v>
      </c>
      <c r="AZ143">
        <v>27.51</v>
      </c>
      <c r="BA143">
        <v>1.64</v>
      </c>
      <c r="BB143">
        <v>159.13</v>
      </c>
      <c r="BC143">
        <v>92.74</v>
      </c>
      <c r="BD143">
        <v>0</v>
      </c>
      <c r="BE143">
        <v>0.33577099999999999</v>
      </c>
      <c r="BF143">
        <v>1.8920200000000002E-2</v>
      </c>
      <c r="BG143">
        <v>0</v>
      </c>
      <c r="BH143">
        <v>0.334671</v>
      </c>
      <c r="BI143">
        <v>0</v>
      </c>
      <c r="BJ143">
        <v>0</v>
      </c>
      <c r="BK143">
        <v>0.134212</v>
      </c>
      <c r="BL143">
        <v>0.36194599999999999</v>
      </c>
      <c r="BM143">
        <v>0.30364400000000002</v>
      </c>
      <c r="BN143">
        <v>2.03874E-2</v>
      </c>
      <c r="BO143">
        <v>1.5095499999999999</v>
      </c>
      <c r="BP143">
        <v>0.68936200000000003</v>
      </c>
      <c r="BQ143">
        <v>131.66399999999999</v>
      </c>
      <c r="BR143">
        <v>178.203</v>
      </c>
      <c r="BS143">
        <v>165.69200000000001</v>
      </c>
      <c r="BT143">
        <v>0</v>
      </c>
      <c r="BU143">
        <v>80.384699999999995</v>
      </c>
      <c r="BV143">
        <v>505.55700000000002</v>
      </c>
      <c r="BW143">
        <v>2018.66</v>
      </c>
      <c r="BX143">
        <v>2025.88</v>
      </c>
      <c r="BY143">
        <v>119.621</v>
      </c>
      <c r="BZ143">
        <v>5225.66</v>
      </c>
      <c r="CA143">
        <v>0</v>
      </c>
      <c r="CB143">
        <v>0</v>
      </c>
      <c r="CC143">
        <v>0</v>
      </c>
      <c r="CD143">
        <v>0</v>
      </c>
      <c r="CE143">
        <v>0</v>
      </c>
      <c r="CF143">
        <v>0</v>
      </c>
      <c r="CG143">
        <v>0</v>
      </c>
      <c r="CH143">
        <v>0</v>
      </c>
      <c r="CI143">
        <v>0</v>
      </c>
      <c r="CJ143">
        <v>0</v>
      </c>
      <c r="CK143">
        <v>19.429099999999998</v>
      </c>
      <c r="CL143">
        <v>0</v>
      </c>
      <c r="CM143">
        <v>0</v>
      </c>
      <c r="CN143">
        <v>0</v>
      </c>
      <c r="CO143">
        <v>10.279299999999999</v>
      </c>
      <c r="CP143">
        <v>0</v>
      </c>
      <c r="CQ143">
        <v>0</v>
      </c>
      <c r="CR143">
        <v>0</v>
      </c>
      <c r="CS143">
        <v>0</v>
      </c>
      <c r="CT143">
        <v>29.708400000000001</v>
      </c>
      <c r="CU143">
        <v>45.67</v>
      </c>
      <c r="CV143">
        <v>15.34</v>
      </c>
      <c r="CW143">
        <v>2.19</v>
      </c>
      <c r="CX143">
        <v>0</v>
      </c>
      <c r="CY143">
        <v>23.09</v>
      </c>
      <c r="CZ143">
        <v>7.37</v>
      </c>
      <c r="DA143">
        <v>29.93</v>
      </c>
      <c r="DB143">
        <v>27.51</v>
      </c>
      <c r="DC143">
        <v>1.64</v>
      </c>
      <c r="DD143">
        <v>152.74</v>
      </c>
      <c r="DE143">
        <v>86.29</v>
      </c>
      <c r="DF143">
        <v>0</v>
      </c>
      <c r="DG143">
        <v>0.54220000000000002</v>
      </c>
      <c r="DH143">
        <v>1.8920200000000002E-2</v>
      </c>
      <c r="DI143">
        <v>0</v>
      </c>
      <c r="DJ143">
        <v>1.0894600000000001E-2</v>
      </c>
      <c r="DK143">
        <v>0.134212</v>
      </c>
      <c r="DL143">
        <v>0.36282999999999999</v>
      </c>
      <c r="DM143">
        <v>0.30364400000000002</v>
      </c>
      <c r="DN143">
        <v>2.03874E-2</v>
      </c>
      <c r="DO143">
        <v>1.3930899999999999</v>
      </c>
      <c r="DP143">
        <v>0.57201500000000005</v>
      </c>
      <c r="DQ143" t="s">
        <v>691</v>
      </c>
      <c r="DR143" t="s">
        <v>690</v>
      </c>
      <c r="DS143" t="s">
        <v>16</v>
      </c>
      <c r="DT143">
        <v>-0.116463</v>
      </c>
      <c r="DU143">
        <v>-0.11734700000000001</v>
      </c>
      <c r="DV143">
        <v>-4.1835800000000001</v>
      </c>
      <c r="DW143">
        <v>-7.4747899999999996</v>
      </c>
      <c r="EN143">
        <v>124.61199999999999</v>
      </c>
      <c r="EO143">
        <v>138.089</v>
      </c>
      <c r="EP143">
        <v>165.69200000000001</v>
      </c>
      <c r="EQ143">
        <v>0</v>
      </c>
      <c r="ER143">
        <v>2528.31</v>
      </c>
      <c r="ES143">
        <v>0</v>
      </c>
      <c r="ET143">
        <v>0</v>
      </c>
      <c r="EU143">
        <v>505.55700000000002</v>
      </c>
      <c r="EV143">
        <v>2014.15</v>
      </c>
      <c r="EW143">
        <v>2025.88</v>
      </c>
      <c r="EX143">
        <v>119.621</v>
      </c>
      <c r="EY143">
        <v>7621.92</v>
      </c>
      <c r="EZ143">
        <v>0</v>
      </c>
      <c r="FA143">
        <v>0</v>
      </c>
      <c r="FB143">
        <v>0</v>
      </c>
      <c r="FC143">
        <v>0</v>
      </c>
      <c r="FD143">
        <v>0</v>
      </c>
      <c r="FE143">
        <v>0</v>
      </c>
      <c r="FF143">
        <v>0</v>
      </c>
      <c r="FG143">
        <v>0</v>
      </c>
      <c r="FH143">
        <v>0</v>
      </c>
      <c r="FI143">
        <v>0</v>
      </c>
      <c r="FJ143">
        <v>18.388400000000001</v>
      </c>
      <c r="FK143">
        <v>0</v>
      </c>
      <c r="FL143">
        <v>0</v>
      </c>
      <c r="FM143">
        <v>0</v>
      </c>
      <c r="FN143">
        <v>0</v>
      </c>
      <c r="FO143">
        <v>0</v>
      </c>
      <c r="FP143">
        <v>0</v>
      </c>
      <c r="FQ143">
        <v>0</v>
      </c>
      <c r="FR143">
        <v>0</v>
      </c>
      <c r="FS143">
        <v>18.388400000000001</v>
      </c>
      <c r="FT143">
        <v>43.19</v>
      </c>
      <c r="FU143">
        <v>11.73</v>
      </c>
      <c r="FV143">
        <v>2.19</v>
      </c>
      <c r="FW143">
        <v>0</v>
      </c>
      <c r="FX143">
        <v>35.630000000000003</v>
      </c>
      <c r="FY143">
        <v>0</v>
      </c>
      <c r="FZ143">
        <v>0</v>
      </c>
      <c r="GA143">
        <v>7.37</v>
      </c>
      <c r="GB143">
        <v>29.87</v>
      </c>
      <c r="GC143">
        <v>27.51</v>
      </c>
      <c r="GD143">
        <v>1.64</v>
      </c>
      <c r="GE143">
        <v>159.13</v>
      </c>
      <c r="GF143">
        <v>0</v>
      </c>
      <c r="GG143">
        <v>0.33577099999999999</v>
      </c>
      <c r="GH143">
        <v>1.8920200000000002E-2</v>
      </c>
      <c r="GI143">
        <v>0</v>
      </c>
      <c r="GJ143">
        <v>0.334671</v>
      </c>
      <c r="GK143">
        <v>0</v>
      </c>
      <c r="GL143">
        <v>0</v>
      </c>
      <c r="GM143">
        <v>0.134212</v>
      </c>
      <c r="GN143">
        <v>0.36194599999999999</v>
      </c>
      <c r="GO143">
        <v>0.30364400000000002</v>
      </c>
      <c r="GP143">
        <v>2.03874E-2</v>
      </c>
      <c r="GQ143">
        <v>1.5095499999999999</v>
      </c>
      <c r="GR143">
        <v>453.28699999999998</v>
      </c>
      <c r="GS143">
        <v>1101.05</v>
      </c>
      <c r="GT143">
        <v>165.69200000000001</v>
      </c>
      <c r="GU143">
        <v>0</v>
      </c>
      <c r="GV143">
        <v>2627.43</v>
      </c>
      <c r="GW143">
        <v>2135</v>
      </c>
      <c r="GX143">
        <v>2349</v>
      </c>
      <c r="GY143">
        <v>2531</v>
      </c>
      <c r="GZ143">
        <v>297.5</v>
      </c>
      <c r="HA143">
        <v>11660</v>
      </c>
      <c r="HB143">
        <v>0</v>
      </c>
      <c r="HC143">
        <v>0</v>
      </c>
      <c r="HD143">
        <v>0</v>
      </c>
      <c r="HE143">
        <v>0</v>
      </c>
      <c r="HF143">
        <v>0</v>
      </c>
      <c r="HG143">
        <v>0</v>
      </c>
      <c r="HH143">
        <v>0</v>
      </c>
      <c r="HI143">
        <v>0</v>
      </c>
      <c r="HJ143">
        <v>0</v>
      </c>
      <c r="HK143">
        <v>0</v>
      </c>
      <c r="HL143">
        <v>37.722499999999997</v>
      </c>
      <c r="HM143">
        <v>0</v>
      </c>
      <c r="HN143">
        <v>0</v>
      </c>
      <c r="HO143">
        <v>0</v>
      </c>
      <c r="HP143">
        <v>0</v>
      </c>
      <c r="HQ143">
        <v>0</v>
      </c>
      <c r="HR143">
        <v>0</v>
      </c>
      <c r="HS143">
        <v>0</v>
      </c>
      <c r="HT143">
        <v>0</v>
      </c>
      <c r="HU143">
        <v>37.722499999999997</v>
      </c>
      <c r="HV143">
        <v>90.87</v>
      </c>
      <c r="HW143">
        <v>52.26</v>
      </c>
      <c r="HX143">
        <v>2.19</v>
      </c>
      <c r="HY143">
        <v>0</v>
      </c>
      <c r="HZ143">
        <v>36.619999999999997</v>
      </c>
      <c r="IA143">
        <v>31.93</v>
      </c>
      <c r="IB143">
        <v>32</v>
      </c>
      <c r="IC143">
        <v>34.92</v>
      </c>
      <c r="ID143">
        <v>4.13</v>
      </c>
      <c r="IE143">
        <v>284.92</v>
      </c>
      <c r="IF143">
        <v>0</v>
      </c>
      <c r="IG143">
        <v>2.3720699999999999</v>
      </c>
      <c r="IH143">
        <v>1.8920200000000002E-2</v>
      </c>
      <c r="II143">
        <v>0</v>
      </c>
      <c r="IJ143">
        <v>0.37175900000000001</v>
      </c>
      <c r="IK143">
        <v>0.62342900000000001</v>
      </c>
      <c r="IL143">
        <v>0.35041600000000001</v>
      </c>
      <c r="IM143">
        <v>0.41447200000000001</v>
      </c>
      <c r="IN143">
        <v>6.2929700000000005E-2</v>
      </c>
      <c r="IO143">
        <v>4.2140000000000004</v>
      </c>
      <c r="IP143">
        <v>54.8</v>
      </c>
      <c r="IQ143">
        <v>0</v>
      </c>
      <c r="IR143">
        <v>36.799999999999997</v>
      </c>
      <c r="IS143">
        <v>52.6</v>
      </c>
      <c r="IT143">
        <v>15.8</v>
      </c>
      <c r="IU143">
        <v>51.05</v>
      </c>
      <c r="IV143">
        <v>41.69</v>
      </c>
      <c r="IW143">
        <v>20.239999999999998</v>
      </c>
      <c r="IX143">
        <v>66.05</v>
      </c>
      <c r="IY143">
        <v>51.05</v>
      </c>
      <c r="IZ143">
        <v>41.69</v>
      </c>
      <c r="JA143">
        <v>96.51</v>
      </c>
      <c r="JB143">
        <v>85.43</v>
      </c>
    </row>
    <row r="144" spans="1:262" x14ac:dyDescent="0.25">
      <c r="A144" s="10">
        <v>42977.405185185184</v>
      </c>
      <c r="B144" t="s">
        <v>648</v>
      </c>
      <c r="C144" t="s">
        <v>624</v>
      </c>
      <c r="D144">
        <v>12</v>
      </c>
      <c r="E144">
        <v>1</v>
      </c>
      <c r="F144">
        <v>2100</v>
      </c>
      <c r="G144" t="s">
        <v>96</v>
      </c>
      <c r="H144" t="s">
        <v>125</v>
      </c>
      <c r="I144">
        <v>2.83</v>
      </c>
      <c r="J144">
        <v>43.6</v>
      </c>
      <c r="K144">
        <v>125.367</v>
      </c>
      <c r="L144">
        <v>137.721</v>
      </c>
      <c r="M144">
        <v>165.69200000000001</v>
      </c>
      <c r="N144">
        <v>0</v>
      </c>
      <c r="O144">
        <v>1005.97</v>
      </c>
      <c r="P144">
        <v>0</v>
      </c>
      <c r="Q144">
        <v>0</v>
      </c>
      <c r="R144">
        <v>505.55700000000002</v>
      </c>
      <c r="S144">
        <v>935.48199999999997</v>
      </c>
      <c r="T144">
        <v>2025.88</v>
      </c>
      <c r="U144">
        <v>119.621</v>
      </c>
      <c r="V144">
        <v>5021.3</v>
      </c>
      <c r="W144">
        <v>184.999</v>
      </c>
      <c r="X144">
        <v>0</v>
      </c>
      <c r="Y144">
        <v>0</v>
      </c>
      <c r="Z144">
        <v>0</v>
      </c>
      <c r="AA144">
        <v>0</v>
      </c>
      <c r="AB144">
        <v>0</v>
      </c>
      <c r="AC144">
        <v>43.669699999999999</v>
      </c>
      <c r="AD144">
        <v>0</v>
      </c>
      <c r="AE144">
        <v>0</v>
      </c>
      <c r="AF144">
        <v>228.66900000000001</v>
      </c>
      <c r="AG144">
        <v>0</v>
      </c>
      <c r="AH144">
        <v>0</v>
      </c>
      <c r="AI144">
        <v>0</v>
      </c>
      <c r="AJ144">
        <v>0</v>
      </c>
      <c r="AK144">
        <v>0</v>
      </c>
      <c r="AL144">
        <v>0</v>
      </c>
      <c r="AM144">
        <v>0</v>
      </c>
      <c r="AN144">
        <v>0</v>
      </c>
      <c r="AO144">
        <v>0</v>
      </c>
      <c r="AP144">
        <v>0</v>
      </c>
      <c r="AQ144">
        <v>20.86</v>
      </c>
      <c r="AR144">
        <v>11.77</v>
      </c>
      <c r="AS144">
        <v>2.19</v>
      </c>
      <c r="AT144">
        <v>0</v>
      </c>
      <c r="AU144">
        <v>12.87</v>
      </c>
      <c r="AV144">
        <v>0</v>
      </c>
      <c r="AW144">
        <v>0</v>
      </c>
      <c r="AX144">
        <v>7.37</v>
      </c>
      <c r="AY144">
        <v>18.03</v>
      </c>
      <c r="AZ144">
        <v>27.51</v>
      </c>
      <c r="BA144">
        <v>1.64</v>
      </c>
      <c r="BB144">
        <v>102.24</v>
      </c>
      <c r="BC144">
        <v>47.69</v>
      </c>
      <c r="BD144">
        <v>0</v>
      </c>
      <c r="BE144">
        <v>0.33624199999999999</v>
      </c>
      <c r="BF144">
        <v>1.8920200000000002E-2</v>
      </c>
      <c r="BG144">
        <v>0</v>
      </c>
      <c r="BH144">
        <v>6.9404199999999999E-2</v>
      </c>
      <c r="BI144">
        <v>0</v>
      </c>
      <c r="BJ144">
        <v>0</v>
      </c>
      <c r="BK144">
        <v>0.134212</v>
      </c>
      <c r="BL144">
        <v>0.17508699999999999</v>
      </c>
      <c r="BM144">
        <v>0.30364400000000002</v>
      </c>
      <c r="BN144">
        <v>2.03874E-2</v>
      </c>
      <c r="BO144">
        <v>1.0579000000000001</v>
      </c>
      <c r="BP144">
        <v>0.42456700000000003</v>
      </c>
      <c r="BQ144">
        <v>130.875</v>
      </c>
      <c r="BR144">
        <v>180.99700000000001</v>
      </c>
      <c r="BS144">
        <v>165.69200000000001</v>
      </c>
      <c r="BT144">
        <v>0</v>
      </c>
      <c r="BU144">
        <v>80.384699999999995</v>
      </c>
      <c r="BV144">
        <v>505.55700000000002</v>
      </c>
      <c r="BW144">
        <v>946.44799999999998</v>
      </c>
      <c r="BX144">
        <v>2025.88</v>
      </c>
      <c r="BY144">
        <v>119.621</v>
      </c>
      <c r="BZ144">
        <v>4155.46</v>
      </c>
      <c r="CA144">
        <v>193.12700000000001</v>
      </c>
      <c r="CB144">
        <v>0</v>
      </c>
      <c r="CC144">
        <v>0</v>
      </c>
      <c r="CD144">
        <v>0</v>
      </c>
      <c r="CE144">
        <v>102.79300000000001</v>
      </c>
      <c r="CF144">
        <v>0</v>
      </c>
      <c r="CG144">
        <v>43.669699999999999</v>
      </c>
      <c r="CH144">
        <v>0</v>
      </c>
      <c r="CI144">
        <v>0</v>
      </c>
      <c r="CJ144">
        <v>339.589</v>
      </c>
      <c r="CK144">
        <v>0</v>
      </c>
      <c r="CL144">
        <v>0</v>
      </c>
      <c r="CM144">
        <v>0</v>
      </c>
      <c r="CN144">
        <v>0</v>
      </c>
      <c r="CO144">
        <v>0</v>
      </c>
      <c r="CP144">
        <v>0</v>
      </c>
      <c r="CQ144">
        <v>0</v>
      </c>
      <c r="CR144">
        <v>0</v>
      </c>
      <c r="CS144">
        <v>0</v>
      </c>
      <c r="CT144">
        <v>0</v>
      </c>
      <c r="CU144">
        <v>21.84</v>
      </c>
      <c r="CV144">
        <v>15.57</v>
      </c>
      <c r="CW144">
        <v>2.19</v>
      </c>
      <c r="CX144">
        <v>0</v>
      </c>
      <c r="CY144">
        <v>10.92</v>
      </c>
      <c r="CZ144">
        <v>7.37</v>
      </c>
      <c r="DA144">
        <v>18.18</v>
      </c>
      <c r="DB144">
        <v>27.51</v>
      </c>
      <c r="DC144">
        <v>1.64</v>
      </c>
      <c r="DD144">
        <v>105.22</v>
      </c>
      <c r="DE144">
        <v>50.52</v>
      </c>
      <c r="DF144">
        <v>0</v>
      </c>
      <c r="DG144">
        <v>0.55552299999999999</v>
      </c>
      <c r="DH144">
        <v>1.8920200000000002E-2</v>
      </c>
      <c r="DI144">
        <v>0</v>
      </c>
      <c r="DJ144">
        <v>1.0894600000000001E-2</v>
      </c>
      <c r="DK144">
        <v>0.134212</v>
      </c>
      <c r="DL144">
        <v>0.17653199999999999</v>
      </c>
      <c r="DM144">
        <v>0.30364400000000002</v>
      </c>
      <c r="DN144">
        <v>2.03874E-2</v>
      </c>
      <c r="DO144">
        <v>1.22011</v>
      </c>
      <c r="DP144">
        <v>0.58533800000000002</v>
      </c>
      <c r="DQ144" t="s">
        <v>691</v>
      </c>
      <c r="DR144" t="s">
        <v>690</v>
      </c>
      <c r="DS144" t="s">
        <v>16</v>
      </c>
      <c r="DT144">
        <v>0.162216</v>
      </c>
      <c r="DU144">
        <v>0.160771</v>
      </c>
      <c r="DV144">
        <v>2.83216</v>
      </c>
      <c r="DW144">
        <v>5.6017400000000004</v>
      </c>
      <c r="EN144">
        <v>125.367</v>
      </c>
      <c r="EO144">
        <v>137.721</v>
      </c>
      <c r="EP144">
        <v>165.69200000000001</v>
      </c>
      <c r="EQ144">
        <v>0</v>
      </c>
      <c r="ER144">
        <v>1005.97</v>
      </c>
      <c r="ES144">
        <v>0</v>
      </c>
      <c r="ET144">
        <v>0</v>
      </c>
      <c r="EU144">
        <v>505.55700000000002</v>
      </c>
      <c r="EV144">
        <v>935.48199999999997</v>
      </c>
      <c r="EW144">
        <v>2025.88</v>
      </c>
      <c r="EX144">
        <v>119.621</v>
      </c>
      <c r="EY144">
        <v>5021.3</v>
      </c>
      <c r="EZ144">
        <v>184.999</v>
      </c>
      <c r="FA144">
        <v>0</v>
      </c>
      <c r="FB144">
        <v>0</v>
      </c>
      <c r="FC144">
        <v>0</v>
      </c>
      <c r="FD144">
        <v>0</v>
      </c>
      <c r="FE144">
        <v>0</v>
      </c>
      <c r="FF144">
        <v>43.669699999999999</v>
      </c>
      <c r="FG144">
        <v>0</v>
      </c>
      <c r="FH144">
        <v>0</v>
      </c>
      <c r="FI144">
        <v>228.66900000000001</v>
      </c>
      <c r="FJ144">
        <v>0</v>
      </c>
      <c r="FK144">
        <v>0</v>
      </c>
      <c r="FL144">
        <v>0</v>
      </c>
      <c r="FM144">
        <v>0</v>
      </c>
      <c r="FN144">
        <v>0</v>
      </c>
      <c r="FO144">
        <v>0</v>
      </c>
      <c r="FP144">
        <v>0</v>
      </c>
      <c r="FQ144">
        <v>0</v>
      </c>
      <c r="FR144">
        <v>0</v>
      </c>
      <c r="FS144">
        <v>0</v>
      </c>
      <c r="FT144">
        <v>20.86</v>
      </c>
      <c r="FU144">
        <v>11.77</v>
      </c>
      <c r="FV144">
        <v>2.19</v>
      </c>
      <c r="FW144">
        <v>0</v>
      </c>
      <c r="FX144">
        <v>12.87</v>
      </c>
      <c r="FY144">
        <v>0</v>
      </c>
      <c r="FZ144">
        <v>0</v>
      </c>
      <c r="GA144">
        <v>7.37</v>
      </c>
      <c r="GB144">
        <v>18.03</v>
      </c>
      <c r="GC144">
        <v>27.51</v>
      </c>
      <c r="GD144">
        <v>1.64</v>
      </c>
      <c r="GE144">
        <v>102.24</v>
      </c>
      <c r="GF144">
        <v>0</v>
      </c>
      <c r="GG144">
        <v>0.33624199999999999</v>
      </c>
      <c r="GH144">
        <v>1.8920200000000002E-2</v>
      </c>
      <c r="GI144">
        <v>0</v>
      </c>
      <c r="GJ144">
        <v>6.9404199999999999E-2</v>
      </c>
      <c r="GK144">
        <v>0</v>
      </c>
      <c r="GL144">
        <v>0</v>
      </c>
      <c r="GM144">
        <v>0.134212</v>
      </c>
      <c r="GN144">
        <v>0.17508699999999999</v>
      </c>
      <c r="GO144">
        <v>0.30364400000000002</v>
      </c>
      <c r="GP144">
        <v>2.03874E-2</v>
      </c>
      <c r="GQ144">
        <v>1.0579000000000001</v>
      </c>
      <c r="GR144">
        <v>446.09899999999999</v>
      </c>
      <c r="GS144">
        <v>1141.05</v>
      </c>
      <c r="GT144">
        <v>165.69200000000001</v>
      </c>
      <c r="GU144">
        <v>0</v>
      </c>
      <c r="GV144">
        <v>2627.42</v>
      </c>
      <c r="GW144">
        <v>2135</v>
      </c>
      <c r="GX144">
        <v>930.00099999999998</v>
      </c>
      <c r="GY144">
        <v>2637.81</v>
      </c>
      <c r="GZ144">
        <v>297.5</v>
      </c>
      <c r="HA144">
        <v>10380.6</v>
      </c>
      <c r="HB144">
        <v>371.24299999999999</v>
      </c>
      <c r="HC144">
        <v>0</v>
      </c>
      <c r="HD144">
        <v>0</v>
      </c>
      <c r="HE144">
        <v>0</v>
      </c>
      <c r="HF144">
        <v>0</v>
      </c>
      <c r="HG144">
        <v>0</v>
      </c>
      <c r="HH144">
        <v>65.400000000000006</v>
      </c>
      <c r="HI144">
        <v>0</v>
      </c>
      <c r="HJ144">
        <v>0</v>
      </c>
      <c r="HK144">
        <v>436.64299999999997</v>
      </c>
      <c r="HL144">
        <v>0</v>
      </c>
      <c r="HM144">
        <v>0</v>
      </c>
      <c r="HN144">
        <v>0</v>
      </c>
      <c r="HO144">
        <v>0</v>
      </c>
      <c r="HP144">
        <v>0</v>
      </c>
      <c r="HQ144">
        <v>0</v>
      </c>
      <c r="HR144">
        <v>0</v>
      </c>
      <c r="HS144">
        <v>0</v>
      </c>
      <c r="HT144">
        <v>0</v>
      </c>
      <c r="HU144">
        <v>0</v>
      </c>
      <c r="HV144">
        <v>44.31</v>
      </c>
      <c r="HW144">
        <v>53.29</v>
      </c>
      <c r="HX144">
        <v>2.19</v>
      </c>
      <c r="HY144">
        <v>0</v>
      </c>
      <c r="HZ144">
        <v>36.619999999999997</v>
      </c>
      <c r="IA144">
        <v>31.93</v>
      </c>
      <c r="IB144">
        <v>18.57</v>
      </c>
      <c r="IC144">
        <v>36.39</v>
      </c>
      <c r="ID144">
        <v>4.13</v>
      </c>
      <c r="IE144">
        <v>227.43</v>
      </c>
      <c r="IF144">
        <v>0</v>
      </c>
      <c r="IG144">
        <v>2.4153500000000001</v>
      </c>
      <c r="IH144">
        <v>1.8920200000000002E-2</v>
      </c>
      <c r="II144">
        <v>0</v>
      </c>
      <c r="IJ144">
        <v>0.37175799999999998</v>
      </c>
      <c r="IK144">
        <v>0.62342900000000001</v>
      </c>
      <c r="IL144">
        <v>0.118043</v>
      </c>
      <c r="IM144">
        <v>0.43196400000000001</v>
      </c>
      <c r="IN144">
        <v>6.2929700000000005E-2</v>
      </c>
      <c r="IO144">
        <v>4.0423900000000001</v>
      </c>
      <c r="IP144">
        <v>43.6</v>
      </c>
      <c r="IQ144">
        <v>0</v>
      </c>
      <c r="IR144">
        <v>25.3</v>
      </c>
      <c r="IS144">
        <v>44.9</v>
      </c>
      <c r="IT144">
        <v>19.600000000000001</v>
      </c>
      <c r="IU144">
        <v>28.34</v>
      </c>
      <c r="IV144">
        <v>19.350000000000001</v>
      </c>
      <c r="IW144">
        <v>20.46</v>
      </c>
      <c r="IX144">
        <v>30.06</v>
      </c>
      <c r="IY144">
        <v>28.34</v>
      </c>
      <c r="IZ144">
        <v>19.350000000000001</v>
      </c>
      <c r="JA144">
        <v>97.46</v>
      </c>
      <c r="JB144">
        <v>38.950000000000003</v>
      </c>
    </row>
    <row r="145" spans="1:262" x14ac:dyDescent="0.25">
      <c r="A145" s="10">
        <v>42977.405185185184</v>
      </c>
      <c r="B145" t="s">
        <v>649</v>
      </c>
      <c r="C145" t="s">
        <v>626</v>
      </c>
      <c r="D145">
        <v>12</v>
      </c>
      <c r="E145">
        <v>1</v>
      </c>
      <c r="F145">
        <v>2100</v>
      </c>
      <c r="G145" t="s">
        <v>96</v>
      </c>
      <c r="H145" t="s">
        <v>125</v>
      </c>
      <c r="I145">
        <v>15.93</v>
      </c>
      <c r="J145">
        <v>47.1</v>
      </c>
      <c r="K145">
        <v>126.151</v>
      </c>
      <c r="L145">
        <v>135.946</v>
      </c>
      <c r="M145">
        <v>165.69200000000001</v>
      </c>
      <c r="N145">
        <v>0</v>
      </c>
      <c r="O145">
        <v>1005.98</v>
      </c>
      <c r="P145">
        <v>0</v>
      </c>
      <c r="Q145">
        <v>0</v>
      </c>
      <c r="R145">
        <v>505.55700000000002</v>
      </c>
      <c r="S145">
        <v>2007.68</v>
      </c>
      <c r="T145">
        <v>2025.88</v>
      </c>
      <c r="U145">
        <v>119.621</v>
      </c>
      <c r="V145">
        <v>6092.51</v>
      </c>
      <c r="W145">
        <v>0</v>
      </c>
      <c r="X145">
        <v>0</v>
      </c>
      <c r="Y145">
        <v>0</v>
      </c>
      <c r="Z145">
        <v>0</v>
      </c>
      <c r="AA145">
        <v>0</v>
      </c>
      <c r="AB145">
        <v>0</v>
      </c>
      <c r="AC145">
        <v>0</v>
      </c>
      <c r="AD145">
        <v>0</v>
      </c>
      <c r="AE145">
        <v>0</v>
      </c>
      <c r="AF145">
        <v>0</v>
      </c>
      <c r="AG145">
        <v>18.6157</v>
      </c>
      <c r="AH145">
        <v>0</v>
      </c>
      <c r="AI145">
        <v>0</v>
      </c>
      <c r="AJ145">
        <v>0</v>
      </c>
      <c r="AK145">
        <v>0</v>
      </c>
      <c r="AL145">
        <v>0</v>
      </c>
      <c r="AM145">
        <v>0</v>
      </c>
      <c r="AN145">
        <v>0</v>
      </c>
      <c r="AO145">
        <v>0</v>
      </c>
      <c r="AP145">
        <v>18.6157</v>
      </c>
      <c r="AQ145">
        <v>43.72</v>
      </c>
      <c r="AR145">
        <v>11.58</v>
      </c>
      <c r="AS145">
        <v>2.19</v>
      </c>
      <c r="AT145">
        <v>0</v>
      </c>
      <c r="AU145">
        <v>12.87</v>
      </c>
      <c r="AV145">
        <v>0</v>
      </c>
      <c r="AW145">
        <v>0</v>
      </c>
      <c r="AX145">
        <v>7.37</v>
      </c>
      <c r="AY145">
        <v>29.78</v>
      </c>
      <c r="AZ145">
        <v>27.51</v>
      </c>
      <c r="BA145">
        <v>1.64</v>
      </c>
      <c r="BB145">
        <v>136.66</v>
      </c>
      <c r="BC145">
        <v>70.36</v>
      </c>
      <c r="BD145">
        <v>0</v>
      </c>
      <c r="BE145">
        <v>0.32698199999999999</v>
      </c>
      <c r="BF145">
        <v>1.8920200000000002E-2</v>
      </c>
      <c r="BG145">
        <v>0</v>
      </c>
      <c r="BH145">
        <v>6.9404800000000003E-2</v>
      </c>
      <c r="BI145">
        <v>0</v>
      </c>
      <c r="BJ145">
        <v>0</v>
      </c>
      <c r="BK145">
        <v>0.134212</v>
      </c>
      <c r="BL145">
        <v>0.36137000000000002</v>
      </c>
      <c r="BM145">
        <v>0.30364400000000002</v>
      </c>
      <c r="BN145">
        <v>2.03874E-2</v>
      </c>
      <c r="BO145">
        <v>1.23492</v>
      </c>
      <c r="BP145">
        <v>0.41530699999999998</v>
      </c>
      <c r="BQ145">
        <v>131.66399999999999</v>
      </c>
      <c r="BR145">
        <v>178.203</v>
      </c>
      <c r="BS145">
        <v>165.69200000000001</v>
      </c>
      <c r="BT145">
        <v>0</v>
      </c>
      <c r="BU145">
        <v>80.384699999999995</v>
      </c>
      <c r="BV145">
        <v>505.55700000000002</v>
      </c>
      <c r="BW145">
        <v>2018.66</v>
      </c>
      <c r="BX145">
        <v>2025.88</v>
      </c>
      <c r="BY145">
        <v>119.621</v>
      </c>
      <c r="BZ145">
        <v>5225.66</v>
      </c>
      <c r="CA145">
        <v>0</v>
      </c>
      <c r="CB145">
        <v>0</v>
      </c>
      <c r="CC145">
        <v>0</v>
      </c>
      <c r="CD145">
        <v>0</v>
      </c>
      <c r="CE145">
        <v>0</v>
      </c>
      <c r="CF145">
        <v>0</v>
      </c>
      <c r="CG145">
        <v>0</v>
      </c>
      <c r="CH145">
        <v>0</v>
      </c>
      <c r="CI145">
        <v>0</v>
      </c>
      <c r="CJ145">
        <v>0</v>
      </c>
      <c r="CK145">
        <v>19.429099999999998</v>
      </c>
      <c r="CL145">
        <v>0</v>
      </c>
      <c r="CM145">
        <v>0</v>
      </c>
      <c r="CN145">
        <v>0</v>
      </c>
      <c r="CO145">
        <v>10.279299999999999</v>
      </c>
      <c r="CP145">
        <v>0</v>
      </c>
      <c r="CQ145">
        <v>0</v>
      </c>
      <c r="CR145">
        <v>0</v>
      </c>
      <c r="CS145">
        <v>0</v>
      </c>
      <c r="CT145">
        <v>29.708400000000001</v>
      </c>
      <c r="CU145">
        <v>45.67</v>
      </c>
      <c r="CV145">
        <v>15.34</v>
      </c>
      <c r="CW145">
        <v>2.19</v>
      </c>
      <c r="CX145">
        <v>0</v>
      </c>
      <c r="CY145">
        <v>23.09</v>
      </c>
      <c r="CZ145">
        <v>7.37</v>
      </c>
      <c r="DA145">
        <v>29.93</v>
      </c>
      <c r="DB145">
        <v>27.51</v>
      </c>
      <c r="DC145">
        <v>1.64</v>
      </c>
      <c r="DD145">
        <v>152.74</v>
      </c>
      <c r="DE145">
        <v>86.29</v>
      </c>
      <c r="DF145">
        <v>0</v>
      </c>
      <c r="DG145">
        <v>0.54220000000000002</v>
      </c>
      <c r="DH145">
        <v>1.8920200000000002E-2</v>
      </c>
      <c r="DI145">
        <v>0</v>
      </c>
      <c r="DJ145">
        <v>1.0894600000000001E-2</v>
      </c>
      <c r="DK145">
        <v>0.134212</v>
      </c>
      <c r="DL145">
        <v>0.36282999999999999</v>
      </c>
      <c r="DM145">
        <v>0.30364400000000002</v>
      </c>
      <c r="DN145">
        <v>2.03874E-2</v>
      </c>
      <c r="DO145">
        <v>1.3930899999999999</v>
      </c>
      <c r="DP145">
        <v>0.57201500000000005</v>
      </c>
      <c r="DQ145" t="s">
        <v>691</v>
      </c>
      <c r="DR145" t="s">
        <v>690</v>
      </c>
      <c r="DS145" t="s">
        <v>16</v>
      </c>
      <c r="DT145">
        <v>0.158168</v>
      </c>
      <c r="DU145">
        <v>0.15670799999999999</v>
      </c>
      <c r="DV145">
        <v>10.527699999999999</v>
      </c>
      <c r="DW145">
        <v>18.460999999999999</v>
      </c>
      <c r="EN145">
        <v>126.151</v>
      </c>
      <c r="EO145">
        <v>135.946</v>
      </c>
      <c r="EP145">
        <v>165.69200000000001</v>
      </c>
      <c r="EQ145">
        <v>0</v>
      </c>
      <c r="ER145">
        <v>1005.98</v>
      </c>
      <c r="ES145">
        <v>0</v>
      </c>
      <c r="ET145">
        <v>0</v>
      </c>
      <c r="EU145">
        <v>505.55700000000002</v>
      </c>
      <c r="EV145">
        <v>2007.68</v>
      </c>
      <c r="EW145">
        <v>2025.88</v>
      </c>
      <c r="EX145">
        <v>119.621</v>
      </c>
      <c r="EY145">
        <v>6092.51</v>
      </c>
      <c r="EZ145">
        <v>0</v>
      </c>
      <c r="FA145">
        <v>0</v>
      </c>
      <c r="FB145">
        <v>0</v>
      </c>
      <c r="FC145">
        <v>0</v>
      </c>
      <c r="FD145">
        <v>0</v>
      </c>
      <c r="FE145">
        <v>0</v>
      </c>
      <c r="FF145">
        <v>0</v>
      </c>
      <c r="FG145">
        <v>0</v>
      </c>
      <c r="FH145">
        <v>0</v>
      </c>
      <c r="FI145">
        <v>0</v>
      </c>
      <c r="FJ145">
        <v>18.6157</v>
      </c>
      <c r="FK145">
        <v>0</v>
      </c>
      <c r="FL145">
        <v>0</v>
      </c>
      <c r="FM145">
        <v>0</v>
      </c>
      <c r="FN145">
        <v>0</v>
      </c>
      <c r="FO145">
        <v>0</v>
      </c>
      <c r="FP145">
        <v>0</v>
      </c>
      <c r="FQ145">
        <v>0</v>
      </c>
      <c r="FR145">
        <v>0</v>
      </c>
      <c r="FS145">
        <v>18.6157</v>
      </c>
      <c r="FT145">
        <v>43.72</v>
      </c>
      <c r="FU145">
        <v>11.58</v>
      </c>
      <c r="FV145">
        <v>2.19</v>
      </c>
      <c r="FW145">
        <v>0</v>
      </c>
      <c r="FX145">
        <v>12.87</v>
      </c>
      <c r="FY145">
        <v>0</v>
      </c>
      <c r="FZ145">
        <v>0</v>
      </c>
      <c r="GA145">
        <v>7.37</v>
      </c>
      <c r="GB145">
        <v>29.78</v>
      </c>
      <c r="GC145">
        <v>27.51</v>
      </c>
      <c r="GD145">
        <v>1.64</v>
      </c>
      <c r="GE145">
        <v>136.66</v>
      </c>
      <c r="GF145">
        <v>0</v>
      </c>
      <c r="GG145">
        <v>0.32698199999999999</v>
      </c>
      <c r="GH145">
        <v>1.8920200000000002E-2</v>
      </c>
      <c r="GI145">
        <v>0</v>
      </c>
      <c r="GJ145">
        <v>6.9404800000000003E-2</v>
      </c>
      <c r="GK145">
        <v>0</v>
      </c>
      <c r="GL145">
        <v>0</v>
      </c>
      <c r="GM145">
        <v>0.134212</v>
      </c>
      <c r="GN145">
        <v>0.36137000000000002</v>
      </c>
      <c r="GO145">
        <v>0.30364400000000002</v>
      </c>
      <c r="GP145">
        <v>2.03874E-2</v>
      </c>
      <c r="GQ145">
        <v>1.23492</v>
      </c>
      <c r="GR145">
        <v>453.28699999999998</v>
      </c>
      <c r="GS145">
        <v>1101.05</v>
      </c>
      <c r="GT145">
        <v>165.69200000000001</v>
      </c>
      <c r="GU145">
        <v>0</v>
      </c>
      <c r="GV145">
        <v>2627.43</v>
      </c>
      <c r="GW145">
        <v>2135</v>
      </c>
      <c r="GX145">
        <v>2349</v>
      </c>
      <c r="GY145">
        <v>2531</v>
      </c>
      <c r="GZ145">
        <v>297.5</v>
      </c>
      <c r="HA145">
        <v>11660</v>
      </c>
      <c r="HB145">
        <v>0</v>
      </c>
      <c r="HC145">
        <v>0</v>
      </c>
      <c r="HD145">
        <v>0</v>
      </c>
      <c r="HE145">
        <v>0</v>
      </c>
      <c r="HF145">
        <v>0</v>
      </c>
      <c r="HG145">
        <v>0</v>
      </c>
      <c r="HH145">
        <v>0</v>
      </c>
      <c r="HI145">
        <v>0</v>
      </c>
      <c r="HJ145">
        <v>0</v>
      </c>
      <c r="HK145">
        <v>0</v>
      </c>
      <c r="HL145">
        <v>37.722499999999997</v>
      </c>
      <c r="HM145">
        <v>0</v>
      </c>
      <c r="HN145">
        <v>0</v>
      </c>
      <c r="HO145">
        <v>0</v>
      </c>
      <c r="HP145">
        <v>0</v>
      </c>
      <c r="HQ145">
        <v>0</v>
      </c>
      <c r="HR145">
        <v>0</v>
      </c>
      <c r="HS145">
        <v>0</v>
      </c>
      <c r="HT145">
        <v>0</v>
      </c>
      <c r="HU145">
        <v>37.722499999999997</v>
      </c>
      <c r="HV145">
        <v>90.87</v>
      </c>
      <c r="HW145">
        <v>52.26</v>
      </c>
      <c r="HX145">
        <v>2.19</v>
      </c>
      <c r="HY145">
        <v>0</v>
      </c>
      <c r="HZ145">
        <v>36.619999999999997</v>
      </c>
      <c r="IA145">
        <v>31.93</v>
      </c>
      <c r="IB145">
        <v>32</v>
      </c>
      <c r="IC145">
        <v>34.92</v>
      </c>
      <c r="ID145">
        <v>4.13</v>
      </c>
      <c r="IE145">
        <v>284.92</v>
      </c>
      <c r="IF145">
        <v>0</v>
      </c>
      <c r="IG145">
        <v>2.3720699999999999</v>
      </c>
      <c r="IH145">
        <v>1.8920200000000002E-2</v>
      </c>
      <c r="II145">
        <v>0</v>
      </c>
      <c r="IJ145">
        <v>0.37175900000000001</v>
      </c>
      <c r="IK145">
        <v>0.62342900000000001</v>
      </c>
      <c r="IL145">
        <v>0.35041600000000001</v>
      </c>
      <c r="IM145">
        <v>0.41447200000000001</v>
      </c>
      <c r="IN145">
        <v>6.2929700000000005E-2</v>
      </c>
      <c r="IO145">
        <v>4.2140000000000004</v>
      </c>
      <c r="IP145">
        <v>47.1</v>
      </c>
      <c r="IQ145">
        <v>0</v>
      </c>
      <c r="IR145">
        <v>36.799999999999997</v>
      </c>
      <c r="IS145">
        <v>52.6</v>
      </c>
      <c r="IT145">
        <v>15.8</v>
      </c>
      <c r="IU145">
        <v>28.16</v>
      </c>
      <c r="IV145">
        <v>42.2</v>
      </c>
      <c r="IW145">
        <v>20.239999999999998</v>
      </c>
      <c r="IX145">
        <v>66.05</v>
      </c>
      <c r="IY145">
        <v>28.16</v>
      </c>
      <c r="IZ145">
        <v>42.2</v>
      </c>
      <c r="JA145">
        <v>96.51</v>
      </c>
      <c r="JB145">
        <v>85.43</v>
      </c>
    </row>
    <row r="146" spans="1:262" x14ac:dyDescent="0.25">
      <c r="A146" s="10">
        <v>42977.405532407407</v>
      </c>
      <c r="B146" t="s">
        <v>498</v>
      </c>
      <c r="C146" t="s">
        <v>628</v>
      </c>
      <c r="D146">
        <v>12</v>
      </c>
      <c r="E146">
        <v>1</v>
      </c>
      <c r="F146">
        <v>2100</v>
      </c>
      <c r="G146" t="s">
        <v>96</v>
      </c>
      <c r="H146" t="s">
        <v>125</v>
      </c>
      <c r="I146">
        <v>6.12</v>
      </c>
      <c r="J146">
        <v>43.1</v>
      </c>
      <c r="K146">
        <v>1809.13</v>
      </c>
      <c r="L146">
        <v>139.76499999999999</v>
      </c>
      <c r="M146">
        <v>165.69200000000001</v>
      </c>
      <c r="N146">
        <v>0</v>
      </c>
      <c r="O146">
        <v>0</v>
      </c>
      <c r="P146">
        <v>0</v>
      </c>
      <c r="Q146">
        <v>0</v>
      </c>
      <c r="R146">
        <v>505.55700000000002</v>
      </c>
      <c r="S146">
        <v>943.74400000000003</v>
      </c>
      <c r="T146">
        <v>2025.88</v>
      </c>
      <c r="U146">
        <v>119.621</v>
      </c>
      <c r="V146">
        <v>5709.39</v>
      </c>
      <c r="W146">
        <v>0</v>
      </c>
      <c r="X146">
        <v>0</v>
      </c>
      <c r="Y146">
        <v>0</v>
      </c>
      <c r="Z146">
        <v>0</v>
      </c>
      <c r="AA146">
        <v>107.027</v>
      </c>
      <c r="AB146">
        <v>0</v>
      </c>
      <c r="AC146">
        <v>43.669699999999999</v>
      </c>
      <c r="AD146">
        <v>0</v>
      </c>
      <c r="AE146">
        <v>0</v>
      </c>
      <c r="AF146">
        <v>150.697</v>
      </c>
      <c r="AG146">
        <v>0</v>
      </c>
      <c r="AH146">
        <v>0</v>
      </c>
      <c r="AI146">
        <v>0</v>
      </c>
      <c r="AJ146">
        <v>0</v>
      </c>
      <c r="AK146">
        <v>0</v>
      </c>
      <c r="AL146">
        <v>0</v>
      </c>
      <c r="AM146">
        <v>0</v>
      </c>
      <c r="AN146">
        <v>0</v>
      </c>
      <c r="AO146">
        <v>0</v>
      </c>
      <c r="AP146">
        <v>0</v>
      </c>
      <c r="AQ146">
        <v>21.75</v>
      </c>
      <c r="AR146">
        <v>11.91</v>
      </c>
      <c r="AS146">
        <v>2.19</v>
      </c>
      <c r="AT146">
        <v>0</v>
      </c>
      <c r="AU146">
        <v>10.220000000000001</v>
      </c>
      <c r="AV146">
        <v>0</v>
      </c>
      <c r="AW146">
        <v>0</v>
      </c>
      <c r="AX146">
        <v>7.37</v>
      </c>
      <c r="AY146">
        <v>18.13</v>
      </c>
      <c r="AZ146">
        <v>27.51</v>
      </c>
      <c r="BA146">
        <v>1.64</v>
      </c>
      <c r="BB146">
        <v>100.72</v>
      </c>
      <c r="BC146">
        <v>46.07</v>
      </c>
      <c r="BD146">
        <v>0</v>
      </c>
      <c r="BE146">
        <v>0.34526800000000002</v>
      </c>
      <c r="BF146">
        <v>1.8920200000000002E-2</v>
      </c>
      <c r="BG146">
        <v>0</v>
      </c>
      <c r="BH146">
        <v>0</v>
      </c>
      <c r="BI146">
        <v>0</v>
      </c>
      <c r="BJ146">
        <v>0</v>
      </c>
      <c r="BK146">
        <v>0.134212</v>
      </c>
      <c r="BL146">
        <v>0.17562900000000001</v>
      </c>
      <c r="BM146">
        <v>0.30364400000000002</v>
      </c>
      <c r="BN146">
        <v>2.03874E-2</v>
      </c>
      <c r="BO146">
        <v>0.99805999999999995</v>
      </c>
      <c r="BP146">
        <v>0.36418800000000001</v>
      </c>
      <c r="BQ146">
        <v>1954.53</v>
      </c>
      <c r="BR146">
        <v>181.006</v>
      </c>
      <c r="BS146">
        <v>165.69200000000001</v>
      </c>
      <c r="BT146">
        <v>0</v>
      </c>
      <c r="BU146">
        <v>80.384699999999995</v>
      </c>
      <c r="BV146">
        <v>505.55700000000002</v>
      </c>
      <c r="BW146">
        <v>948.86500000000001</v>
      </c>
      <c r="BX146">
        <v>2025.88</v>
      </c>
      <c r="BY146">
        <v>119.621</v>
      </c>
      <c r="BZ146">
        <v>5981.54</v>
      </c>
      <c r="CA146">
        <v>0</v>
      </c>
      <c r="CB146">
        <v>0</v>
      </c>
      <c r="CC146">
        <v>0</v>
      </c>
      <c r="CD146">
        <v>0</v>
      </c>
      <c r="CE146">
        <v>102.79300000000001</v>
      </c>
      <c r="CF146">
        <v>0</v>
      </c>
      <c r="CG146">
        <v>43.669699999999999</v>
      </c>
      <c r="CH146">
        <v>0</v>
      </c>
      <c r="CI146">
        <v>0</v>
      </c>
      <c r="CJ146">
        <v>146.46199999999999</v>
      </c>
      <c r="CK146">
        <v>0</v>
      </c>
      <c r="CL146">
        <v>0</v>
      </c>
      <c r="CM146">
        <v>0</v>
      </c>
      <c r="CN146">
        <v>0</v>
      </c>
      <c r="CO146">
        <v>0</v>
      </c>
      <c r="CP146">
        <v>0</v>
      </c>
      <c r="CQ146">
        <v>0</v>
      </c>
      <c r="CR146">
        <v>0</v>
      </c>
      <c r="CS146">
        <v>0</v>
      </c>
      <c r="CT146">
        <v>0</v>
      </c>
      <c r="CU146">
        <v>23.51</v>
      </c>
      <c r="CV146">
        <v>15.57</v>
      </c>
      <c r="CW146">
        <v>2.19</v>
      </c>
      <c r="CX146">
        <v>0</v>
      </c>
      <c r="CY146">
        <v>10.92</v>
      </c>
      <c r="CZ146">
        <v>7.37</v>
      </c>
      <c r="DA146">
        <v>18.2</v>
      </c>
      <c r="DB146">
        <v>27.51</v>
      </c>
      <c r="DC146">
        <v>1.64</v>
      </c>
      <c r="DD146">
        <v>106.91</v>
      </c>
      <c r="DE146">
        <v>52.19</v>
      </c>
      <c r="DF146">
        <v>0</v>
      </c>
      <c r="DG146">
        <v>0.55554199999999998</v>
      </c>
      <c r="DH146">
        <v>1.8920200000000002E-2</v>
      </c>
      <c r="DI146">
        <v>0</v>
      </c>
      <c r="DJ146">
        <v>1.0894600000000001E-2</v>
      </c>
      <c r="DK146">
        <v>0.134212</v>
      </c>
      <c r="DL146">
        <v>0.17653199999999999</v>
      </c>
      <c r="DM146">
        <v>0.30364400000000002</v>
      </c>
      <c r="DN146">
        <v>2.03874E-2</v>
      </c>
      <c r="DO146">
        <v>1.2201299999999999</v>
      </c>
      <c r="DP146">
        <v>0.58535700000000002</v>
      </c>
      <c r="DQ146" t="s">
        <v>691</v>
      </c>
      <c r="DR146" t="s">
        <v>690</v>
      </c>
      <c r="DS146" t="s">
        <v>16</v>
      </c>
      <c r="DT146">
        <v>0.22207199999999999</v>
      </c>
      <c r="DU146">
        <v>0.221169</v>
      </c>
      <c r="DV146">
        <v>5.7899200000000004</v>
      </c>
      <c r="DW146">
        <v>11.7264</v>
      </c>
      <c r="EN146">
        <v>1809.13</v>
      </c>
      <c r="EO146">
        <v>139.76499999999999</v>
      </c>
      <c r="EP146">
        <v>165.69200000000001</v>
      </c>
      <c r="EQ146">
        <v>0</v>
      </c>
      <c r="ER146">
        <v>0</v>
      </c>
      <c r="ES146">
        <v>0</v>
      </c>
      <c r="ET146">
        <v>0</v>
      </c>
      <c r="EU146">
        <v>505.55700000000002</v>
      </c>
      <c r="EV146">
        <v>943.74400000000003</v>
      </c>
      <c r="EW146">
        <v>2025.88</v>
      </c>
      <c r="EX146">
        <v>119.621</v>
      </c>
      <c r="EY146">
        <v>5709.39</v>
      </c>
      <c r="EZ146">
        <v>0</v>
      </c>
      <c r="FA146">
        <v>0</v>
      </c>
      <c r="FB146">
        <v>0</v>
      </c>
      <c r="FC146">
        <v>0</v>
      </c>
      <c r="FD146">
        <v>107.027</v>
      </c>
      <c r="FE146">
        <v>0</v>
      </c>
      <c r="FF146">
        <v>43.669699999999999</v>
      </c>
      <c r="FG146">
        <v>0</v>
      </c>
      <c r="FH146">
        <v>0</v>
      </c>
      <c r="FI146">
        <v>150.697</v>
      </c>
      <c r="FJ146">
        <v>0</v>
      </c>
      <c r="FK146">
        <v>0</v>
      </c>
      <c r="FL146">
        <v>0</v>
      </c>
      <c r="FM146">
        <v>0</v>
      </c>
      <c r="FN146">
        <v>0</v>
      </c>
      <c r="FO146">
        <v>0</v>
      </c>
      <c r="FP146">
        <v>0</v>
      </c>
      <c r="FQ146">
        <v>0</v>
      </c>
      <c r="FR146">
        <v>0</v>
      </c>
      <c r="FS146">
        <v>0</v>
      </c>
      <c r="FT146">
        <v>21.75</v>
      </c>
      <c r="FU146">
        <v>11.91</v>
      </c>
      <c r="FV146">
        <v>2.19</v>
      </c>
      <c r="FW146">
        <v>0</v>
      </c>
      <c r="FX146">
        <v>10.220000000000001</v>
      </c>
      <c r="FY146">
        <v>0</v>
      </c>
      <c r="FZ146">
        <v>0</v>
      </c>
      <c r="GA146">
        <v>7.37</v>
      </c>
      <c r="GB146">
        <v>18.13</v>
      </c>
      <c r="GC146">
        <v>27.51</v>
      </c>
      <c r="GD146">
        <v>1.64</v>
      </c>
      <c r="GE146">
        <v>100.72</v>
      </c>
      <c r="GF146">
        <v>0</v>
      </c>
      <c r="GG146">
        <v>0.34526800000000002</v>
      </c>
      <c r="GH146">
        <v>1.8920200000000002E-2</v>
      </c>
      <c r="GI146">
        <v>0</v>
      </c>
      <c r="GJ146">
        <v>0</v>
      </c>
      <c r="GK146">
        <v>0</v>
      </c>
      <c r="GL146">
        <v>0</v>
      </c>
      <c r="GM146">
        <v>0.134212</v>
      </c>
      <c r="GN146">
        <v>0.17562900000000001</v>
      </c>
      <c r="GO146">
        <v>0.30364400000000002</v>
      </c>
      <c r="GP146">
        <v>2.03874E-2</v>
      </c>
      <c r="GQ146">
        <v>0.99805999999999995</v>
      </c>
      <c r="GR146">
        <v>3894.51</v>
      </c>
      <c r="GS146">
        <v>1139.21</v>
      </c>
      <c r="GT146">
        <v>165.69200000000001</v>
      </c>
      <c r="GU146">
        <v>0</v>
      </c>
      <c r="GV146">
        <v>0</v>
      </c>
      <c r="GW146">
        <v>2135</v>
      </c>
      <c r="GX146">
        <v>930.00099999999998</v>
      </c>
      <c r="GY146">
        <v>2637.81</v>
      </c>
      <c r="GZ146">
        <v>297.5</v>
      </c>
      <c r="HA146">
        <v>11199.7</v>
      </c>
      <c r="HB146">
        <v>0</v>
      </c>
      <c r="HC146">
        <v>0</v>
      </c>
      <c r="HD146">
        <v>0</v>
      </c>
      <c r="HE146">
        <v>0</v>
      </c>
      <c r="HF146">
        <v>161.63900000000001</v>
      </c>
      <c r="HG146">
        <v>0</v>
      </c>
      <c r="HH146">
        <v>65.400000000000006</v>
      </c>
      <c r="HI146">
        <v>0</v>
      </c>
      <c r="HJ146">
        <v>0</v>
      </c>
      <c r="HK146">
        <v>227.03899999999999</v>
      </c>
      <c r="HL146">
        <v>0</v>
      </c>
      <c r="HM146">
        <v>0</v>
      </c>
      <c r="HN146">
        <v>0</v>
      </c>
      <c r="HO146">
        <v>0</v>
      </c>
      <c r="HP146">
        <v>0</v>
      </c>
      <c r="HQ146">
        <v>0</v>
      </c>
      <c r="HR146">
        <v>0</v>
      </c>
      <c r="HS146">
        <v>0</v>
      </c>
      <c r="HT146">
        <v>0</v>
      </c>
      <c r="HU146">
        <v>0</v>
      </c>
      <c r="HV146">
        <v>46.79</v>
      </c>
      <c r="HW146">
        <v>53.25</v>
      </c>
      <c r="HX146">
        <v>2.19</v>
      </c>
      <c r="HY146">
        <v>0</v>
      </c>
      <c r="HZ146">
        <v>15.43</v>
      </c>
      <c r="IA146">
        <v>31.93</v>
      </c>
      <c r="IB146">
        <v>18.57</v>
      </c>
      <c r="IC146">
        <v>36.39</v>
      </c>
      <c r="ID146">
        <v>4.13</v>
      </c>
      <c r="IE146">
        <v>208.68</v>
      </c>
      <c r="IF146">
        <v>0</v>
      </c>
      <c r="IG146">
        <v>2.4140199999999998</v>
      </c>
      <c r="IH146">
        <v>1.8920200000000002E-2</v>
      </c>
      <c r="II146">
        <v>0</v>
      </c>
      <c r="IJ146">
        <v>0</v>
      </c>
      <c r="IK146">
        <v>0.62342900000000001</v>
      </c>
      <c r="IL146">
        <v>0.118043</v>
      </c>
      <c r="IM146">
        <v>0.43196400000000001</v>
      </c>
      <c r="IN146">
        <v>6.2929700000000005E-2</v>
      </c>
      <c r="IO146">
        <v>3.6693099999999998</v>
      </c>
      <c r="IP146">
        <v>43.1</v>
      </c>
      <c r="IQ146">
        <v>0</v>
      </c>
      <c r="IR146">
        <v>26.5</v>
      </c>
      <c r="IS146">
        <v>45.7</v>
      </c>
      <c r="IT146">
        <v>19.2</v>
      </c>
      <c r="IU146">
        <v>35.85</v>
      </c>
      <c r="IV146">
        <v>10.220000000000001</v>
      </c>
      <c r="IW146">
        <v>42.39</v>
      </c>
      <c r="IX146">
        <v>9.8000000000000007</v>
      </c>
      <c r="IY146">
        <v>35.85</v>
      </c>
      <c r="IZ146">
        <v>10.220000000000001</v>
      </c>
      <c r="JA146">
        <v>102.23</v>
      </c>
      <c r="JB146">
        <v>15.43</v>
      </c>
    </row>
    <row r="147" spans="1:262" x14ac:dyDescent="0.25">
      <c r="A147" s="10">
        <v>42977.405185185184</v>
      </c>
      <c r="B147" t="s">
        <v>499</v>
      </c>
      <c r="C147" t="s">
        <v>630</v>
      </c>
      <c r="D147">
        <v>12</v>
      </c>
      <c r="E147">
        <v>1</v>
      </c>
      <c r="F147">
        <v>2100</v>
      </c>
      <c r="G147" t="s">
        <v>96</v>
      </c>
      <c r="H147" t="s">
        <v>125</v>
      </c>
      <c r="I147">
        <v>5.58</v>
      </c>
      <c r="J147">
        <v>43.9</v>
      </c>
      <c r="K147">
        <v>1818.45</v>
      </c>
      <c r="L147">
        <v>137.952</v>
      </c>
      <c r="M147">
        <v>165.69200000000001</v>
      </c>
      <c r="N147">
        <v>0</v>
      </c>
      <c r="O147">
        <v>0</v>
      </c>
      <c r="P147">
        <v>0</v>
      </c>
      <c r="Q147">
        <v>0</v>
      </c>
      <c r="R147">
        <v>505.55700000000002</v>
      </c>
      <c r="S147">
        <v>2015.94</v>
      </c>
      <c r="T147">
        <v>2025.88</v>
      </c>
      <c r="U147">
        <v>119.621</v>
      </c>
      <c r="V147">
        <v>6789.1</v>
      </c>
      <c r="W147">
        <v>0</v>
      </c>
      <c r="X147">
        <v>0</v>
      </c>
      <c r="Y147">
        <v>0</v>
      </c>
      <c r="Z147">
        <v>0</v>
      </c>
      <c r="AA147">
        <v>0</v>
      </c>
      <c r="AB147">
        <v>0</v>
      </c>
      <c r="AC147">
        <v>0</v>
      </c>
      <c r="AD147">
        <v>0</v>
      </c>
      <c r="AE147">
        <v>0</v>
      </c>
      <c r="AF147">
        <v>0</v>
      </c>
      <c r="AG147">
        <v>0</v>
      </c>
      <c r="AH147">
        <v>0</v>
      </c>
      <c r="AI147">
        <v>0</v>
      </c>
      <c r="AJ147">
        <v>0</v>
      </c>
      <c r="AK147">
        <v>10.7027</v>
      </c>
      <c r="AL147">
        <v>0</v>
      </c>
      <c r="AM147">
        <v>0</v>
      </c>
      <c r="AN147">
        <v>0</v>
      </c>
      <c r="AO147">
        <v>0</v>
      </c>
      <c r="AP147">
        <v>10.7027</v>
      </c>
      <c r="AQ147">
        <v>21.87</v>
      </c>
      <c r="AR147">
        <v>11.72</v>
      </c>
      <c r="AS147">
        <v>2.19</v>
      </c>
      <c r="AT147">
        <v>0</v>
      </c>
      <c r="AU147">
        <v>22.89</v>
      </c>
      <c r="AV147">
        <v>0</v>
      </c>
      <c r="AW147">
        <v>0</v>
      </c>
      <c r="AX147">
        <v>7.37</v>
      </c>
      <c r="AY147">
        <v>29.89</v>
      </c>
      <c r="AZ147">
        <v>27.51</v>
      </c>
      <c r="BA147">
        <v>1.64</v>
      </c>
      <c r="BB147">
        <v>125.08</v>
      </c>
      <c r="BC147">
        <v>58.67</v>
      </c>
      <c r="BD147">
        <v>0</v>
      </c>
      <c r="BE147">
        <v>0.33504299999999998</v>
      </c>
      <c r="BF147">
        <v>1.8920200000000002E-2</v>
      </c>
      <c r="BG147">
        <v>0</v>
      </c>
      <c r="BH147">
        <v>0</v>
      </c>
      <c r="BI147">
        <v>0</v>
      </c>
      <c r="BJ147">
        <v>0</v>
      </c>
      <c r="BK147">
        <v>0.134212</v>
      </c>
      <c r="BL147">
        <v>0.36191200000000001</v>
      </c>
      <c r="BM147">
        <v>0.30364400000000002</v>
      </c>
      <c r="BN147">
        <v>2.03874E-2</v>
      </c>
      <c r="BO147">
        <v>1.1741200000000001</v>
      </c>
      <c r="BP147">
        <v>0.353964</v>
      </c>
      <c r="BQ147">
        <v>1964.39</v>
      </c>
      <c r="BR147">
        <v>178.21299999999999</v>
      </c>
      <c r="BS147">
        <v>165.69200000000001</v>
      </c>
      <c r="BT147">
        <v>0</v>
      </c>
      <c r="BU147">
        <v>80.384699999999995</v>
      </c>
      <c r="BV147">
        <v>505.55700000000002</v>
      </c>
      <c r="BW147">
        <v>2021.08</v>
      </c>
      <c r="BX147">
        <v>2025.88</v>
      </c>
      <c r="BY147">
        <v>119.621</v>
      </c>
      <c r="BZ147">
        <v>7060.81</v>
      </c>
      <c r="CA147">
        <v>0</v>
      </c>
      <c r="CB147">
        <v>0</v>
      </c>
      <c r="CC147">
        <v>0</v>
      </c>
      <c r="CD147">
        <v>0</v>
      </c>
      <c r="CE147">
        <v>0</v>
      </c>
      <c r="CF147">
        <v>0</v>
      </c>
      <c r="CG147">
        <v>0</v>
      </c>
      <c r="CH147">
        <v>0</v>
      </c>
      <c r="CI147">
        <v>0</v>
      </c>
      <c r="CJ147">
        <v>0</v>
      </c>
      <c r="CK147">
        <v>0</v>
      </c>
      <c r="CL147">
        <v>0</v>
      </c>
      <c r="CM147">
        <v>0</v>
      </c>
      <c r="CN147">
        <v>0</v>
      </c>
      <c r="CO147">
        <v>10.279299999999999</v>
      </c>
      <c r="CP147">
        <v>0</v>
      </c>
      <c r="CQ147">
        <v>0</v>
      </c>
      <c r="CR147">
        <v>0</v>
      </c>
      <c r="CS147">
        <v>0</v>
      </c>
      <c r="CT147">
        <v>10.279299999999999</v>
      </c>
      <c r="CU147">
        <v>23.63</v>
      </c>
      <c r="CV147">
        <v>15.34</v>
      </c>
      <c r="CW147">
        <v>2.19</v>
      </c>
      <c r="CX147">
        <v>0</v>
      </c>
      <c r="CY147">
        <v>23.09</v>
      </c>
      <c r="CZ147">
        <v>7.37</v>
      </c>
      <c r="DA147">
        <v>29.96</v>
      </c>
      <c r="DB147">
        <v>27.51</v>
      </c>
      <c r="DC147">
        <v>1.64</v>
      </c>
      <c r="DD147">
        <v>130.72999999999999</v>
      </c>
      <c r="DE147">
        <v>64.25</v>
      </c>
      <c r="DF147">
        <v>0</v>
      </c>
      <c r="DG147">
        <v>0.54221799999999998</v>
      </c>
      <c r="DH147">
        <v>1.8920200000000002E-2</v>
      </c>
      <c r="DI147">
        <v>0</v>
      </c>
      <c r="DJ147">
        <v>1.0894600000000001E-2</v>
      </c>
      <c r="DK147">
        <v>0.134212</v>
      </c>
      <c r="DL147">
        <v>0.36282999999999999</v>
      </c>
      <c r="DM147">
        <v>0.30364400000000002</v>
      </c>
      <c r="DN147">
        <v>2.03874E-2</v>
      </c>
      <c r="DO147">
        <v>1.3931100000000001</v>
      </c>
      <c r="DP147">
        <v>0.57203300000000001</v>
      </c>
      <c r="DQ147" t="s">
        <v>691</v>
      </c>
      <c r="DR147" t="s">
        <v>690</v>
      </c>
      <c r="DS147" t="s">
        <v>16</v>
      </c>
      <c r="DT147">
        <v>0.21898699999999999</v>
      </c>
      <c r="DU147">
        <v>0.21806900000000001</v>
      </c>
      <c r="DV147">
        <v>4.3218800000000002</v>
      </c>
      <c r="DW147">
        <v>8.6848200000000002</v>
      </c>
      <c r="EN147">
        <v>1818.45</v>
      </c>
      <c r="EO147">
        <v>137.952</v>
      </c>
      <c r="EP147">
        <v>165.69200000000001</v>
      </c>
      <c r="EQ147">
        <v>0</v>
      </c>
      <c r="ER147">
        <v>0</v>
      </c>
      <c r="ES147">
        <v>0</v>
      </c>
      <c r="ET147">
        <v>0</v>
      </c>
      <c r="EU147">
        <v>505.55700000000002</v>
      </c>
      <c r="EV147">
        <v>2015.94</v>
      </c>
      <c r="EW147">
        <v>2025.88</v>
      </c>
      <c r="EX147">
        <v>119.621</v>
      </c>
      <c r="EY147">
        <v>6789.1</v>
      </c>
      <c r="EZ147">
        <v>0</v>
      </c>
      <c r="FA147">
        <v>0</v>
      </c>
      <c r="FB147">
        <v>0</v>
      </c>
      <c r="FC147">
        <v>0</v>
      </c>
      <c r="FD147">
        <v>0</v>
      </c>
      <c r="FE147">
        <v>0</v>
      </c>
      <c r="FF147">
        <v>0</v>
      </c>
      <c r="FG147">
        <v>0</v>
      </c>
      <c r="FH147">
        <v>0</v>
      </c>
      <c r="FI147">
        <v>0</v>
      </c>
      <c r="FJ147">
        <v>0</v>
      </c>
      <c r="FK147">
        <v>0</v>
      </c>
      <c r="FL147">
        <v>0</v>
      </c>
      <c r="FM147">
        <v>0</v>
      </c>
      <c r="FN147">
        <v>10.7027</v>
      </c>
      <c r="FO147">
        <v>0</v>
      </c>
      <c r="FP147">
        <v>0</v>
      </c>
      <c r="FQ147">
        <v>0</v>
      </c>
      <c r="FR147">
        <v>0</v>
      </c>
      <c r="FS147">
        <v>10.7027</v>
      </c>
      <c r="FT147">
        <v>21.87</v>
      </c>
      <c r="FU147">
        <v>11.72</v>
      </c>
      <c r="FV147">
        <v>2.19</v>
      </c>
      <c r="FW147">
        <v>0</v>
      </c>
      <c r="FX147">
        <v>22.89</v>
      </c>
      <c r="FY147">
        <v>0</v>
      </c>
      <c r="FZ147">
        <v>0</v>
      </c>
      <c r="GA147">
        <v>7.37</v>
      </c>
      <c r="GB147">
        <v>29.89</v>
      </c>
      <c r="GC147">
        <v>27.51</v>
      </c>
      <c r="GD147">
        <v>1.64</v>
      </c>
      <c r="GE147">
        <v>125.08</v>
      </c>
      <c r="GF147">
        <v>0</v>
      </c>
      <c r="GG147">
        <v>0.33504299999999998</v>
      </c>
      <c r="GH147">
        <v>1.8920200000000002E-2</v>
      </c>
      <c r="GI147">
        <v>0</v>
      </c>
      <c r="GJ147">
        <v>0</v>
      </c>
      <c r="GK147">
        <v>0</v>
      </c>
      <c r="GL147">
        <v>0</v>
      </c>
      <c r="GM147">
        <v>0.134212</v>
      </c>
      <c r="GN147">
        <v>0.36191200000000001</v>
      </c>
      <c r="GO147">
        <v>0.30364400000000002</v>
      </c>
      <c r="GP147">
        <v>2.03874E-2</v>
      </c>
      <c r="GQ147">
        <v>1.1741200000000001</v>
      </c>
      <c r="GR147">
        <v>3947.75</v>
      </c>
      <c r="GS147">
        <v>1099.28</v>
      </c>
      <c r="GT147">
        <v>165.69200000000001</v>
      </c>
      <c r="GU147">
        <v>0</v>
      </c>
      <c r="GV147">
        <v>0</v>
      </c>
      <c r="GW147">
        <v>2135</v>
      </c>
      <c r="GX147">
        <v>2349</v>
      </c>
      <c r="GY147">
        <v>2531</v>
      </c>
      <c r="GZ147">
        <v>297.5</v>
      </c>
      <c r="HA147">
        <v>12525.2</v>
      </c>
      <c r="HB147">
        <v>0</v>
      </c>
      <c r="HC147">
        <v>0</v>
      </c>
      <c r="HD147">
        <v>0</v>
      </c>
      <c r="HE147">
        <v>0</v>
      </c>
      <c r="HF147">
        <v>0</v>
      </c>
      <c r="HG147">
        <v>0</v>
      </c>
      <c r="HH147">
        <v>0</v>
      </c>
      <c r="HI147">
        <v>0</v>
      </c>
      <c r="HJ147">
        <v>0</v>
      </c>
      <c r="HK147">
        <v>0</v>
      </c>
      <c r="HL147">
        <v>0</v>
      </c>
      <c r="HM147">
        <v>0</v>
      </c>
      <c r="HN147">
        <v>0</v>
      </c>
      <c r="HO147">
        <v>0</v>
      </c>
      <c r="HP147">
        <v>16.163900000000002</v>
      </c>
      <c r="HQ147">
        <v>0</v>
      </c>
      <c r="HR147">
        <v>0</v>
      </c>
      <c r="HS147">
        <v>0</v>
      </c>
      <c r="HT147">
        <v>0</v>
      </c>
      <c r="HU147">
        <v>16.163900000000002</v>
      </c>
      <c r="HV147">
        <v>47.43</v>
      </c>
      <c r="HW147">
        <v>52.23</v>
      </c>
      <c r="HX147">
        <v>2.19</v>
      </c>
      <c r="HY147">
        <v>0</v>
      </c>
      <c r="HZ147">
        <v>34.57</v>
      </c>
      <c r="IA147">
        <v>31.93</v>
      </c>
      <c r="IB147">
        <v>32</v>
      </c>
      <c r="IC147">
        <v>34.92</v>
      </c>
      <c r="ID147">
        <v>4.13</v>
      </c>
      <c r="IE147">
        <v>239.4</v>
      </c>
      <c r="IF147">
        <v>0</v>
      </c>
      <c r="IG147">
        <v>2.3707199999999999</v>
      </c>
      <c r="IH147">
        <v>1.8920200000000002E-2</v>
      </c>
      <c r="II147">
        <v>0</v>
      </c>
      <c r="IJ147">
        <v>0</v>
      </c>
      <c r="IK147">
        <v>0.62342900000000001</v>
      </c>
      <c r="IL147">
        <v>0.35041600000000001</v>
      </c>
      <c r="IM147">
        <v>0.41447200000000001</v>
      </c>
      <c r="IN147">
        <v>6.2929700000000005E-2</v>
      </c>
      <c r="IO147">
        <v>3.8408899999999999</v>
      </c>
      <c r="IP147">
        <v>43.9</v>
      </c>
      <c r="IQ147">
        <v>0</v>
      </c>
      <c r="IR147">
        <v>30.1</v>
      </c>
      <c r="IS147">
        <v>45.8</v>
      </c>
      <c r="IT147">
        <v>15.7</v>
      </c>
      <c r="IU147">
        <v>35.78</v>
      </c>
      <c r="IV147">
        <v>22.89</v>
      </c>
      <c r="IW147">
        <v>42.28</v>
      </c>
      <c r="IX147">
        <v>21.97</v>
      </c>
      <c r="IY147">
        <v>35.78</v>
      </c>
      <c r="IZ147">
        <v>22.89</v>
      </c>
      <c r="JA147">
        <v>101.85</v>
      </c>
      <c r="JB147">
        <v>34.57</v>
      </c>
    </row>
    <row r="148" spans="1:262" x14ac:dyDescent="0.25">
      <c r="A148" s="10">
        <v>42977.405185185184</v>
      </c>
      <c r="B148" t="s">
        <v>650</v>
      </c>
      <c r="C148" t="s">
        <v>632</v>
      </c>
      <c r="D148">
        <v>12</v>
      </c>
      <c r="E148">
        <v>1</v>
      </c>
      <c r="F148">
        <v>2100</v>
      </c>
      <c r="G148" t="s">
        <v>96</v>
      </c>
      <c r="H148" t="s">
        <v>125</v>
      </c>
      <c r="I148">
        <v>3.39</v>
      </c>
      <c r="J148">
        <v>44.1</v>
      </c>
      <c r="K148">
        <v>1827.02</v>
      </c>
      <c r="L148">
        <v>137.73599999999999</v>
      </c>
      <c r="M148">
        <v>165.69200000000001</v>
      </c>
      <c r="N148">
        <v>0</v>
      </c>
      <c r="O148">
        <v>1005.8</v>
      </c>
      <c r="P148">
        <v>0</v>
      </c>
      <c r="Q148">
        <v>0</v>
      </c>
      <c r="R148">
        <v>505.55700000000002</v>
      </c>
      <c r="S148">
        <v>937.87599999999998</v>
      </c>
      <c r="T148">
        <v>2025.88</v>
      </c>
      <c r="U148">
        <v>119.621</v>
      </c>
      <c r="V148">
        <v>6725.19</v>
      </c>
      <c r="W148">
        <v>0</v>
      </c>
      <c r="X148">
        <v>0</v>
      </c>
      <c r="Y148">
        <v>0</v>
      </c>
      <c r="Z148">
        <v>0</v>
      </c>
      <c r="AA148">
        <v>0</v>
      </c>
      <c r="AB148">
        <v>0</v>
      </c>
      <c r="AC148">
        <v>43.669699999999999</v>
      </c>
      <c r="AD148">
        <v>0</v>
      </c>
      <c r="AE148">
        <v>0</v>
      </c>
      <c r="AF148">
        <v>43.669699999999999</v>
      </c>
      <c r="AG148">
        <v>0</v>
      </c>
      <c r="AH148">
        <v>0</v>
      </c>
      <c r="AI148">
        <v>0</v>
      </c>
      <c r="AJ148">
        <v>0</v>
      </c>
      <c r="AK148">
        <v>0</v>
      </c>
      <c r="AL148">
        <v>0</v>
      </c>
      <c r="AM148">
        <v>0</v>
      </c>
      <c r="AN148">
        <v>0</v>
      </c>
      <c r="AO148">
        <v>0</v>
      </c>
      <c r="AP148">
        <v>0</v>
      </c>
      <c r="AQ148">
        <v>21.97</v>
      </c>
      <c r="AR148">
        <v>11.77</v>
      </c>
      <c r="AS148">
        <v>2.19</v>
      </c>
      <c r="AT148">
        <v>0</v>
      </c>
      <c r="AU148">
        <v>12.87</v>
      </c>
      <c r="AV148">
        <v>0</v>
      </c>
      <c r="AW148">
        <v>0</v>
      </c>
      <c r="AX148">
        <v>7.37</v>
      </c>
      <c r="AY148">
        <v>18.05</v>
      </c>
      <c r="AZ148">
        <v>27.51</v>
      </c>
      <c r="BA148">
        <v>1.64</v>
      </c>
      <c r="BB148">
        <v>103.37</v>
      </c>
      <c r="BC148">
        <v>48.8</v>
      </c>
      <c r="BD148">
        <v>0</v>
      </c>
      <c r="BE148">
        <v>0.33624100000000001</v>
      </c>
      <c r="BF148">
        <v>1.8920200000000002E-2</v>
      </c>
      <c r="BG148">
        <v>0</v>
      </c>
      <c r="BH148">
        <v>6.9404199999999999E-2</v>
      </c>
      <c r="BI148">
        <v>0</v>
      </c>
      <c r="BJ148">
        <v>0</v>
      </c>
      <c r="BK148">
        <v>0.134212</v>
      </c>
      <c r="BL148">
        <v>0.17508699999999999</v>
      </c>
      <c r="BM148">
        <v>0.30364400000000002</v>
      </c>
      <c r="BN148">
        <v>2.03874E-2</v>
      </c>
      <c r="BO148">
        <v>1.0579000000000001</v>
      </c>
      <c r="BP148">
        <v>0.424566</v>
      </c>
      <c r="BQ148">
        <v>1954.53</v>
      </c>
      <c r="BR148">
        <v>181.006</v>
      </c>
      <c r="BS148">
        <v>165.69200000000001</v>
      </c>
      <c r="BT148">
        <v>0</v>
      </c>
      <c r="BU148">
        <v>80.384699999999995</v>
      </c>
      <c r="BV148">
        <v>505.55700000000002</v>
      </c>
      <c r="BW148">
        <v>948.86500000000001</v>
      </c>
      <c r="BX148">
        <v>2025.88</v>
      </c>
      <c r="BY148">
        <v>119.621</v>
      </c>
      <c r="BZ148">
        <v>5981.54</v>
      </c>
      <c r="CA148">
        <v>0</v>
      </c>
      <c r="CB148">
        <v>0</v>
      </c>
      <c r="CC148">
        <v>0</v>
      </c>
      <c r="CD148">
        <v>0</v>
      </c>
      <c r="CE148">
        <v>102.79300000000001</v>
      </c>
      <c r="CF148">
        <v>0</v>
      </c>
      <c r="CG148">
        <v>43.669699999999999</v>
      </c>
      <c r="CH148">
        <v>0</v>
      </c>
      <c r="CI148">
        <v>0</v>
      </c>
      <c r="CJ148">
        <v>146.46199999999999</v>
      </c>
      <c r="CK148">
        <v>0</v>
      </c>
      <c r="CL148">
        <v>0</v>
      </c>
      <c r="CM148">
        <v>0</v>
      </c>
      <c r="CN148">
        <v>0</v>
      </c>
      <c r="CO148">
        <v>0</v>
      </c>
      <c r="CP148">
        <v>0</v>
      </c>
      <c r="CQ148">
        <v>0</v>
      </c>
      <c r="CR148">
        <v>0</v>
      </c>
      <c r="CS148">
        <v>0</v>
      </c>
      <c r="CT148">
        <v>0</v>
      </c>
      <c r="CU148">
        <v>23.51</v>
      </c>
      <c r="CV148">
        <v>15.57</v>
      </c>
      <c r="CW148">
        <v>2.19</v>
      </c>
      <c r="CX148">
        <v>0</v>
      </c>
      <c r="CY148">
        <v>10.92</v>
      </c>
      <c r="CZ148">
        <v>7.37</v>
      </c>
      <c r="DA148">
        <v>18.2</v>
      </c>
      <c r="DB148">
        <v>27.51</v>
      </c>
      <c r="DC148">
        <v>1.64</v>
      </c>
      <c r="DD148">
        <v>106.91</v>
      </c>
      <c r="DE148">
        <v>52.19</v>
      </c>
      <c r="DF148">
        <v>0</v>
      </c>
      <c r="DG148">
        <v>0.55554199999999998</v>
      </c>
      <c r="DH148">
        <v>1.8920200000000002E-2</v>
      </c>
      <c r="DI148">
        <v>0</v>
      </c>
      <c r="DJ148">
        <v>1.0894600000000001E-2</v>
      </c>
      <c r="DK148">
        <v>0.134212</v>
      </c>
      <c r="DL148">
        <v>0.17653199999999999</v>
      </c>
      <c r="DM148">
        <v>0.30364400000000002</v>
      </c>
      <c r="DN148">
        <v>2.03874E-2</v>
      </c>
      <c r="DO148">
        <v>1.2201299999999999</v>
      </c>
      <c r="DP148">
        <v>0.58535700000000002</v>
      </c>
      <c r="DQ148" t="s">
        <v>691</v>
      </c>
      <c r="DR148" t="s">
        <v>690</v>
      </c>
      <c r="DS148" t="s">
        <v>16</v>
      </c>
      <c r="DT148">
        <v>0.16223599999999999</v>
      </c>
      <c r="DU148">
        <v>0.16079099999999999</v>
      </c>
      <c r="DV148">
        <v>3.3111999999999999</v>
      </c>
      <c r="DW148">
        <v>6.4954999999999998</v>
      </c>
      <c r="EN148">
        <v>1827.02</v>
      </c>
      <c r="EO148">
        <v>137.73599999999999</v>
      </c>
      <c r="EP148">
        <v>165.69200000000001</v>
      </c>
      <c r="EQ148">
        <v>0</v>
      </c>
      <c r="ER148">
        <v>1005.8</v>
      </c>
      <c r="ES148">
        <v>0</v>
      </c>
      <c r="ET148">
        <v>0</v>
      </c>
      <c r="EU148">
        <v>505.55700000000002</v>
      </c>
      <c r="EV148">
        <v>937.87599999999998</v>
      </c>
      <c r="EW148">
        <v>2025.88</v>
      </c>
      <c r="EX148">
        <v>119.621</v>
      </c>
      <c r="EY148">
        <v>6725.19</v>
      </c>
      <c r="EZ148">
        <v>0</v>
      </c>
      <c r="FA148">
        <v>0</v>
      </c>
      <c r="FB148">
        <v>0</v>
      </c>
      <c r="FC148">
        <v>0</v>
      </c>
      <c r="FD148">
        <v>0</v>
      </c>
      <c r="FE148">
        <v>0</v>
      </c>
      <c r="FF148">
        <v>43.669699999999999</v>
      </c>
      <c r="FG148">
        <v>0</v>
      </c>
      <c r="FH148">
        <v>0</v>
      </c>
      <c r="FI148">
        <v>43.669699999999999</v>
      </c>
      <c r="FJ148">
        <v>0</v>
      </c>
      <c r="FK148">
        <v>0</v>
      </c>
      <c r="FL148">
        <v>0</v>
      </c>
      <c r="FM148">
        <v>0</v>
      </c>
      <c r="FN148">
        <v>0</v>
      </c>
      <c r="FO148">
        <v>0</v>
      </c>
      <c r="FP148">
        <v>0</v>
      </c>
      <c r="FQ148">
        <v>0</v>
      </c>
      <c r="FR148">
        <v>0</v>
      </c>
      <c r="FS148">
        <v>0</v>
      </c>
      <c r="FT148">
        <v>21.97</v>
      </c>
      <c r="FU148">
        <v>11.77</v>
      </c>
      <c r="FV148">
        <v>2.19</v>
      </c>
      <c r="FW148">
        <v>0</v>
      </c>
      <c r="FX148">
        <v>12.87</v>
      </c>
      <c r="FY148">
        <v>0</v>
      </c>
      <c r="FZ148">
        <v>0</v>
      </c>
      <c r="GA148">
        <v>7.37</v>
      </c>
      <c r="GB148">
        <v>18.05</v>
      </c>
      <c r="GC148">
        <v>27.51</v>
      </c>
      <c r="GD148">
        <v>1.64</v>
      </c>
      <c r="GE148">
        <v>103.37</v>
      </c>
      <c r="GF148">
        <v>0</v>
      </c>
      <c r="GG148">
        <v>0.33624100000000001</v>
      </c>
      <c r="GH148">
        <v>1.8920200000000002E-2</v>
      </c>
      <c r="GI148">
        <v>0</v>
      </c>
      <c r="GJ148">
        <v>6.9404199999999999E-2</v>
      </c>
      <c r="GK148">
        <v>0</v>
      </c>
      <c r="GL148">
        <v>0</v>
      </c>
      <c r="GM148">
        <v>0.134212</v>
      </c>
      <c r="GN148">
        <v>0.17508699999999999</v>
      </c>
      <c r="GO148">
        <v>0.30364400000000002</v>
      </c>
      <c r="GP148">
        <v>2.03874E-2</v>
      </c>
      <c r="GQ148">
        <v>1.0579000000000001</v>
      </c>
      <c r="GR148">
        <v>3887.88</v>
      </c>
      <c r="GS148">
        <v>1141.07</v>
      </c>
      <c r="GT148">
        <v>165.69200000000001</v>
      </c>
      <c r="GU148">
        <v>0</v>
      </c>
      <c r="GV148">
        <v>2627.4</v>
      </c>
      <c r="GW148">
        <v>2135</v>
      </c>
      <c r="GX148">
        <v>930.00099999999998</v>
      </c>
      <c r="GY148">
        <v>2637.81</v>
      </c>
      <c r="GZ148">
        <v>297.5</v>
      </c>
      <c r="HA148">
        <v>13822.4</v>
      </c>
      <c r="HB148">
        <v>0</v>
      </c>
      <c r="HC148">
        <v>0</v>
      </c>
      <c r="HD148">
        <v>0</v>
      </c>
      <c r="HE148">
        <v>0</v>
      </c>
      <c r="HF148">
        <v>0</v>
      </c>
      <c r="HG148">
        <v>0</v>
      </c>
      <c r="HH148">
        <v>65.400000000000006</v>
      </c>
      <c r="HI148">
        <v>0</v>
      </c>
      <c r="HJ148">
        <v>0</v>
      </c>
      <c r="HK148">
        <v>65.400000000000006</v>
      </c>
      <c r="HL148">
        <v>0</v>
      </c>
      <c r="HM148">
        <v>0</v>
      </c>
      <c r="HN148">
        <v>0</v>
      </c>
      <c r="HO148">
        <v>0</v>
      </c>
      <c r="HP148">
        <v>0</v>
      </c>
      <c r="HQ148">
        <v>0</v>
      </c>
      <c r="HR148">
        <v>0</v>
      </c>
      <c r="HS148">
        <v>0</v>
      </c>
      <c r="HT148">
        <v>0</v>
      </c>
      <c r="HU148">
        <v>0</v>
      </c>
      <c r="HV148">
        <v>46.71</v>
      </c>
      <c r="HW148">
        <v>53.29</v>
      </c>
      <c r="HX148">
        <v>2.19</v>
      </c>
      <c r="HY148">
        <v>0</v>
      </c>
      <c r="HZ148">
        <v>36.619999999999997</v>
      </c>
      <c r="IA148">
        <v>31.93</v>
      </c>
      <c r="IB148">
        <v>18.57</v>
      </c>
      <c r="IC148">
        <v>36.39</v>
      </c>
      <c r="ID148">
        <v>4.13</v>
      </c>
      <c r="IE148">
        <v>229.83</v>
      </c>
      <c r="IF148">
        <v>0</v>
      </c>
      <c r="IG148">
        <v>2.4153500000000001</v>
      </c>
      <c r="IH148">
        <v>1.8920200000000002E-2</v>
      </c>
      <c r="II148">
        <v>0</v>
      </c>
      <c r="IJ148">
        <v>0.37175799999999998</v>
      </c>
      <c r="IK148">
        <v>0.62342900000000001</v>
      </c>
      <c r="IL148">
        <v>0.118043</v>
      </c>
      <c r="IM148">
        <v>0.43196400000000001</v>
      </c>
      <c r="IN148">
        <v>6.2929700000000005E-2</v>
      </c>
      <c r="IO148">
        <v>4.0423900000000001</v>
      </c>
      <c r="IP148">
        <v>44.1</v>
      </c>
      <c r="IQ148">
        <v>0</v>
      </c>
      <c r="IR148">
        <v>26.1</v>
      </c>
      <c r="IS148">
        <v>45.6</v>
      </c>
      <c r="IT148">
        <v>19.5</v>
      </c>
      <c r="IU148">
        <v>48.8</v>
      </c>
      <c r="IV148">
        <v>0</v>
      </c>
      <c r="IW148">
        <v>42.39</v>
      </c>
      <c r="IX148">
        <v>9.8000000000000007</v>
      </c>
      <c r="IY148">
        <v>48.8</v>
      </c>
      <c r="IZ148">
        <v>0</v>
      </c>
      <c r="JA148">
        <v>138.81</v>
      </c>
      <c r="JB148">
        <v>0</v>
      </c>
    </row>
    <row r="149" spans="1:262" x14ac:dyDescent="0.25">
      <c r="A149" s="10">
        <v>42977.405532407407</v>
      </c>
      <c r="B149" t="s">
        <v>651</v>
      </c>
      <c r="C149" t="s">
        <v>634</v>
      </c>
      <c r="D149">
        <v>12</v>
      </c>
      <c r="E149">
        <v>1</v>
      </c>
      <c r="F149">
        <v>2100</v>
      </c>
      <c r="G149" t="s">
        <v>96</v>
      </c>
      <c r="H149" t="s">
        <v>125</v>
      </c>
      <c r="I149">
        <v>15.53</v>
      </c>
      <c r="J149">
        <v>47.7</v>
      </c>
      <c r="K149">
        <v>1836.34</v>
      </c>
      <c r="L149">
        <v>135.96199999999999</v>
      </c>
      <c r="M149">
        <v>165.69200000000001</v>
      </c>
      <c r="N149">
        <v>0</v>
      </c>
      <c r="O149">
        <v>1005.8</v>
      </c>
      <c r="P149">
        <v>0</v>
      </c>
      <c r="Q149">
        <v>0</v>
      </c>
      <c r="R149">
        <v>505.55700000000002</v>
      </c>
      <c r="S149">
        <v>2010.08</v>
      </c>
      <c r="T149">
        <v>2025.88</v>
      </c>
      <c r="U149">
        <v>119.621</v>
      </c>
      <c r="V149">
        <v>7804.94</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22.08</v>
      </c>
      <c r="AR149">
        <v>11.58</v>
      </c>
      <c r="AS149">
        <v>2.19</v>
      </c>
      <c r="AT149">
        <v>0</v>
      </c>
      <c r="AU149">
        <v>12.87</v>
      </c>
      <c r="AV149">
        <v>0</v>
      </c>
      <c r="AW149">
        <v>0</v>
      </c>
      <c r="AX149">
        <v>7.37</v>
      </c>
      <c r="AY149">
        <v>29.81</v>
      </c>
      <c r="AZ149">
        <v>27.51</v>
      </c>
      <c r="BA149">
        <v>1.64</v>
      </c>
      <c r="BB149">
        <v>115.05</v>
      </c>
      <c r="BC149">
        <v>48.72</v>
      </c>
      <c r="BD149">
        <v>0</v>
      </c>
      <c r="BE149">
        <v>0.32698100000000002</v>
      </c>
      <c r="BF149">
        <v>1.8920200000000002E-2</v>
      </c>
      <c r="BG149">
        <v>0</v>
      </c>
      <c r="BH149">
        <v>6.9404800000000003E-2</v>
      </c>
      <c r="BI149">
        <v>0</v>
      </c>
      <c r="BJ149">
        <v>0</v>
      </c>
      <c r="BK149">
        <v>0.134212</v>
      </c>
      <c r="BL149">
        <v>0.36137000000000002</v>
      </c>
      <c r="BM149">
        <v>0.30364400000000002</v>
      </c>
      <c r="BN149">
        <v>2.03874E-2</v>
      </c>
      <c r="BO149">
        <v>1.23492</v>
      </c>
      <c r="BP149">
        <v>0.41530600000000001</v>
      </c>
      <c r="BQ149">
        <v>1964.39</v>
      </c>
      <c r="BR149">
        <v>178.21299999999999</v>
      </c>
      <c r="BS149">
        <v>165.69200000000001</v>
      </c>
      <c r="BT149">
        <v>0</v>
      </c>
      <c r="BU149">
        <v>80.384699999999995</v>
      </c>
      <c r="BV149">
        <v>505.55700000000002</v>
      </c>
      <c r="BW149">
        <v>2021.08</v>
      </c>
      <c r="BX149">
        <v>2025.88</v>
      </c>
      <c r="BY149">
        <v>119.621</v>
      </c>
      <c r="BZ149">
        <v>7060.81</v>
      </c>
      <c r="CA149">
        <v>0</v>
      </c>
      <c r="CB149">
        <v>0</v>
      </c>
      <c r="CC149">
        <v>0</v>
      </c>
      <c r="CD149">
        <v>0</v>
      </c>
      <c r="CE149">
        <v>0</v>
      </c>
      <c r="CF149">
        <v>0</v>
      </c>
      <c r="CG149">
        <v>0</v>
      </c>
      <c r="CH149">
        <v>0</v>
      </c>
      <c r="CI149">
        <v>0</v>
      </c>
      <c r="CJ149">
        <v>0</v>
      </c>
      <c r="CK149">
        <v>0</v>
      </c>
      <c r="CL149">
        <v>0</v>
      </c>
      <c r="CM149">
        <v>0</v>
      </c>
      <c r="CN149">
        <v>0</v>
      </c>
      <c r="CO149">
        <v>10.279299999999999</v>
      </c>
      <c r="CP149">
        <v>0</v>
      </c>
      <c r="CQ149">
        <v>0</v>
      </c>
      <c r="CR149">
        <v>0</v>
      </c>
      <c r="CS149">
        <v>0</v>
      </c>
      <c r="CT149">
        <v>10.279299999999999</v>
      </c>
      <c r="CU149">
        <v>23.63</v>
      </c>
      <c r="CV149">
        <v>15.34</v>
      </c>
      <c r="CW149">
        <v>2.19</v>
      </c>
      <c r="CX149">
        <v>0</v>
      </c>
      <c r="CY149">
        <v>23.09</v>
      </c>
      <c r="CZ149">
        <v>7.37</v>
      </c>
      <c r="DA149">
        <v>29.96</v>
      </c>
      <c r="DB149">
        <v>27.51</v>
      </c>
      <c r="DC149">
        <v>1.64</v>
      </c>
      <c r="DD149">
        <v>130.72999999999999</v>
      </c>
      <c r="DE149">
        <v>64.25</v>
      </c>
      <c r="DF149">
        <v>0</v>
      </c>
      <c r="DG149">
        <v>0.54221799999999998</v>
      </c>
      <c r="DH149">
        <v>1.8920200000000002E-2</v>
      </c>
      <c r="DI149">
        <v>0</v>
      </c>
      <c r="DJ149">
        <v>1.0894600000000001E-2</v>
      </c>
      <c r="DK149">
        <v>0.134212</v>
      </c>
      <c r="DL149">
        <v>0.36282999999999999</v>
      </c>
      <c r="DM149">
        <v>0.30364400000000002</v>
      </c>
      <c r="DN149">
        <v>2.03874E-2</v>
      </c>
      <c r="DO149">
        <v>1.3931100000000001</v>
      </c>
      <c r="DP149">
        <v>0.57203300000000001</v>
      </c>
      <c r="DQ149" t="s">
        <v>691</v>
      </c>
      <c r="DR149" t="s">
        <v>690</v>
      </c>
      <c r="DS149" t="s">
        <v>16</v>
      </c>
      <c r="DT149">
        <v>0.158188</v>
      </c>
      <c r="DU149">
        <v>0.15672700000000001</v>
      </c>
      <c r="DV149">
        <v>11.994199999999999</v>
      </c>
      <c r="DW149">
        <v>24.171199999999999</v>
      </c>
      <c r="EN149">
        <v>1836.34</v>
      </c>
      <c r="EO149">
        <v>135.96199999999999</v>
      </c>
      <c r="EP149">
        <v>165.69200000000001</v>
      </c>
      <c r="EQ149">
        <v>0</v>
      </c>
      <c r="ER149">
        <v>1005.8</v>
      </c>
      <c r="ES149">
        <v>0</v>
      </c>
      <c r="ET149">
        <v>0</v>
      </c>
      <c r="EU149">
        <v>505.55700000000002</v>
      </c>
      <c r="EV149">
        <v>2010.08</v>
      </c>
      <c r="EW149">
        <v>2025.88</v>
      </c>
      <c r="EX149">
        <v>119.621</v>
      </c>
      <c r="EY149">
        <v>7804.94</v>
      </c>
      <c r="EZ149">
        <v>0</v>
      </c>
      <c r="FA149">
        <v>0</v>
      </c>
      <c r="FB149">
        <v>0</v>
      </c>
      <c r="FC149">
        <v>0</v>
      </c>
      <c r="FD149">
        <v>0</v>
      </c>
      <c r="FE149">
        <v>0</v>
      </c>
      <c r="FF149">
        <v>0</v>
      </c>
      <c r="FG149">
        <v>0</v>
      </c>
      <c r="FH149">
        <v>0</v>
      </c>
      <c r="FI149">
        <v>0</v>
      </c>
      <c r="FJ149">
        <v>0</v>
      </c>
      <c r="FK149">
        <v>0</v>
      </c>
      <c r="FL149">
        <v>0</v>
      </c>
      <c r="FM149">
        <v>0</v>
      </c>
      <c r="FN149">
        <v>0</v>
      </c>
      <c r="FO149">
        <v>0</v>
      </c>
      <c r="FP149">
        <v>0</v>
      </c>
      <c r="FQ149">
        <v>0</v>
      </c>
      <c r="FR149">
        <v>0</v>
      </c>
      <c r="FS149">
        <v>0</v>
      </c>
      <c r="FT149">
        <v>22.08</v>
      </c>
      <c r="FU149">
        <v>11.58</v>
      </c>
      <c r="FV149">
        <v>2.19</v>
      </c>
      <c r="FW149">
        <v>0</v>
      </c>
      <c r="FX149">
        <v>12.87</v>
      </c>
      <c r="FY149">
        <v>0</v>
      </c>
      <c r="FZ149">
        <v>0</v>
      </c>
      <c r="GA149">
        <v>7.37</v>
      </c>
      <c r="GB149">
        <v>29.81</v>
      </c>
      <c r="GC149">
        <v>27.51</v>
      </c>
      <c r="GD149">
        <v>1.64</v>
      </c>
      <c r="GE149">
        <v>115.05</v>
      </c>
      <c r="GF149">
        <v>0</v>
      </c>
      <c r="GG149">
        <v>0.32698100000000002</v>
      </c>
      <c r="GH149">
        <v>1.8920200000000002E-2</v>
      </c>
      <c r="GI149">
        <v>0</v>
      </c>
      <c r="GJ149">
        <v>6.9404800000000003E-2</v>
      </c>
      <c r="GK149">
        <v>0</v>
      </c>
      <c r="GL149">
        <v>0</v>
      </c>
      <c r="GM149">
        <v>0.134212</v>
      </c>
      <c r="GN149">
        <v>0.36137000000000002</v>
      </c>
      <c r="GO149">
        <v>0.30364400000000002</v>
      </c>
      <c r="GP149">
        <v>2.03874E-2</v>
      </c>
      <c r="GQ149">
        <v>1.23492</v>
      </c>
      <c r="GR149">
        <v>3941.15</v>
      </c>
      <c r="GS149">
        <v>1101.0899999999999</v>
      </c>
      <c r="GT149">
        <v>165.69200000000001</v>
      </c>
      <c r="GU149">
        <v>0</v>
      </c>
      <c r="GV149">
        <v>2627.41</v>
      </c>
      <c r="GW149">
        <v>2135</v>
      </c>
      <c r="GX149">
        <v>2349</v>
      </c>
      <c r="GY149">
        <v>2531</v>
      </c>
      <c r="GZ149">
        <v>297.5</v>
      </c>
      <c r="HA149">
        <v>15147.8</v>
      </c>
      <c r="HB149">
        <v>0</v>
      </c>
      <c r="HC149">
        <v>0</v>
      </c>
      <c r="HD149">
        <v>0</v>
      </c>
      <c r="HE149">
        <v>0</v>
      </c>
      <c r="HF149">
        <v>0</v>
      </c>
      <c r="HG149">
        <v>0</v>
      </c>
      <c r="HH149">
        <v>0</v>
      </c>
      <c r="HI149">
        <v>0</v>
      </c>
      <c r="HJ149">
        <v>0</v>
      </c>
      <c r="HK149">
        <v>0</v>
      </c>
      <c r="HL149">
        <v>0</v>
      </c>
      <c r="HM149">
        <v>0</v>
      </c>
      <c r="HN149">
        <v>0</v>
      </c>
      <c r="HO149">
        <v>0</v>
      </c>
      <c r="HP149">
        <v>0</v>
      </c>
      <c r="HQ149">
        <v>0</v>
      </c>
      <c r="HR149">
        <v>0</v>
      </c>
      <c r="HS149">
        <v>0</v>
      </c>
      <c r="HT149">
        <v>0</v>
      </c>
      <c r="HU149">
        <v>0</v>
      </c>
      <c r="HV149">
        <v>47.35</v>
      </c>
      <c r="HW149">
        <v>52.26</v>
      </c>
      <c r="HX149">
        <v>2.19</v>
      </c>
      <c r="HY149">
        <v>0</v>
      </c>
      <c r="HZ149">
        <v>36.619999999999997</v>
      </c>
      <c r="IA149">
        <v>31.93</v>
      </c>
      <c r="IB149">
        <v>32</v>
      </c>
      <c r="IC149">
        <v>34.92</v>
      </c>
      <c r="ID149">
        <v>4.13</v>
      </c>
      <c r="IE149">
        <v>241.4</v>
      </c>
      <c r="IF149">
        <v>0</v>
      </c>
      <c r="IG149">
        <v>2.3720699999999999</v>
      </c>
      <c r="IH149">
        <v>1.8920200000000002E-2</v>
      </c>
      <c r="II149">
        <v>0</v>
      </c>
      <c r="IJ149">
        <v>0.37175900000000001</v>
      </c>
      <c r="IK149">
        <v>0.62342900000000001</v>
      </c>
      <c r="IL149">
        <v>0.35041600000000001</v>
      </c>
      <c r="IM149">
        <v>0.41447200000000001</v>
      </c>
      <c r="IN149">
        <v>6.2929700000000005E-2</v>
      </c>
      <c r="IO149">
        <v>4.2140000000000004</v>
      </c>
      <c r="IP149">
        <v>47.7</v>
      </c>
      <c r="IQ149">
        <v>0</v>
      </c>
      <c r="IR149">
        <v>35.200000000000003</v>
      </c>
      <c r="IS149">
        <v>54.2</v>
      </c>
      <c r="IT149">
        <v>19</v>
      </c>
      <c r="IU149">
        <v>48.72</v>
      </c>
      <c r="IV149">
        <v>0</v>
      </c>
      <c r="IW149">
        <v>42.28</v>
      </c>
      <c r="IX149">
        <v>21.97</v>
      </c>
      <c r="IY149">
        <v>48.72</v>
      </c>
      <c r="IZ149">
        <v>0</v>
      </c>
      <c r="JA149">
        <v>138.41999999999999</v>
      </c>
      <c r="JB149">
        <v>0</v>
      </c>
    </row>
    <row r="150" spans="1:262" x14ac:dyDescent="0.25">
      <c r="A150" s="10">
        <v>42977.404768518521</v>
      </c>
      <c r="B150" t="s">
        <v>500</v>
      </c>
      <c r="C150" t="s">
        <v>501</v>
      </c>
    </row>
    <row r="151" spans="1:262" x14ac:dyDescent="0.25">
      <c r="A151" s="10">
        <v>42977.404803240737</v>
      </c>
      <c r="B151" t="s">
        <v>500</v>
      </c>
      <c r="C151" t="s">
        <v>501</v>
      </c>
    </row>
    <row r="152" spans="1:262" x14ac:dyDescent="0.25">
      <c r="A152" s="10">
        <v>42977.404768518521</v>
      </c>
      <c r="B152" t="s">
        <v>500</v>
      </c>
      <c r="C152" t="s">
        <v>501</v>
      </c>
    </row>
    <row r="153" spans="1:262" x14ac:dyDescent="0.25">
      <c r="A153" s="10">
        <v>42977.404768518521</v>
      </c>
      <c r="B153" t="s">
        <v>500</v>
      </c>
      <c r="C153" t="s">
        <v>501</v>
      </c>
    </row>
    <row r="154" spans="1:262" x14ac:dyDescent="0.25">
      <c r="A154" s="10">
        <v>42977.404803240737</v>
      </c>
      <c r="B154" t="s">
        <v>500</v>
      </c>
      <c r="C154" t="s">
        <v>501</v>
      </c>
    </row>
    <row r="155" spans="1:262" x14ac:dyDescent="0.25">
      <c r="A155" s="10">
        <v>42977.404618055552</v>
      </c>
      <c r="B155" t="s">
        <v>500</v>
      </c>
      <c r="C155" t="s">
        <v>501</v>
      </c>
    </row>
    <row r="156" spans="1:262" x14ac:dyDescent="0.25">
      <c r="A156" s="10">
        <v>42977.404629629629</v>
      </c>
      <c r="B156" t="s">
        <v>500</v>
      </c>
      <c r="C156" t="s">
        <v>501</v>
      </c>
    </row>
    <row r="157" spans="1:262" x14ac:dyDescent="0.25">
      <c r="A157" s="10">
        <v>42977.404618055552</v>
      </c>
      <c r="B157" t="s">
        <v>500</v>
      </c>
      <c r="C157" t="s">
        <v>501</v>
      </c>
    </row>
    <row r="158" spans="1:262" x14ac:dyDescent="0.25">
      <c r="A158" s="10">
        <v>42977.404629629629</v>
      </c>
      <c r="B158" t="s">
        <v>500</v>
      </c>
      <c r="C158" t="s">
        <v>501</v>
      </c>
    </row>
    <row r="159" spans="1:262" x14ac:dyDescent="0.25">
      <c r="A159" s="10">
        <v>42977.404618055552</v>
      </c>
      <c r="B159" t="s">
        <v>500</v>
      </c>
      <c r="C159" t="s">
        <v>501</v>
      </c>
    </row>
    <row r="160" spans="1:262" x14ac:dyDescent="0.25">
      <c r="A160" s="10">
        <v>42977.404629629629</v>
      </c>
      <c r="B160" t="s">
        <v>500</v>
      </c>
      <c r="C160" t="s">
        <v>501</v>
      </c>
    </row>
    <row r="161" spans="1:3" x14ac:dyDescent="0.25">
      <c r="A161" s="10">
        <v>42977.404618055552</v>
      </c>
      <c r="B161" t="s">
        <v>500</v>
      </c>
      <c r="C161" t="s">
        <v>501</v>
      </c>
    </row>
    <row r="162" spans="1:3" x14ac:dyDescent="0.25">
      <c r="A162" s="10">
        <v>42977.404629629629</v>
      </c>
      <c r="B162" t="s">
        <v>500</v>
      </c>
      <c r="C162" t="s">
        <v>501</v>
      </c>
    </row>
    <row r="163" spans="1:3" x14ac:dyDescent="0.25">
      <c r="A163" s="10">
        <v>42977.404618055552</v>
      </c>
      <c r="B163" t="s">
        <v>500</v>
      </c>
      <c r="C163" t="s">
        <v>501</v>
      </c>
    </row>
    <row r="164" spans="1:3" x14ac:dyDescent="0.25">
      <c r="A164" s="10">
        <v>42977.404618055552</v>
      </c>
      <c r="B164" t="s">
        <v>500</v>
      </c>
      <c r="C164" t="s">
        <v>501</v>
      </c>
    </row>
    <row r="165" spans="1:3" x14ac:dyDescent="0.25">
      <c r="A165" s="10">
        <v>42977.404629629629</v>
      </c>
      <c r="B165" t="s">
        <v>500</v>
      </c>
      <c r="C165" t="s">
        <v>501</v>
      </c>
    </row>
    <row r="166" spans="1:3" x14ac:dyDescent="0.25">
      <c r="A166" s="10">
        <v>42977.404618055552</v>
      </c>
      <c r="B166" t="s">
        <v>500</v>
      </c>
      <c r="C166" t="s">
        <v>501</v>
      </c>
    </row>
    <row r="167" spans="1:3" x14ac:dyDescent="0.25">
      <c r="A167" s="10">
        <v>42977.404629629629</v>
      </c>
      <c r="B167" t="s">
        <v>500</v>
      </c>
      <c r="C167" t="s">
        <v>501</v>
      </c>
    </row>
    <row r="168" spans="1:3" x14ac:dyDescent="0.25">
      <c r="A168" s="10">
        <v>42977.404618055552</v>
      </c>
      <c r="B168" t="s">
        <v>500</v>
      </c>
      <c r="C168" t="s">
        <v>501</v>
      </c>
    </row>
    <row r="169" spans="1:3" x14ac:dyDescent="0.25">
      <c r="A169" s="10">
        <v>42977.404629629629</v>
      </c>
      <c r="B169" t="s">
        <v>500</v>
      </c>
      <c r="C169" t="s">
        <v>501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490"/>
  <sheetViews>
    <sheetView workbookViewId="0">
      <selection activeCell="B11" sqref="B11:B27"/>
    </sheetView>
  </sheetViews>
  <sheetFormatPr defaultRowHeight="15" x14ac:dyDescent="0.25"/>
  <cols>
    <col min="1" max="1" width="26.7109375" customWidth="1"/>
    <col min="13" max="13" width="8.85546875" style="8" customWidth="1"/>
  </cols>
  <sheetData>
    <row r="1" spans="1:15" x14ac:dyDescent="0.25">
      <c r="A1" s="11" t="s">
        <v>155</v>
      </c>
      <c r="B1" s="11"/>
      <c r="C1" s="11"/>
      <c r="D1" s="11"/>
      <c r="E1" s="11"/>
      <c r="F1" s="11"/>
      <c r="G1" s="11"/>
      <c r="H1" s="11"/>
      <c r="I1" s="11"/>
      <c r="J1" s="11"/>
      <c r="L1" s="5" t="s">
        <v>120</v>
      </c>
      <c r="M1" s="5" t="s">
        <v>120</v>
      </c>
      <c r="N1" s="5" t="s">
        <v>120</v>
      </c>
    </row>
    <row r="2" spans="1:15" x14ac:dyDescent="0.25">
      <c r="A2" s="8" t="s">
        <v>201</v>
      </c>
      <c r="B2" s="8"/>
      <c r="L2" s="5" t="s">
        <v>259</v>
      </c>
      <c r="M2" s="5" t="s">
        <v>259</v>
      </c>
      <c r="N2" s="5" t="s">
        <v>121</v>
      </c>
    </row>
    <row r="3" spans="1:15" x14ac:dyDescent="0.25">
      <c r="A3" s="8"/>
      <c r="B3" s="8"/>
      <c r="L3" s="5" t="s">
        <v>257</v>
      </c>
      <c r="M3" s="5" t="s">
        <v>258</v>
      </c>
      <c r="N3" s="5"/>
    </row>
    <row r="4" spans="1:15" x14ac:dyDescent="0.25">
      <c r="A4" t="s">
        <v>275</v>
      </c>
      <c r="B4" s="5" t="s">
        <v>668</v>
      </c>
      <c r="C4" t="s">
        <v>277</v>
      </c>
      <c r="L4" s="23" t="str">
        <f>TRIM(RIGHT(SUBSTITUTE(IF(Candidate!B4="",Candidate!CN4,Candidate!B4),"\",REPT(" ",100)),100))</f>
        <v>V01R01</v>
      </c>
      <c r="M4" s="23" t="str">
        <f>TRIM(LEFT(SUBSTITUTE(L4,".",REPT(" ",100)),100))</f>
        <v>V01R01</v>
      </c>
      <c r="N4" s="5" t="str">
        <f t="shared" ref="N4:N67" si="0">IF(LEFT(RIGHT(M4,2),1)&lt;&gt;"/",RIGHT(M4,6),INDEX(CandidateFileArray,MATCH(RIGHT(M4,8),CandidateFileList,0),2))</f>
        <v>V01R01</v>
      </c>
      <c r="O4" t="s">
        <v>262</v>
      </c>
    </row>
    <row r="5" spans="1:15" x14ac:dyDescent="0.25">
      <c r="A5" s="8" t="s">
        <v>11</v>
      </c>
      <c r="B5" s="5" t="str">
        <f>"'"&amp;A5&amp;"'!"&amp;"$A$1:$"&amp;CandidateFile&amp;"$1000"</f>
        <v>'Candidate'!$A$1:$IU$1000</v>
      </c>
      <c r="C5" s="5"/>
      <c r="D5" s="5"/>
      <c r="E5" t="s">
        <v>119</v>
      </c>
      <c r="L5" s="23" t="str">
        <f>TRIM(RIGHT(SUBSTITUTE(IF(Candidate!B5="",Candidate!CN5,Candidate!B5),"\",REPT(" ",100)),100))</f>
        <v>V01R02</v>
      </c>
      <c r="M5" s="23" t="str">
        <f t="shared" ref="M5:M68" si="1">TRIM(LEFT(SUBSTITUTE(L5,".",REPT(" ",100)),100))</f>
        <v>V01R02</v>
      </c>
      <c r="N5" s="5" t="str">
        <f t="shared" si="0"/>
        <v>V01R02</v>
      </c>
      <c r="O5" t="s">
        <v>186</v>
      </c>
    </row>
    <row r="6" spans="1:15" x14ac:dyDescent="0.25">
      <c r="A6" s="8" t="str">
        <f>A5&amp;"FileName"</f>
        <v>CandidateFileName</v>
      </c>
      <c r="B6" s="5" t="str">
        <f>"'"&amp;A5&amp;"Lookups'!"&amp;"$N$1:$N$1000"</f>
        <v>'CandidateLookups'!$N$1:$N$1000</v>
      </c>
      <c r="C6" s="5"/>
      <c r="D6" s="5"/>
      <c r="E6" t="s">
        <v>123</v>
      </c>
      <c r="L6" s="23" t="str">
        <f>TRIM(RIGHT(SUBSTITUTE(IF(Candidate!B6="",Candidate!CN6,Candidate!B6),"\",REPT(" ",100)),100))</f>
        <v>V01R03</v>
      </c>
      <c r="M6" s="23" t="str">
        <f t="shared" si="1"/>
        <v>V01R03</v>
      </c>
      <c r="N6" s="5" t="str">
        <f t="shared" si="0"/>
        <v>V01R03</v>
      </c>
      <c r="O6" t="s">
        <v>193</v>
      </c>
    </row>
    <row r="7" spans="1:15" x14ac:dyDescent="0.25">
      <c r="A7" s="8"/>
      <c r="B7" s="8"/>
      <c r="L7" s="23" t="str">
        <f>TRIM(RIGHT(SUBSTITUTE(IF(Candidate!B7="",Candidate!CN7,Candidate!B7),"\",REPT(" ",100)),100))</f>
        <v>V01R04</v>
      </c>
      <c r="M7" s="23" t="str">
        <f t="shared" si="1"/>
        <v>V01R04</v>
      </c>
      <c r="N7" s="5" t="str">
        <f t="shared" si="0"/>
        <v>V01R04</v>
      </c>
      <c r="O7" t="str">
        <f>IF(LEFT(RIGHT(Reference!CO7,2),1)&lt;&gt;"/","",RIGHT(Reference!CO7,6))</f>
        <v/>
      </c>
    </row>
    <row r="8" spans="1:15" x14ac:dyDescent="0.25">
      <c r="A8" s="8"/>
      <c r="B8" s="8" t="s">
        <v>121</v>
      </c>
      <c r="L8" s="23" t="str">
        <f>TRIM(RIGHT(SUBSTITUTE(IF(Candidate!B8="",Candidate!CN8,Candidate!B8),"\",REPT(" ",100)),100))</f>
        <v>V01R05</v>
      </c>
      <c r="M8" s="23" t="str">
        <f t="shared" si="1"/>
        <v>V01R05</v>
      </c>
      <c r="N8" s="5" t="str">
        <f t="shared" si="0"/>
        <v>V01R05</v>
      </c>
      <c r="O8" t="s">
        <v>260</v>
      </c>
    </row>
    <row r="9" spans="1:15" x14ac:dyDescent="0.25">
      <c r="A9" s="8"/>
      <c r="B9" s="8" t="s">
        <v>122</v>
      </c>
      <c r="L9" s="23" t="str">
        <f>TRIM(RIGHT(SUBSTITUTE(IF(Candidate!B9="",Candidate!CN9,Candidate!B9),"\",REPT(" ",100)),100))</f>
        <v>V01R06</v>
      </c>
      <c r="M9" s="23" t="str">
        <f t="shared" si="1"/>
        <v>V01R06</v>
      </c>
      <c r="N9" s="5" t="str">
        <f t="shared" si="0"/>
        <v>V01R06</v>
      </c>
      <c r="O9" t="s">
        <v>261</v>
      </c>
    </row>
    <row r="10" spans="1:15" x14ac:dyDescent="0.25">
      <c r="A10" s="8" t="s">
        <v>102</v>
      </c>
      <c r="B10" s="5"/>
      <c r="L10" s="23" t="str">
        <f>TRIM(RIGHT(SUBSTITUTE(IF(Candidate!B10="",Candidate!CN10,Candidate!B10),"\",REPT(" ",100)),100))</f>
        <v>V01R07</v>
      </c>
      <c r="M10" s="23" t="str">
        <f t="shared" si="1"/>
        <v>V01R07</v>
      </c>
      <c r="N10" s="5" t="str">
        <f t="shared" si="0"/>
        <v>V01R07</v>
      </c>
      <c r="O10" t="s">
        <v>272</v>
      </c>
    </row>
    <row r="11" spans="1:15" x14ac:dyDescent="0.25">
      <c r="A11" s="8" t="str">
        <f>A5&amp;A10&amp;"SpcHeat"</f>
        <v>CandidateProposedSpcHeat</v>
      </c>
      <c r="B11" s="5">
        <v>43</v>
      </c>
      <c r="L11" s="23" t="str">
        <f>TRIM(RIGHT(SUBSTITUTE(IF(Candidate!B11="",Candidate!CN11,Candidate!B11),"\",REPT(" ",100)),100))</f>
        <v>V01R08</v>
      </c>
      <c r="M11" s="23" t="str">
        <f t="shared" si="1"/>
        <v>V01R08</v>
      </c>
      <c r="N11" s="5" t="str">
        <f t="shared" si="0"/>
        <v>V01R08</v>
      </c>
    </row>
    <row r="12" spans="1:15" x14ac:dyDescent="0.25">
      <c r="A12" s="8" t="str">
        <f>A5&amp;A10&amp;"SpcCool"</f>
        <v>CandidateProposedSpcCool</v>
      </c>
      <c r="B12" s="5">
        <v>44</v>
      </c>
      <c r="L12" s="23" t="str">
        <f>TRIM(RIGHT(SUBSTITUTE(IF(Candidate!B12="",Candidate!CN12,Candidate!B12),"\",REPT(" ",100)),100))</f>
        <v>V01R09</v>
      </c>
      <c r="M12" s="23" t="str">
        <f t="shared" si="1"/>
        <v>V01R09</v>
      </c>
      <c r="N12" s="5" t="str">
        <f t="shared" si="0"/>
        <v>V01R09</v>
      </c>
    </row>
    <row r="13" spans="1:15" x14ac:dyDescent="0.25">
      <c r="A13" s="8" t="str">
        <f>A5&amp;A10&amp;"IAQVent"</f>
        <v>CandidateProposedIAQVent</v>
      </c>
      <c r="B13" s="5">
        <v>45</v>
      </c>
      <c r="L13" s="23" t="str">
        <f>TRIM(RIGHT(SUBSTITUTE(IF(Candidate!B13="",Candidate!CN13,Candidate!B13),"\",REPT(" ",100)),100))</f>
        <v>V01R10</v>
      </c>
      <c r="M13" s="23" t="str">
        <f t="shared" si="1"/>
        <v>V01R10</v>
      </c>
      <c r="N13" s="5" t="str">
        <f t="shared" si="0"/>
        <v>V01R10</v>
      </c>
    </row>
    <row r="14" spans="1:15" x14ac:dyDescent="0.25">
      <c r="A14" s="8" t="str">
        <f>A5&amp;A10&amp;"OtherHVAC"</f>
        <v>CandidateProposedOtherHVAC</v>
      </c>
      <c r="B14" s="5">
        <v>46</v>
      </c>
      <c r="L14" s="23" t="str">
        <f>TRIM(RIGHT(SUBSTITUTE(IF(Candidate!B14="",Candidate!CN14,Candidate!B14),"\",REPT(" ",100)),100))</f>
        <v>V01R11</v>
      </c>
      <c r="M14" s="23" t="str">
        <f t="shared" si="1"/>
        <v>V01R11</v>
      </c>
      <c r="N14" s="5" t="str">
        <f t="shared" si="0"/>
        <v>V01R11</v>
      </c>
    </row>
    <row r="15" spans="1:15" x14ac:dyDescent="0.25">
      <c r="A15" s="8" t="str">
        <f>A5&amp;A10&amp;"WtrHeat"</f>
        <v>CandidateProposedWtrHeat</v>
      </c>
      <c r="B15" s="5">
        <v>47</v>
      </c>
      <c r="L15" s="23" t="str">
        <f>TRIM(RIGHT(SUBSTITUTE(IF(Candidate!B15="",Candidate!CN15,Candidate!B15),"\",REPT(" ",100)),100))</f>
        <v>V01R12</v>
      </c>
      <c r="M15" s="23" t="str">
        <f t="shared" si="1"/>
        <v>V01R12</v>
      </c>
      <c r="N15" s="5" t="str">
        <f t="shared" si="0"/>
        <v>V01R12</v>
      </c>
    </row>
    <row r="16" spans="1:15" x14ac:dyDescent="0.25">
      <c r="A16" s="8" t="str">
        <f>A5&amp;A10&amp;"Solar"</f>
        <v>CandidateProposedSolar</v>
      </c>
      <c r="B16" s="5">
        <v>48</v>
      </c>
      <c r="E16" t="s">
        <v>156</v>
      </c>
      <c r="L16" s="23" t="str">
        <f>TRIM(RIGHT(SUBSTITUTE(IF(Candidate!B16="",Candidate!CN16,Candidate!B16),"\",REPT(" ",100)),100))</f>
        <v>V01R13</v>
      </c>
      <c r="M16" s="23" t="str">
        <f t="shared" si="1"/>
        <v>V01R13</v>
      </c>
      <c r="N16" s="5" t="str">
        <f t="shared" si="0"/>
        <v>V01R13</v>
      </c>
    </row>
    <row r="17" spans="1:14" x14ac:dyDescent="0.25">
      <c r="A17" s="8" t="str">
        <f>A5&amp;A10&amp;"Total"</f>
        <v>CandidateProposedTotal</v>
      </c>
      <c r="B17" s="5">
        <v>55</v>
      </c>
      <c r="L17" s="23" t="str">
        <f>TRIM(RIGHT(SUBSTITUTE(IF(Candidate!B17="",Candidate!CN17,Candidate!B17),"\",REPT(" ",100)),100))</f>
        <v>V01R14</v>
      </c>
      <c r="M17" s="23" t="str">
        <f t="shared" si="1"/>
        <v>V01R14</v>
      </c>
      <c r="N17" s="5" t="str">
        <f t="shared" si="0"/>
        <v>V01R14</v>
      </c>
    </row>
    <row r="18" spans="1:14" x14ac:dyDescent="0.25">
      <c r="A18" s="8" t="s">
        <v>348</v>
      </c>
      <c r="B18" s="5">
        <v>10</v>
      </c>
      <c r="L18" s="23" t="str">
        <f>TRIM(RIGHT(SUBSTITUTE(IF(Candidate!B18="",Candidate!CN18,Candidate!B18),"\",REPT(" ",100)),100))</f>
        <v>V01R15</v>
      </c>
      <c r="M18" s="23" t="str">
        <f t="shared" si="1"/>
        <v>V01R15</v>
      </c>
      <c r="N18" s="5" t="str">
        <f t="shared" si="0"/>
        <v>V01R15</v>
      </c>
    </row>
    <row r="19" spans="1:14" x14ac:dyDescent="0.25">
      <c r="A19" s="8" t="s">
        <v>103</v>
      </c>
      <c r="B19" s="5"/>
      <c r="L19" s="23" t="str">
        <f>TRIM(RIGHT(SUBSTITUTE(IF(Candidate!B19="",Candidate!CN19,Candidate!B19),"\",REPT(" ",100)),100))</f>
        <v>V01R16</v>
      </c>
      <c r="M19" s="23" t="str">
        <f t="shared" si="1"/>
        <v>V01R16</v>
      </c>
      <c r="N19" s="5" t="str">
        <f t="shared" si="0"/>
        <v>V01R16</v>
      </c>
    </row>
    <row r="20" spans="1:14" x14ac:dyDescent="0.25">
      <c r="A20" s="8" t="str">
        <f>A5&amp;A19&amp;"SpcHeat"</f>
        <v>CandidateStandardSpcHeat</v>
      </c>
      <c r="B20" s="5">
        <v>99</v>
      </c>
      <c r="L20" s="23" t="str">
        <f>TRIM(RIGHT(SUBSTITUTE(IF(Candidate!B20="",Candidate!CN20,Candidate!B20),"\",REPT(" ",100)),100))</f>
        <v>V02R01</v>
      </c>
      <c r="M20" s="23" t="str">
        <f t="shared" si="1"/>
        <v>V02R01</v>
      </c>
      <c r="N20" s="5" t="str">
        <f t="shared" si="0"/>
        <v>V02R01</v>
      </c>
    </row>
    <row r="21" spans="1:14" x14ac:dyDescent="0.25">
      <c r="A21" s="8" t="str">
        <f>A5&amp;A19&amp;"SpcCool"</f>
        <v>CandidateStandardSpcCool</v>
      </c>
      <c r="B21" s="5">
        <v>100</v>
      </c>
      <c r="L21" s="23" t="str">
        <f>TRIM(RIGHT(SUBSTITUTE(IF(Candidate!B21="",Candidate!CN21,Candidate!B21),"\",REPT(" ",100)),100))</f>
        <v>V02R02</v>
      </c>
      <c r="M21" s="23" t="str">
        <f t="shared" si="1"/>
        <v>V02R02</v>
      </c>
      <c r="N21" s="5" t="str">
        <f t="shared" si="0"/>
        <v>V02R02</v>
      </c>
    </row>
    <row r="22" spans="1:14" x14ac:dyDescent="0.25">
      <c r="A22" s="8" t="str">
        <f>A5&amp;A19&amp;"IAQVent"</f>
        <v>CandidateStandardIAQVent</v>
      </c>
      <c r="B22" s="5">
        <v>101</v>
      </c>
      <c r="L22" s="23" t="str">
        <f>TRIM(RIGHT(SUBSTITUTE(IF(Candidate!B22="",Candidate!CN22,Candidate!B22),"\",REPT(" ",100)),100))</f>
        <v>V02R03</v>
      </c>
      <c r="M22" s="23" t="str">
        <f t="shared" si="1"/>
        <v>V02R03</v>
      </c>
      <c r="N22" s="5" t="str">
        <f t="shared" si="0"/>
        <v>V02R03</v>
      </c>
    </row>
    <row r="23" spans="1:14" x14ac:dyDescent="0.25">
      <c r="A23" s="8" t="str">
        <f>A5&amp;A19&amp;"OtherHVAC"</f>
        <v>CandidateStandardOtherHVAC</v>
      </c>
      <c r="B23" s="5">
        <v>102</v>
      </c>
      <c r="L23" s="23" t="str">
        <f>TRIM(RIGHT(SUBSTITUTE(IF(Candidate!B23="",Candidate!CN23,Candidate!B23),"\",REPT(" ",100)),100))</f>
        <v>V02R04</v>
      </c>
      <c r="M23" s="23" t="str">
        <f t="shared" si="1"/>
        <v>V02R04</v>
      </c>
      <c r="N23" s="5" t="str">
        <f t="shared" si="0"/>
        <v>V02R04</v>
      </c>
    </row>
    <row r="24" spans="1:14" x14ac:dyDescent="0.25">
      <c r="A24" s="8" t="str">
        <f>A5&amp;A19&amp;"WtrHeat"</f>
        <v>CandidateStandardWtrHeat</v>
      </c>
      <c r="B24" s="5">
        <v>103</v>
      </c>
      <c r="L24" s="23" t="str">
        <f>TRIM(RIGHT(SUBSTITUTE(IF(Candidate!B24="",Candidate!CN24,Candidate!B24),"\",REPT(" ",100)),100))</f>
        <v>V02R05</v>
      </c>
      <c r="M24" s="23" t="str">
        <f t="shared" si="1"/>
        <v>V02R05</v>
      </c>
      <c r="N24" s="5" t="str">
        <f t="shared" si="0"/>
        <v>V02R05</v>
      </c>
    </row>
    <row r="25" spans="1:14" x14ac:dyDescent="0.25">
      <c r="A25" s="8" t="str">
        <f>A5&amp;A19&amp;"Solar"</f>
        <v>CandidateStandardSolar</v>
      </c>
      <c r="B25" s="5">
        <v>0</v>
      </c>
      <c r="E25" t="s">
        <v>156</v>
      </c>
      <c r="L25" s="23" t="str">
        <f>TRIM(RIGHT(SUBSTITUTE(IF(Candidate!B25="",Candidate!CN25,Candidate!B25),"\",REPT(" ",100)),100))</f>
        <v>V02R06</v>
      </c>
      <c r="M25" s="23" t="str">
        <f t="shared" si="1"/>
        <v>V02R06</v>
      </c>
      <c r="N25" s="5" t="str">
        <f t="shared" si="0"/>
        <v>V02R06</v>
      </c>
    </row>
    <row r="26" spans="1:14" x14ac:dyDescent="0.25">
      <c r="A26" s="8" t="str">
        <f>A5&amp;A19&amp;"Total"</f>
        <v>CandidateStandardTotal</v>
      </c>
      <c r="B26" s="5">
        <v>109</v>
      </c>
      <c r="L26" s="23" t="str">
        <f>TRIM(RIGHT(SUBSTITUTE(IF(Candidate!B26="",Candidate!CN26,Candidate!B26),"\",REPT(" ",100)),100))</f>
        <v>V02R07</v>
      </c>
      <c r="M26" s="23" t="str">
        <f t="shared" si="1"/>
        <v>V02R07</v>
      </c>
      <c r="N26" s="5" t="str">
        <f t="shared" si="0"/>
        <v>V02R07</v>
      </c>
    </row>
    <row r="27" spans="1:14" x14ac:dyDescent="0.25">
      <c r="A27" t="s">
        <v>347</v>
      </c>
      <c r="B27" s="5">
        <v>246</v>
      </c>
      <c r="L27" s="23" t="str">
        <f>TRIM(RIGHT(SUBSTITUTE(IF(Candidate!B27="",Candidate!CN27,Candidate!B27),"\",REPT(" ",100)),100))</f>
        <v>V02R08</v>
      </c>
      <c r="M27" s="23" t="str">
        <f t="shared" si="1"/>
        <v>V02R08</v>
      </c>
      <c r="N27" s="5" t="str">
        <f t="shared" si="0"/>
        <v>V02R08</v>
      </c>
    </row>
    <row r="28" spans="1:14" x14ac:dyDescent="0.25">
      <c r="B28" s="5"/>
      <c r="L28" s="23" t="str">
        <f>TRIM(RIGHT(SUBSTITUTE(IF(Candidate!B28="",Candidate!CN28,Candidate!B28),"\",REPT(" ",100)),100))</f>
        <v>V02R09</v>
      </c>
      <c r="M28" s="23" t="str">
        <f t="shared" si="1"/>
        <v>V02R09</v>
      </c>
      <c r="N28" s="5" t="str">
        <f t="shared" si="0"/>
        <v>V02R09</v>
      </c>
    </row>
    <row r="29" spans="1:14" x14ac:dyDescent="0.25">
      <c r="A29" t="str">
        <f>A5&amp;"FileArray"</f>
        <v>CandidateFileArray</v>
      </c>
      <c r="B29" t="s">
        <v>190</v>
      </c>
      <c r="C29" t="s">
        <v>191</v>
      </c>
      <c r="L29" s="23" t="str">
        <f>TRIM(RIGHT(SUBSTITUTE(IF(Candidate!B29="",Candidate!CN29,Candidate!B29),"\",REPT(" ",100)),100))</f>
        <v>V02R10</v>
      </c>
      <c r="M29" s="23" t="str">
        <f t="shared" si="1"/>
        <v>V02R10</v>
      </c>
      <c r="N29" s="5" t="str">
        <f t="shared" si="0"/>
        <v>V02R10</v>
      </c>
    </row>
    <row r="30" spans="1:14" x14ac:dyDescent="0.25">
      <c r="B30" t="s">
        <v>479</v>
      </c>
      <c r="C30" t="s">
        <v>502</v>
      </c>
      <c r="E30" t="s">
        <v>194</v>
      </c>
      <c r="L30" s="23" t="str">
        <f>TRIM(RIGHT(SUBSTITUTE(IF(Candidate!B30="",Candidate!CN30,Candidate!B30),"\",REPT(" ",100)),100))</f>
        <v>V02R11</v>
      </c>
      <c r="M30" s="23" t="str">
        <f t="shared" si="1"/>
        <v>V02R11</v>
      </c>
      <c r="N30" s="5" t="str">
        <f t="shared" si="0"/>
        <v>V02R11</v>
      </c>
    </row>
    <row r="31" spans="1:14" x14ac:dyDescent="0.25">
      <c r="B31" t="s">
        <v>480</v>
      </c>
      <c r="C31" t="s">
        <v>503</v>
      </c>
      <c r="E31" t="s">
        <v>195</v>
      </c>
      <c r="L31" s="23" t="str">
        <f>TRIM(RIGHT(SUBSTITUTE(IF(Candidate!B31="",Candidate!CN31,Candidate!B31),"\",REPT(" ",100)),100))</f>
        <v>V02R12</v>
      </c>
      <c r="M31" s="23" t="str">
        <f t="shared" si="1"/>
        <v>V02R12</v>
      </c>
      <c r="N31" s="5" t="str">
        <f t="shared" si="0"/>
        <v>V02R12</v>
      </c>
    </row>
    <row r="32" spans="1:14" x14ac:dyDescent="0.25">
      <c r="B32" t="s">
        <v>481</v>
      </c>
      <c r="C32" t="s">
        <v>504</v>
      </c>
      <c r="L32" s="23" t="str">
        <f>TRIM(RIGHT(SUBSTITUTE(IF(Candidate!B32="",Candidate!CN32,Candidate!B32),"\",REPT(" ",100)),100))</f>
        <v>V02R13</v>
      </c>
      <c r="M32" s="23" t="str">
        <f t="shared" si="1"/>
        <v>V02R13</v>
      </c>
      <c r="N32" s="5" t="str">
        <f t="shared" si="0"/>
        <v>V02R13</v>
      </c>
    </row>
    <row r="33" spans="2:14" x14ac:dyDescent="0.25">
      <c r="B33" t="s">
        <v>482</v>
      </c>
      <c r="C33" t="s">
        <v>505</v>
      </c>
      <c r="E33" t="s">
        <v>263</v>
      </c>
      <c r="L33" s="23" t="str">
        <f>TRIM(RIGHT(SUBSTITUTE(IF(Candidate!B33="",Candidate!CN33,Candidate!B33),"\",REPT(" ",100)),100))</f>
        <v>V02R14</v>
      </c>
      <c r="M33" s="23" t="str">
        <f t="shared" si="1"/>
        <v>V02R14</v>
      </c>
      <c r="N33" s="5" t="str">
        <f t="shared" si="0"/>
        <v>V02R14</v>
      </c>
    </row>
    <row r="34" spans="2:14" x14ac:dyDescent="0.25">
      <c r="B34" t="s">
        <v>483</v>
      </c>
      <c r="C34" t="s">
        <v>506</v>
      </c>
      <c r="L34" s="23" t="str">
        <f>TRIM(RIGHT(SUBSTITUTE(IF(Candidate!B34="",Candidate!CN34,Candidate!B34),"\",REPT(" ",100)),100))</f>
        <v>V02R15</v>
      </c>
      <c r="M34" s="23" t="str">
        <f t="shared" si="1"/>
        <v>V02R15</v>
      </c>
      <c r="N34" s="5" t="str">
        <f t="shared" si="0"/>
        <v>V02R15</v>
      </c>
    </row>
    <row r="35" spans="2:14" x14ac:dyDescent="0.25">
      <c r="B35" t="s">
        <v>484</v>
      </c>
      <c r="C35" t="s">
        <v>507</v>
      </c>
      <c r="L35" s="23" t="str">
        <f>TRIM(RIGHT(SUBSTITUTE(IF(Candidate!B35="",Candidate!CN35,Candidate!B35),"\",REPT(" ",100)),100))</f>
        <v>V02R16</v>
      </c>
      <c r="M35" s="23" t="str">
        <f t="shared" si="1"/>
        <v>V02R16</v>
      </c>
      <c r="N35" s="5" t="str">
        <f t="shared" si="0"/>
        <v>V02R16</v>
      </c>
    </row>
    <row r="36" spans="2:14" x14ac:dyDescent="0.25">
      <c r="B36" t="s">
        <v>485</v>
      </c>
      <c r="C36" t="s">
        <v>508</v>
      </c>
      <c r="L36" s="23" t="str">
        <f>TRIM(RIGHT(SUBSTITUTE(IF(Candidate!B36="",Candidate!CN36,Candidate!B36),"\",REPT(" ",100)),100))</f>
        <v>V03R01</v>
      </c>
      <c r="M36" s="23" t="str">
        <f t="shared" si="1"/>
        <v>V03R01</v>
      </c>
      <c r="N36" s="5" t="str">
        <f t="shared" si="0"/>
        <v>V03R01</v>
      </c>
    </row>
    <row r="37" spans="2:14" x14ac:dyDescent="0.25">
      <c r="B37" t="s">
        <v>486</v>
      </c>
      <c r="C37" t="s">
        <v>509</v>
      </c>
      <c r="L37" s="23" t="str">
        <f>TRIM(RIGHT(SUBSTITUTE(IF(Candidate!B37="",Candidate!CN37,Candidate!B37),"\",REPT(" ",100)),100))</f>
        <v>V03R02</v>
      </c>
      <c r="M37" s="23" t="str">
        <f t="shared" si="1"/>
        <v>V03R02</v>
      </c>
      <c r="N37" s="5" t="str">
        <f t="shared" si="0"/>
        <v>V03R02</v>
      </c>
    </row>
    <row r="38" spans="2:14" x14ac:dyDescent="0.25">
      <c r="L38" s="23" t="str">
        <f>TRIM(RIGHT(SUBSTITUTE(IF(Candidate!B38="",Candidate!CN38,Candidate!B38),"\",REPT(" ",100)),100))</f>
        <v>V03R03</v>
      </c>
      <c r="M38" s="23" t="str">
        <f t="shared" si="1"/>
        <v>V03R03</v>
      </c>
      <c r="N38" s="5" t="str">
        <f t="shared" si="0"/>
        <v>V03R03</v>
      </c>
    </row>
    <row r="39" spans="2:14" x14ac:dyDescent="0.25">
      <c r="L39" s="23" t="str">
        <f>TRIM(RIGHT(SUBSTITUTE(IF(Candidate!B39="",Candidate!CN39,Candidate!B39),"\",REPT(" ",100)),100))</f>
        <v>V03R04</v>
      </c>
      <c r="M39" s="23" t="str">
        <f t="shared" si="1"/>
        <v>V03R04</v>
      </c>
      <c r="N39" s="5" t="str">
        <f t="shared" si="0"/>
        <v>V03R04</v>
      </c>
    </row>
    <row r="40" spans="2:14" x14ac:dyDescent="0.25">
      <c r="L40" s="23" t="str">
        <f>TRIM(RIGHT(SUBSTITUTE(IF(Candidate!B40="",Candidate!CN40,Candidate!B40),"\",REPT(" ",100)),100))</f>
        <v>V03R05</v>
      </c>
      <c r="M40" s="23" t="str">
        <f t="shared" si="1"/>
        <v>V03R05</v>
      </c>
      <c r="N40" s="5" t="str">
        <f t="shared" si="0"/>
        <v>V03R05</v>
      </c>
    </row>
    <row r="41" spans="2:14" x14ac:dyDescent="0.25">
      <c r="L41" s="23" t="str">
        <f>TRIM(RIGHT(SUBSTITUTE(IF(Candidate!B41="",Candidate!CN41,Candidate!B41),"\",REPT(" ",100)),100))</f>
        <v>V03R06</v>
      </c>
      <c r="M41" s="23" t="str">
        <f t="shared" si="1"/>
        <v>V03R06</v>
      </c>
      <c r="N41" s="5" t="str">
        <f t="shared" si="0"/>
        <v>V03R06</v>
      </c>
    </row>
    <row r="42" spans="2:14" x14ac:dyDescent="0.25">
      <c r="L42" s="23" t="str">
        <f>TRIM(RIGHT(SUBSTITUTE(IF(Candidate!B42="",Candidate!CN42,Candidate!B42),"\",REPT(" ",100)),100))</f>
        <v>V03R07</v>
      </c>
      <c r="M42" s="23" t="str">
        <f t="shared" si="1"/>
        <v>V03R07</v>
      </c>
      <c r="N42" s="5" t="str">
        <f t="shared" si="0"/>
        <v>V03R07</v>
      </c>
    </row>
    <row r="43" spans="2:14" x14ac:dyDescent="0.25">
      <c r="L43" s="23" t="str">
        <f>TRIM(RIGHT(SUBSTITUTE(IF(Candidate!B43="",Candidate!CN43,Candidate!B43),"\",REPT(" ",100)),100))</f>
        <v>V03R08</v>
      </c>
      <c r="M43" s="23" t="str">
        <f t="shared" si="1"/>
        <v>V03R08</v>
      </c>
      <c r="N43" s="5" t="str">
        <f t="shared" si="0"/>
        <v>V03R08</v>
      </c>
    </row>
    <row r="44" spans="2:14" x14ac:dyDescent="0.25">
      <c r="L44" s="23" t="str">
        <f>TRIM(RIGHT(SUBSTITUTE(IF(Candidate!B44="",Candidate!CN44,Candidate!B44),"\",REPT(" ",100)),100))</f>
        <v>V03R09</v>
      </c>
      <c r="M44" s="23" t="str">
        <f t="shared" si="1"/>
        <v>V03R09</v>
      </c>
      <c r="N44" s="5" t="str">
        <f t="shared" si="0"/>
        <v>V03R09</v>
      </c>
    </row>
    <row r="45" spans="2:14" x14ac:dyDescent="0.25">
      <c r="L45" s="23" t="str">
        <f>TRIM(RIGHT(SUBSTITUTE(IF(Candidate!B45="",Candidate!CN45,Candidate!B45),"\",REPT(" ",100)),100))</f>
        <v>V03R10</v>
      </c>
      <c r="M45" s="23" t="str">
        <f t="shared" si="1"/>
        <v>V03R10</v>
      </c>
      <c r="N45" s="5" t="str">
        <f t="shared" si="0"/>
        <v>V03R10</v>
      </c>
    </row>
    <row r="46" spans="2:14" x14ac:dyDescent="0.25">
      <c r="L46" s="23" t="str">
        <f>TRIM(RIGHT(SUBSTITUTE(IF(Candidate!B46="",Candidate!CN46,Candidate!B46),"\",REPT(" ",100)),100))</f>
        <v>V03R11</v>
      </c>
      <c r="M46" s="23" t="str">
        <f t="shared" si="1"/>
        <v>V03R11</v>
      </c>
      <c r="N46" s="5" t="str">
        <f t="shared" si="0"/>
        <v>V03R11</v>
      </c>
    </row>
    <row r="47" spans="2:14" x14ac:dyDescent="0.25">
      <c r="L47" s="23" t="str">
        <f>TRIM(RIGHT(SUBSTITUTE(IF(Candidate!B47="",Candidate!CN47,Candidate!B47),"\",REPT(" ",100)),100))</f>
        <v>V03R12</v>
      </c>
      <c r="M47" s="23" t="str">
        <f t="shared" si="1"/>
        <v>V03R12</v>
      </c>
      <c r="N47" s="5" t="str">
        <f t="shared" si="0"/>
        <v>V03R12</v>
      </c>
    </row>
    <row r="48" spans="2:14" x14ac:dyDescent="0.25">
      <c r="L48" s="23" t="str">
        <f>TRIM(RIGHT(SUBSTITUTE(IF(Candidate!B48="",Candidate!CN48,Candidate!B48),"\",REPT(" ",100)),100))</f>
        <v>V03R13</v>
      </c>
      <c r="M48" s="23" t="str">
        <f t="shared" si="1"/>
        <v>V03R13</v>
      </c>
      <c r="N48" s="5" t="str">
        <f t="shared" si="0"/>
        <v>V03R13</v>
      </c>
    </row>
    <row r="49" spans="12:14" x14ac:dyDescent="0.25">
      <c r="L49" s="23" t="str">
        <f>TRIM(RIGHT(SUBSTITUTE(IF(Candidate!B49="",Candidate!CN49,Candidate!B49),"\",REPT(" ",100)),100))</f>
        <v>V03R14</v>
      </c>
      <c r="M49" s="23" t="str">
        <f t="shared" si="1"/>
        <v>V03R14</v>
      </c>
      <c r="N49" s="5" t="str">
        <f t="shared" si="0"/>
        <v>V03R14</v>
      </c>
    </row>
    <row r="50" spans="12:14" x14ac:dyDescent="0.25">
      <c r="L50" s="23" t="str">
        <f>TRIM(RIGHT(SUBSTITUTE(IF(Candidate!B50="",Candidate!CN50,Candidate!B50),"\",REPT(" ",100)),100))</f>
        <v>V03R15</v>
      </c>
      <c r="M50" s="23" t="str">
        <f t="shared" si="1"/>
        <v>V03R15</v>
      </c>
      <c r="N50" s="5" t="str">
        <f t="shared" si="0"/>
        <v>V03R15</v>
      </c>
    </row>
    <row r="51" spans="12:14" x14ac:dyDescent="0.25">
      <c r="L51" s="23" t="str">
        <f>TRIM(RIGHT(SUBSTITUTE(IF(Candidate!B51="",Candidate!CN51,Candidate!B51),"\",REPT(" ",100)),100))</f>
        <v>V03R16</v>
      </c>
      <c r="M51" s="23" t="str">
        <f t="shared" si="1"/>
        <v>V03R16</v>
      </c>
      <c r="N51" s="5" t="str">
        <f t="shared" si="0"/>
        <v>V03R16</v>
      </c>
    </row>
    <row r="52" spans="12:14" x14ac:dyDescent="0.25">
      <c r="L52" s="23" t="str">
        <f>TRIM(RIGHT(SUBSTITUTE(IF(Candidate!B52="",Candidate!CN52,Candidate!B52),"\",REPT(" ",100)),100))</f>
        <v>V04R01</v>
      </c>
      <c r="M52" s="23" t="str">
        <f t="shared" si="1"/>
        <v>V04R01</v>
      </c>
      <c r="N52" s="5" t="str">
        <f t="shared" si="0"/>
        <v>V04R01</v>
      </c>
    </row>
    <row r="53" spans="12:14" x14ac:dyDescent="0.25">
      <c r="L53" s="23" t="str">
        <f>TRIM(RIGHT(SUBSTITUTE(IF(Candidate!B53="",Candidate!CN53,Candidate!B53),"\",REPT(" ",100)),100))</f>
        <v>V04R02</v>
      </c>
      <c r="M53" s="23" t="str">
        <f t="shared" si="1"/>
        <v>V04R02</v>
      </c>
      <c r="N53" s="5" t="str">
        <f t="shared" si="0"/>
        <v>V04R02</v>
      </c>
    </row>
    <row r="54" spans="12:14" x14ac:dyDescent="0.25">
      <c r="L54" s="23" t="str">
        <f>TRIM(RIGHT(SUBSTITUTE(IF(Candidate!B54="",Candidate!CN54,Candidate!B54),"\",REPT(" ",100)),100))</f>
        <v>V04R03</v>
      </c>
      <c r="M54" s="23" t="str">
        <f t="shared" si="1"/>
        <v>V04R03</v>
      </c>
      <c r="N54" s="5" t="str">
        <f t="shared" si="0"/>
        <v>V04R03</v>
      </c>
    </row>
    <row r="55" spans="12:14" x14ac:dyDescent="0.25">
      <c r="L55" s="23" t="str">
        <f>TRIM(RIGHT(SUBSTITUTE(IF(Candidate!B55="",Candidate!CN55,Candidate!B55),"\",REPT(" ",100)),100))</f>
        <v>V04R04</v>
      </c>
      <c r="M55" s="23" t="str">
        <f t="shared" si="1"/>
        <v>V04R04</v>
      </c>
      <c r="N55" s="5" t="str">
        <f t="shared" si="0"/>
        <v>V04R04</v>
      </c>
    </row>
    <row r="56" spans="12:14" x14ac:dyDescent="0.25">
      <c r="L56" s="23" t="str">
        <f>TRIM(RIGHT(SUBSTITUTE(IF(Candidate!B56="",Candidate!CN56,Candidate!B56),"\",REPT(" ",100)),100))</f>
        <v>V04R05</v>
      </c>
      <c r="M56" s="23" t="str">
        <f t="shared" si="1"/>
        <v>V04R05</v>
      </c>
      <c r="N56" s="5" t="str">
        <f t="shared" si="0"/>
        <v>V04R05</v>
      </c>
    </row>
    <row r="57" spans="12:14" x14ac:dyDescent="0.25">
      <c r="L57" s="23" t="str">
        <f>TRIM(RIGHT(SUBSTITUTE(IF(Candidate!B57="",Candidate!CN57,Candidate!B57),"\",REPT(" ",100)),100))</f>
        <v>V04R06</v>
      </c>
      <c r="M57" s="23" t="str">
        <f t="shared" si="1"/>
        <v>V04R06</v>
      </c>
      <c r="N57" s="5" t="str">
        <f t="shared" si="0"/>
        <v>V04R06</v>
      </c>
    </row>
    <row r="58" spans="12:14" x14ac:dyDescent="0.25">
      <c r="L58" s="23" t="str">
        <f>TRIM(RIGHT(SUBSTITUTE(IF(Candidate!B58="",Candidate!CN58,Candidate!B58),"\",REPT(" ",100)),100))</f>
        <v>V04R07</v>
      </c>
      <c r="M58" s="23" t="str">
        <f t="shared" si="1"/>
        <v>V04R07</v>
      </c>
      <c r="N58" s="5" t="str">
        <f t="shared" si="0"/>
        <v>V04R07</v>
      </c>
    </row>
    <row r="59" spans="12:14" x14ac:dyDescent="0.25">
      <c r="L59" s="23" t="str">
        <f>TRIM(RIGHT(SUBSTITUTE(IF(Candidate!B59="",Candidate!CN59,Candidate!B59),"\",REPT(" ",100)),100))</f>
        <v>V04R08</v>
      </c>
      <c r="M59" s="23" t="str">
        <f t="shared" si="1"/>
        <v>V04R08</v>
      </c>
      <c r="N59" s="5" t="str">
        <f t="shared" si="0"/>
        <v>V04R08</v>
      </c>
    </row>
    <row r="60" spans="12:14" x14ac:dyDescent="0.25">
      <c r="L60" s="23" t="str">
        <f>TRIM(RIGHT(SUBSTITUTE(IF(Candidate!B60="",Candidate!CN60,Candidate!B60),"\",REPT(" ",100)),100))</f>
        <v>V04R09</v>
      </c>
      <c r="M60" s="23" t="str">
        <f t="shared" si="1"/>
        <v>V04R09</v>
      </c>
      <c r="N60" s="5" t="str">
        <f t="shared" si="0"/>
        <v>V04R09</v>
      </c>
    </row>
    <row r="61" spans="12:14" x14ac:dyDescent="0.25">
      <c r="L61" s="23" t="str">
        <f>TRIM(RIGHT(SUBSTITUTE(IF(Candidate!B61="",Candidate!CN61,Candidate!B61),"\",REPT(" ",100)),100))</f>
        <v>V04R10</v>
      </c>
      <c r="M61" s="23" t="str">
        <f t="shared" si="1"/>
        <v>V04R10</v>
      </c>
      <c r="N61" s="5" t="str">
        <f t="shared" si="0"/>
        <v>V04R10</v>
      </c>
    </row>
    <row r="62" spans="12:14" x14ac:dyDescent="0.25">
      <c r="L62" s="23" t="str">
        <f>TRIM(RIGHT(SUBSTITUTE(IF(Candidate!B62="",Candidate!CN62,Candidate!B62),"\",REPT(" ",100)),100))</f>
        <v>V04R11</v>
      </c>
      <c r="M62" s="23" t="str">
        <f t="shared" si="1"/>
        <v>V04R11</v>
      </c>
      <c r="N62" s="5" t="str">
        <f t="shared" si="0"/>
        <v>V04R11</v>
      </c>
    </row>
    <row r="63" spans="12:14" x14ac:dyDescent="0.25">
      <c r="L63" s="23" t="str">
        <f>TRIM(RIGHT(SUBSTITUTE(IF(Candidate!B63="",Candidate!CN63,Candidate!B63),"\",REPT(" ",100)),100))</f>
        <v>V04R12</v>
      </c>
      <c r="M63" s="23" t="str">
        <f t="shared" si="1"/>
        <v>V04R12</v>
      </c>
      <c r="N63" s="5" t="str">
        <f t="shared" si="0"/>
        <v>V04R12</v>
      </c>
    </row>
    <row r="64" spans="12:14" x14ac:dyDescent="0.25">
      <c r="L64" s="23" t="str">
        <f>TRIM(RIGHT(SUBSTITUTE(IF(Candidate!B64="",Candidate!CN64,Candidate!B64),"\",REPT(" ",100)),100))</f>
        <v>V04R13</v>
      </c>
      <c r="M64" s="23" t="str">
        <f t="shared" si="1"/>
        <v>V04R13</v>
      </c>
      <c r="N64" s="5" t="str">
        <f t="shared" si="0"/>
        <v>V04R13</v>
      </c>
    </row>
    <row r="65" spans="12:14" x14ac:dyDescent="0.25">
      <c r="L65" s="23" t="str">
        <f>TRIM(RIGHT(SUBSTITUTE(IF(Candidate!B65="",Candidate!CN65,Candidate!B65),"\",REPT(" ",100)),100))</f>
        <v>V04R14</v>
      </c>
      <c r="M65" s="23" t="str">
        <f t="shared" si="1"/>
        <v>V04R14</v>
      </c>
      <c r="N65" s="5" t="str">
        <f t="shared" si="0"/>
        <v>V04R14</v>
      </c>
    </row>
    <row r="66" spans="12:14" x14ac:dyDescent="0.25">
      <c r="L66" s="23" t="str">
        <f>TRIM(RIGHT(SUBSTITUTE(IF(Candidate!B66="",Candidate!CN66,Candidate!B66),"\",REPT(" ",100)),100))</f>
        <v>V04R15</v>
      </c>
      <c r="M66" s="23" t="str">
        <f t="shared" si="1"/>
        <v>V04R15</v>
      </c>
      <c r="N66" s="5" t="str">
        <f t="shared" si="0"/>
        <v>V04R15</v>
      </c>
    </row>
    <row r="67" spans="12:14" x14ac:dyDescent="0.25">
      <c r="L67" s="23" t="str">
        <f>TRIM(RIGHT(SUBSTITUTE(IF(Candidate!B67="",Candidate!CN67,Candidate!B67),"\",REPT(" ",100)),100))</f>
        <v>V04R16</v>
      </c>
      <c r="M67" s="23" t="str">
        <f t="shared" si="1"/>
        <v>V04R16</v>
      </c>
      <c r="N67" s="5" t="str">
        <f t="shared" si="0"/>
        <v>V04R16</v>
      </c>
    </row>
    <row r="68" spans="12:14" x14ac:dyDescent="0.25">
      <c r="L68" s="23" t="str">
        <f>TRIM(RIGHT(SUBSTITUTE(IF(Candidate!B68="",Candidate!CN68,Candidate!B68),"\",REPT(" ",100)),100))</f>
        <v>V05R01</v>
      </c>
      <c r="M68" s="23" t="str">
        <f t="shared" si="1"/>
        <v>V05R01</v>
      </c>
      <c r="N68" s="5" t="str">
        <f t="shared" ref="N68:N131" si="2">IF(LEFT(RIGHT(M68,2),1)&lt;&gt;"/",RIGHT(M68,6),INDEX(CandidateFileArray,MATCH(RIGHT(M68,8),CandidateFileList,0),2))</f>
        <v>V05R01</v>
      </c>
    </row>
    <row r="69" spans="12:14" x14ac:dyDescent="0.25">
      <c r="L69" s="23" t="str">
        <f>TRIM(RIGHT(SUBSTITUTE(IF(Candidate!B69="",Candidate!CN69,Candidate!B69),"\",REPT(" ",100)),100))</f>
        <v>V05R02</v>
      </c>
      <c r="M69" s="23" t="str">
        <f t="shared" ref="M69:M132" si="3">TRIM(LEFT(SUBSTITUTE(L69,".",REPT(" ",100)),100))</f>
        <v>V05R02</v>
      </c>
      <c r="N69" s="5" t="str">
        <f t="shared" si="2"/>
        <v>V05R02</v>
      </c>
    </row>
    <row r="70" spans="12:14" x14ac:dyDescent="0.25">
      <c r="L70" s="23" t="str">
        <f>TRIM(RIGHT(SUBSTITUTE(IF(Candidate!B70="",Candidate!CN70,Candidate!B70),"\",REPT(" ",100)),100))</f>
        <v>V05R03</v>
      </c>
      <c r="M70" s="23" t="str">
        <f t="shared" si="3"/>
        <v>V05R03</v>
      </c>
      <c r="N70" s="5" t="str">
        <f t="shared" si="2"/>
        <v>V05R03</v>
      </c>
    </row>
    <row r="71" spans="12:14" x14ac:dyDescent="0.25">
      <c r="L71" s="23" t="str">
        <f>TRIM(RIGHT(SUBSTITUTE(IF(Candidate!B71="",Candidate!CN71,Candidate!B71),"\",REPT(" ",100)),100))</f>
        <v>V05R04</v>
      </c>
      <c r="M71" s="23" t="str">
        <f t="shared" si="3"/>
        <v>V05R04</v>
      </c>
      <c r="N71" s="5" t="str">
        <f t="shared" si="2"/>
        <v>V05R04</v>
      </c>
    </row>
    <row r="72" spans="12:14" x14ac:dyDescent="0.25">
      <c r="L72" s="23" t="str">
        <f>TRIM(RIGHT(SUBSTITUTE(IF(Candidate!B72="",Candidate!CN72,Candidate!B72),"\",REPT(" ",100)),100))</f>
        <v>V05R05</v>
      </c>
      <c r="M72" s="23" t="str">
        <f t="shared" si="3"/>
        <v>V05R05</v>
      </c>
      <c r="N72" s="5" t="str">
        <f t="shared" si="2"/>
        <v>V05R05</v>
      </c>
    </row>
    <row r="73" spans="12:14" x14ac:dyDescent="0.25">
      <c r="L73" s="23" t="str">
        <f>TRIM(RIGHT(SUBSTITUTE(IF(Candidate!B73="",Candidate!CN73,Candidate!B73),"\",REPT(" ",100)),100))</f>
        <v>V05R06</v>
      </c>
      <c r="M73" s="23" t="str">
        <f t="shared" si="3"/>
        <v>V05R06</v>
      </c>
      <c r="N73" s="5" t="str">
        <f t="shared" si="2"/>
        <v>V05R06</v>
      </c>
    </row>
    <row r="74" spans="12:14" x14ac:dyDescent="0.25">
      <c r="L74" s="23" t="str">
        <f>TRIM(RIGHT(SUBSTITUTE(IF(Candidate!B74="",Candidate!CN74,Candidate!B74),"\",REPT(" ",100)),100))</f>
        <v>V05R07</v>
      </c>
      <c r="M74" s="23" t="str">
        <f t="shared" si="3"/>
        <v>V05R07</v>
      </c>
      <c r="N74" s="5" t="str">
        <f t="shared" si="2"/>
        <v>V05R07</v>
      </c>
    </row>
    <row r="75" spans="12:14" x14ac:dyDescent="0.25">
      <c r="L75" s="23" t="str">
        <f>TRIM(RIGHT(SUBSTITUTE(IF(Candidate!B75="",Candidate!CN75,Candidate!B75),"\",REPT(" ",100)),100))</f>
        <v>V05R08</v>
      </c>
      <c r="M75" s="23" t="str">
        <f t="shared" si="3"/>
        <v>V05R08</v>
      </c>
      <c r="N75" s="5" t="str">
        <f t="shared" si="2"/>
        <v>V05R08</v>
      </c>
    </row>
    <row r="76" spans="12:14" x14ac:dyDescent="0.25">
      <c r="L76" s="23" t="str">
        <f>TRIM(RIGHT(SUBSTITUTE(IF(Candidate!B76="",Candidate!CN76,Candidate!B76),"\",REPT(" ",100)),100))</f>
        <v>V05R09</v>
      </c>
      <c r="M76" s="23" t="str">
        <f t="shared" si="3"/>
        <v>V05R09</v>
      </c>
      <c r="N76" s="5" t="str">
        <f t="shared" si="2"/>
        <v>V05R09</v>
      </c>
    </row>
    <row r="77" spans="12:14" x14ac:dyDescent="0.25">
      <c r="L77" s="23" t="str">
        <f>TRIM(RIGHT(SUBSTITUTE(IF(Candidate!B77="",Candidate!CN77,Candidate!B77),"\",REPT(" ",100)),100))</f>
        <v>V05R10</v>
      </c>
      <c r="M77" s="23" t="str">
        <f t="shared" si="3"/>
        <v>V05R10</v>
      </c>
      <c r="N77" s="5" t="str">
        <f t="shared" si="2"/>
        <v>V05R10</v>
      </c>
    </row>
    <row r="78" spans="12:14" x14ac:dyDescent="0.25">
      <c r="L78" s="23" t="str">
        <f>TRIM(RIGHT(SUBSTITUTE(IF(Candidate!B78="",Candidate!CN78,Candidate!B78),"\",REPT(" ",100)),100))</f>
        <v>V05R11</v>
      </c>
      <c r="M78" s="23" t="str">
        <f t="shared" si="3"/>
        <v>V05R11</v>
      </c>
      <c r="N78" s="5" t="str">
        <f t="shared" si="2"/>
        <v>V05R11</v>
      </c>
    </row>
    <row r="79" spans="12:14" x14ac:dyDescent="0.25">
      <c r="L79" s="23" t="str">
        <f>TRIM(RIGHT(SUBSTITUTE(IF(Candidate!B79="",Candidate!CN79,Candidate!B79),"\",REPT(" ",100)),100))</f>
        <v>V05R12</v>
      </c>
      <c r="M79" s="23" t="str">
        <f t="shared" si="3"/>
        <v>V05R12</v>
      </c>
      <c r="N79" s="5" t="str">
        <f t="shared" si="2"/>
        <v>V05R12</v>
      </c>
    </row>
    <row r="80" spans="12:14" x14ac:dyDescent="0.25">
      <c r="L80" s="23" t="str">
        <f>TRIM(RIGHT(SUBSTITUTE(IF(Candidate!B80="",Candidate!CN80,Candidate!B80),"\",REPT(" ",100)),100))</f>
        <v>V05R13</v>
      </c>
      <c r="M80" s="23" t="str">
        <f t="shared" si="3"/>
        <v>V05R13</v>
      </c>
      <c r="N80" s="5" t="str">
        <f t="shared" si="2"/>
        <v>V05R13</v>
      </c>
    </row>
    <row r="81" spans="12:14" x14ac:dyDescent="0.25">
      <c r="L81" s="23" t="str">
        <f>TRIM(RIGHT(SUBSTITUTE(IF(Candidate!B81="",Candidate!CN81,Candidate!B81),"\",REPT(" ",100)),100))</f>
        <v>V05R14</v>
      </c>
      <c r="M81" s="23" t="str">
        <f t="shared" si="3"/>
        <v>V05R14</v>
      </c>
      <c r="N81" s="5" t="str">
        <f t="shared" si="2"/>
        <v>V05R14</v>
      </c>
    </row>
    <row r="82" spans="12:14" x14ac:dyDescent="0.25">
      <c r="L82" s="23" t="str">
        <f>TRIM(RIGHT(SUBSTITUTE(IF(Candidate!B82="",Candidate!CN82,Candidate!B82),"\",REPT(" ",100)),100))</f>
        <v>V05R15</v>
      </c>
      <c r="M82" s="23" t="str">
        <f t="shared" si="3"/>
        <v>V05R15</v>
      </c>
      <c r="N82" s="5" t="str">
        <f t="shared" si="2"/>
        <v>V05R15</v>
      </c>
    </row>
    <row r="83" spans="12:14" x14ac:dyDescent="0.25">
      <c r="L83" s="23" t="str">
        <f>TRIM(RIGHT(SUBSTITUTE(IF(Candidate!B83="",Candidate!CN83,Candidate!B83),"\",REPT(" ",100)),100))</f>
        <v>V05R16</v>
      </c>
      <c r="M83" s="23" t="str">
        <f t="shared" si="3"/>
        <v>V05R16</v>
      </c>
      <c r="N83" s="5" t="str">
        <f t="shared" si="2"/>
        <v>V05R16</v>
      </c>
    </row>
    <row r="84" spans="12:14" x14ac:dyDescent="0.25">
      <c r="L84" s="23" t="str">
        <f>TRIM(RIGHT(SUBSTITUTE(IF(Candidate!B84="",Candidate!CN84,Candidate!B84),"\",REPT(" ",100)),100))</f>
        <v>V06R01</v>
      </c>
      <c r="M84" s="23" t="str">
        <f t="shared" si="3"/>
        <v>V06R01</v>
      </c>
      <c r="N84" s="5" t="str">
        <f t="shared" si="2"/>
        <v>V06R01</v>
      </c>
    </row>
    <row r="85" spans="12:14" x14ac:dyDescent="0.25">
      <c r="L85" s="23" t="str">
        <f>TRIM(RIGHT(SUBSTITUTE(IF(Candidate!B85="",Candidate!CN85,Candidate!B85),"\",REPT(" ",100)),100))</f>
        <v>V06R02</v>
      </c>
      <c r="M85" s="23" t="str">
        <f t="shared" si="3"/>
        <v>V06R02</v>
      </c>
      <c r="N85" s="5" t="str">
        <f t="shared" si="2"/>
        <v>V06R02</v>
      </c>
    </row>
    <row r="86" spans="12:14" x14ac:dyDescent="0.25">
      <c r="L86" s="23" t="str">
        <f>TRIM(RIGHT(SUBSTITUTE(IF(Candidate!B86="",Candidate!CN86,Candidate!B86),"\",REPT(" ",100)),100))</f>
        <v>V06R03</v>
      </c>
      <c r="M86" s="23" t="str">
        <f t="shared" si="3"/>
        <v>V06R03</v>
      </c>
      <c r="N86" s="5" t="str">
        <f t="shared" si="2"/>
        <v>V06R03</v>
      </c>
    </row>
    <row r="87" spans="12:14" x14ac:dyDescent="0.25">
      <c r="L87" s="23" t="str">
        <f>TRIM(RIGHT(SUBSTITUTE(IF(Candidate!B87="",Candidate!CN87,Candidate!B87),"\",REPT(" ",100)),100))</f>
        <v>V06R04</v>
      </c>
      <c r="M87" s="23" t="str">
        <f t="shared" si="3"/>
        <v>V06R04</v>
      </c>
      <c r="N87" s="5" t="str">
        <f t="shared" si="2"/>
        <v>V06R04</v>
      </c>
    </row>
    <row r="88" spans="12:14" x14ac:dyDescent="0.25">
      <c r="L88" s="23" t="str">
        <f>TRIM(RIGHT(SUBSTITUTE(IF(Candidate!B88="",Candidate!CN88,Candidate!B88),"\",REPT(" ",100)),100))</f>
        <v>V06R05</v>
      </c>
      <c r="M88" s="23" t="str">
        <f t="shared" si="3"/>
        <v>V06R05</v>
      </c>
      <c r="N88" s="5" t="str">
        <f t="shared" si="2"/>
        <v>V06R05</v>
      </c>
    </row>
    <row r="89" spans="12:14" x14ac:dyDescent="0.25">
      <c r="L89" s="23" t="str">
        <f>TRIM(RIGHT(SUBSTITUTE(IF(Candidate!B89="",Candidate!CN89,Candidate!B89),"\",REPT(" ",100)),100))</f>
        <v>V06R06</v>
      </c>
      <c r="M89" s="23" t="str">
        <f t="shared" si="3"/>
        <v>V06R06</v>
      </c>
      <c r="N89" s="5" t="str">
        <f t="shared" si="2"/>
        <v>V06R06</v>
      </c>
    </row>
    <row r="90" spans="12:14" x14ac:dyDescent="0.25">
      <c r="L90" s="23" t="str">
        <f>TRIM(RIGHT(SUBSTITUTE(IF(Candidate!B90="",Candidate!CN90,Candidate!B90),"\",REPT(" ",100)),100))</f>
        <v>V06R07</v>
      </c>
      <c r="M90" s="23" t="str">
        <f t="shared" si="3"/>
        <v>V06R07</v>
      </c>
      <c r="N90" s="5" t="str">
        <f t="shared" si="2"/>
        <v>V06R07</v>
      </c>
    </row>
    <row r="91" spans="12:14" x14ac:dyDescent="0.25">
      <c r="L91" s="23" t="str">
        <f>TRIM(RIGHT(SUBSTITUTE(IF(Candidate!B91="",Candidate!CN91,Candidate!B91),"\",REPT(" ",100)),100))</f>
        <v>V06R08</v>
      </c>
      <c r="M91" s="23" t="str">
        <f t="shared" si="3"/>
        <v>V06R08</v>
      </c>
      <c r="N91" s="5" t="str">
        <f t="shared" si="2"/>
        <v>V06R08</v>
      </c>
    </row>
    <row r="92" spans="12:14" x14ac:dyDescent="0.25">
      <c r="L92" s="23" t="str">
        <f>TRIM(RIGHT(SUBSTITUTE(IF(Candidate!B92="",Candidate!CN92,Candidate!B92),"\",REPT(" ",100)),100))</f>
        <v>V06R09</v>
      </c>
      <c r="M92" s="23" t="str">
        <f t="shared" si="3"/>
        <v>V06R09</v>
      </c>
      <c r="N92" s="5" t="str">
        <f t="shared" si="2"/>
        <v>V06R09</v>
      </c>
    </row>
    <row r="93" spans="12:14" x14ac:dyDescent="0.25">
      <c r="L93" s="23" t="str">
        <f>TRIM(RIGHT(SUBSTITUTE(IF(Candidate!B93="",Candidate!CN93,Candidate!B93),"\",REPT(" ",100)),100))</f>
        <v>V06R10</v>
      </c>
      <c r="M93" s="23" t="str">
        <f t="shared" si="3"/>
        <v>V06R10</v>
      </c>
      <c r="N93" s="5" t="str">
        <f t="shared" si="2"/>
        <v>V06R10</v>
      </c>
    </row>
    <row r="94" spans="12:14" x14ac:dyDescent="0.25">
      <c r="L94" s="23" t="str">
        <f>TRIM(RIGHT(SUBSTITUTE(IF(Candidate!B94="",Candidate!CN94,Candidate!B94),"\",REPT(" ",100)),100))</f>
        <v>V06R11</v>
      </c>
      <c r="M94" s="23" t="str">
        <f t="shared" si="3"/>
        <v>V06R11</v>
      </c>
      <c r="N94" s="5" t="str">
        <f t="shared" si="2"/>
        <v>V06R11</v>
      </c>
    </row>
    <row r="95" spans="12:14" x14ac:dyDescent="0.25">
      <c r="L95" s="23" t="str">
        <f>TRIM(RIGHT(SUBSTITUTE(IF(Candidate!B95="",Candidate!CN95,Candidate!B95),"\",REPT(" ",100)),100))</f>
        <v>V06R12</v>
      </c>
      <c r="M95" s="23" t="str">
        <f t="shared" si="3"/>
        <v>V06R12</v>
      </c>
      <c r="N95" s="5" t="str">
        <f t="shared" si="2"/>
        <v>V06R12</v>
      </c>
    </row>
    <row r="96" spans="12:14" x14ac:dyDescent="0.25">
      <c r="L96" s="23" t="str">
        <f>TRIM(RIGHT(SUBSTITUTE(IF(Candidate!B96="",Candidate!CN96,Candidate!B96),"\",REPT(" ",100)),100))</f>
        <v>V06R13</v>
      </c>
      <c r="M96" s="23" t="str">
        <f t="shared" si="3"/>
        <v>V06R13</v>
      </c>
      <c r="N96" s="5" t="str">
        <f t="shared" si="2"/>
        <v>V06R13</v>
      </c>
    </row>
    <row r="97" spans="12:14" x14ac:dyDescent="0.25">
      <c r="L97" s="23" t="str">
        <f>TRIM(RIGHT(SUBSTITUTE(IF(Candidate!B97="",Candidate!CN97,Candidate!B97),"\",REPT(" ",100)),100))</f>
        <v>V06R14</v>
      </c>
      <c r="M97" s="23" t="str">
        <f t="shared" si="3"/>
        <v>V06R14</v>
      </c>
      <c r="N97" s="5" t="str">
        <f t="shared" si="2"/>
        <v>V06R14</v>
      </c>
    </row>
    <row r="98" spans="12:14" x14ac:dyDescent="0.25">
      <c r="L98" s="23" t="str">
        <f>TRIM(RIGHT(SUBSTITUTE(IF(Candidate!B98="",Candidate!CN98,Candidate!B98),"\",REPT(" ",100)),100))</f>
        <v>V06R15</v>
      </c>
      <c r="M98" s="23" t="str">
        <f t="shared" si="3"/>
        <v>V06R15</v>
      </c>
      <c r="N98" s="5" t="str">
        <f t="shared" si="2"/>
        <v>V06R15</v>
      </c>
    </row>
    <row r="99" spans="12:14" x14ac:dyDescent="0.25">
      <c r="L99" s="23" t="str">
        <f>TRIM(RIGHT(SUBSTITUTE(IF(Candidate!B99="",Candidate!CN99,Candidate!B99),"\",REPT(" ",100)),100))</f>
        <v>V06R16</v>
      </c>
      <c r="M99" s="23" t="str">
        <f t="shared" si="3"/>
        <v>V06R16</v>
      </c>
      <c r="N99" s="5" t="str">
        <f t="shared" si="2"/>
        <v>V06R16</v>
      </c>
    </row>
    <row r="100" spans="12:14" x14ac:dyDescent="0.25">
      <c r="L100" s="23" t="str">
        <f>TRIM(RIGHT(SUBSTITUTE(IF(Candidate!B100="",Candidate!CN100,Candidate!B100),"\",REPT(" ",100)),100))</f>
        <v>V07R01</v>
      </c>
      <c r="M100" s="23" t="str">
        <f t="shared" si="3"/>
        <v>V07R01</v>
      </c>
      <c r="N100" s="5" t="str">
        <f t="shared" si="2"/>
        <v>V07R01</v>
      </c>
    </row>
    <row r="101" spans="12:14" x14ac:dyDescent="0.25">
      <c r="L101" s="23" t="str">
        <f>TRIM(RIGHT(SUBSTITUTE(IF(Candidate!B101="",Candidate!CN101,Candidate!B101),"\",REPT(" ",100)),100))</f>
        <v>V07R02</v>
      </c>
      <c r="M101" s="23" t="str">
        <f t="shared" si="3"/>
        <v>V07R02</v>
      </c>
      <c r="N101" s="5" t="str">
        <f t="shared" si="2"/>
        <v>V07R02</v>
      </c>
    </row>
    <row r="102" spans="12:14" x14ac:dyDescent="0.25">
      <c r="L102" s="23" t="str">
        <f>TRIM(RIGHT(SUBSTITUTE(IF(Candidate!B102="",Candidate!CN102,Candidate!B102),"\",REPT(" ",100)),100))</f>
        <v>V07R03</v>
      </c>
      <c r="M102" s="23" t="str">
        <f t="shared" si="3"/>
        <v>V07R03</v>
      </c>
      <c r="N102" s="5" t="str">
        <f t="shared" si="2"/>
        <v>V07R03</v>
      </c>
    </row>
    <row r="103" spans="12:14" x14ac:dyDescent="0.25">
      <c r="L103" s="23" t="str">
        <f>TRIM(RIGHT(SUBSTITUTE(IF(Candidate!B103="",Candidate!CN103,Candidate!B103),"\",REPT(" ",100)),100))</f>
        <v>V07R04</v>
      </c>
      <c r="M103" s="23" t="str">
        <f t="shared" si="3"/>
        <v>V07R04</v>
      </c>
      <c r="N103" s="5" t="str">
        <f t="shared" si="2"/>
        <v>V07R04</v>
      </c>
    </row>
    <row r="104" spans="12:14" x14ac:dyDescent="0.25">
      <c r="L104" s="23" t="str">
        <f>TRIM(RIGHT(SUBSTITUTE(IF(Candidate!B104="",Candidate!CN104,Candidate!B104),"\",REPT(" ",100)),100))</f>
        <v>V07R05</v>
      </c>
      <c r="M104" s="23" t="str">
        <f t="shared" si="3"/>
        <v>V07R05</v>
      </c>
      <c r="N104" s="5" t="str">
        <f t="shared" si="2"/>
        <v>V07R05</v>
      </c>
    </row>
    <row r="105" spans="12:14" x14ac:dyDescent="0.25">
      <c r="L105" s="23" t="str">
        <f>TRIM(RIGHT(SUBSTITUTE(IF(Candidate!B105="",Candidate!CN105,Candidate!B105),"\",REPT(" ",100)),100))</f>
        <v>V07R06</v>
      </c>
      <c r="M105" s="23" t="str">
        <f t="shared" si="3"/>
        <v>V07R06</v>
      </c>
      <c r="N105" s="5" t="str">
        <f t="shared" si="2"/>
        <v>V07R06</v>
      </c>
    </row>
    <row r="106" spans="12:14" x14ac:dyDescent="0.25">
      <c r="L106" s="23" t="str">
        <f>TRIM(RIGHT(SUBSTITUTE(IF(Candidate!B106="",Candidate!CN106,Candidate!B106),"\",REPT(" ",100)),100))</f>
        <v>V07R07</v>
      </c>
      <c r="M106" s="23" t="str">
        <f t="shared" si="3"/>
        <v>V07R07</v>
      </c>
      <c r="N106" s="5" t="str">
        <f t="shared" si="2"/>
        <v>V07R07</v>
      </c>
    </row>
    <row r="107" spans="12:14" x14ac:dyDescent="0.25">
      <c r="L107" s="23" t="str">
        <f>TRIM(RIGHT(SUBSTITUTE(IF(Candidate!B107="",Candidate!CN107,Candidate!B107),"\",REPT(" ",100)),100))</f>
        <v>V07R08</v>
      </c>
      <c r="M107" s="23" t="str">
        <f t="shared" si="3"/>
        <v>V07R08</v>
      </c>
      <c r="N107" s="5" t="str">
        <f t="shared" si="2"/>
        <v>V07R08</v>
      </c>
    </row>
    <row r="108" spans="12:14" x14ac:dyDescent="0.25">
      <c r="L108" s="23" t="str">
        <f>TRIM(RIGHT(SUBSTITUTE(IF(Candidate!B108="",Candidate!CN108,Candidate!B108),"\",REPT(" ",100)),100))</f>
        <v>V07R09</v>
      </c>
      <c r="M108" s="23" t="str">
        <f t="shared" si="3"/>
        <v>V07R09</v>
      </c>
      <c r="N108" s="5" t="str">
        <f t="shared" si="2"/>
        <v>V07R09</v>
      </c>
    </row>
    <row r="109" spans="12:14" x14ac:dyDescent="0.25">
      <c r="L109" s="23" t="str">
        <f>TRIM(RIGHT(SUBSTITUTE(IF(Candidate!B109="",Candidate!CN109,Candidate!B109),"\",REPT(" ",100)),100))</f>
        <v>V07R10</v>
      </c>
      <c r="M109" s="23" t="str">
        <f t="shared" si="3"/>
        <v>V07R10</v>
      </c>
      <c r="N109" s="5" t="str">
        <f t="shared" si="2"/>
        <v>V07R10</v>
      </c>
    </row>
    <row r="110" spans="12:14" x14ac:dyDescent="0.25">
      <c r="L110" s="23" t="str">
        <f>TRIM(RIGHT(SUBSTITUTE(IF(Candidate!B110="",Candidate!CN110,Candidate!B110),"\",REPT(" ",100)),100))</f>
        <v>V08R01</v>
      </c>
      <c r="M110" s="23" t="str">
        <f t="shared" si="3"/>
        <v>V08R01</v>
      </c>
      <c r="N110" s="5" t="str">
        <f t="shared" si="2"/>
        <v>V08R01</v>
      </c>
    </row>
    <row r="111" spans="12:14" x14ac:dyDescent="0.25">
      <c r="L111" s="23" t="str">
        <f>TRIM(RIGHT(SUBSTITUTE(IF(Candidate!B111="",Candidate!CN111,Candidate!B111),"\",REPT(" ",100)),100))</f>
        <v>V08R02</v>
      </c>
      <c r="M111" s="23" t="str">
        <f t="shared" si="3"/>
        <v>V08R02</v>
      </c>
      <c r="N111" s="5" t="str">
        <f t="shared" si="2"/>
        <v>V08R02</v>
      </c>
    </row>
    <row r="112" spans="12:14" x14ac:dyDescent="0.25">
      <c r="L112" s="23" t="str">
        <f>TRIM(RIGHT(SUBSTITUTE(IF(Candidate!B112="",Candidate!CN112,Candidate!B112),"\",REPT(" ",100)),100))</f>
        <v>V08R03</v>
      </c>
      <c r="M112" s="23" t="str">
        <f t="shared" si="3"/>
        <v>V08R03</v>
      </c>
      <c r="N112" s="5" t="str">
        <f t="shared" si="2"/>
        <v>V08R03</v>
      </c>
    </row>
    <row r="113" spans="12:14" x14ac:dyDescent="0.25">
      <c r="L113" s="23" t="str">
        <f>TRIM(RIGHT(SUBSTITUTE(IF(Candidate!B113="",Candidate!CN113,Candidate!B113),"\",REPT(" ",100)),100))</f>
        <v>V08R04</v>
      </c>
      <c r="M113" s="23" t="str">
        <f t="shared" si="3"/>
        <v>V08R04</v>
      </c>
      <c r="N113" s="5" t="str">
        <f t="shared" si="2"/>
        <v>V08R04</v>
      </c>
    </row>
    <row r="114" spans="12:14" x14ac:dyDescent="0.25">
      <c r="L114" s="23" t="str">
        <f>TRIM(RIGHT(SUBSTITUTE(IF(Candidate!B114="",Candidate!CN114,Candidate!B114),"\",REPT(" ",100)),100))</f>
        <v>V08R05</v>
      </c>
      <c r="M114" s="23" t="str">
        <f t="shared" si="3"/>
        <v>V08R05</v>
      </c>
      <c r="N114" s="5" t="str">
        <f t="shared" si="2"/>
        <v>V08R05</v>
      </c>
    </row>
    <row r="115" spans="12:14" x14ac:dyDescent="0.25">
      <c r="L115" s="23" t="str">
        <f>TRIM(RIGHT(SUBSTITUTE(IF(Candidate!B115="",Candidate!CN115,Candidate!B115),"\",REPT(" ",100)),100))</f>
        <v>V08R06</v>
      </c>
      <c r="M115" s="23" t="str">
        <f t="shared" si="3"/>
        <v>V08R06</v>
      </c>
      <c r="N115" s="5" t="str">
        <f t="shared" si="2"/>
        <v>V08R06</v>
      </c>
    </row>
    <row r="116" spans="12:14" x14ac:dyDescent="0.25">
      <c r="L116" s="23" t="str">
        <f>TRIM(RIGHT(SUBSTITUTE(IF(Candidate!B116="",Candidate!CN116,Candidate!B116),"\",REPT(" ",100)),100))</f>
        <v>V08R07</v>
      </c>
      <c r="M116" s="23" t="str">
        <f t="shared" si="3"/>
        <v>V08R07</v>
      </c>
      <c r="N116" s="5" t="str">
        <f t="shared" si="2"/>
        <v>V08R07</v>
      </c>
    </row>
    <row r="117" spans="12:14" x14ac:dyDescent="0.25">
      <c r="L117" s="23" t="str">
        <f>TRIM(RIGHT(SUBSTITUTE(IF(Candidate!B117="",Candidate!CN117,Candidate!B117),"\",REPT(" ",100)),100))</f>
        <v>V08R08</v>
      </c>
      <c r="M117" s="23" t="str">
        <f t="shared" si="3"/>
        <v>V08R08</v>
      </c>
      <c r="N117" s="5" t="str">
        <f t="shared" si="2"/>
        <v>V08R08</v>
      </c>
    </row>
    <row r="118" spans="12:14" x14ac:dyDescent="0.25">
      <c r="L118" s="23" t="str">
        <f>TRIM(RIGHT(SUBSTITUTE(IF(Candidate!B118="",Candidate!CN118,Candidate!B118),"\",REPT(" ",100)),100))</f>
        <v>V08R09</v>
      </c>
      <c r="M118" s="23" t="str">
        <f t="shared" si="3"/>
        <v>V08R09</v>
      </c>
      <c r="N118" s="5" t="str">
        <f t="shared" si="2"/>
        <v>V08R09</v>
      </c>
    </row>
    <row r="119" spans="12:14" x14ac:dyDescent="0.25">
      <c r="L119" s="23" t="str">
        <f>TRIM(RIGHT(SUBSTITUTE(IF(Candidate!B119="",Candidate!CN119,Candidate!B119),"\",REPT(" ",100)),100))</f>
        <v>V08R10</v>
      </c>
      <c r="M119" s="23" t="str">
        <f t="shared" si="3"/>
        <v>V08R10</v>
      </c>
      <c r="N119" s="5" t="str">
        <f t="shared" si="2"/>
        <v>V08R10</v>
      </c>
    </row>
    <row r="120" spans="12:14" x14ac:dyDescent="0.25">
      <c r="L120" s="23" t="str">
        <f>TRIM(RIGHT(SUBSTITUTE(IF(Candidate!B120="",Candidate!CN120,Candidate!B120),"\",REPT(" ",100)),100))</f>
        <v>V09R01</v>
      </c>
      <c r="M120" s="23" t="str">
        <f t="shared" si="3"/>
        <v>V09R01</v>
      </c>
      <c r="N120" s="5" t="str">
        <f t="shared" si="2"/>
        <v>V09R01</v>
      </c>
    </row>
    <row r="121" spans="12:14" x14ac:dyDescent="0.25">
      <c r="L121" s="23" t="str">
        <f>TRIM(RIGHT(SUBSTITUTE(IF(Candidate!B121="",Candidate!CN121,Candidate!B121),"\",REPT(" ",100)),100))</f>
        <v>V09R02/N</v>
      </c>
      <c r="M121" s="23" t="str">
        <f t="shared" si="3"/>
        <v>V09R02/N</v>
      </c>
      <c r="N121" s="5" t="str">
        <f t="shared" si="2"/>
        <v>V09R05</v>
      </c>
    </row>
    <row r="122" spans="12:14" x14ac:dyDescent="0.25">
      <c r="L122" s="23" t="str">
        <f>TRIM(RIGHT(SUBSTITUTE(IF(Candidate!B122="",Candidate!CN122,Candidate!B122),"\",REPT(" ",100)),100))</f>
        <v>V09R02/E</v>
      </c>
      <c r="M122" s="23" t="str">
        <f t="shared" si="3"/>
        <v>V09R02/E</v>
      </c>
      <c r="N122" s="5" t="str">
        <f t="shared" si="2"/>
        <v>V09R02</v>
      </c>
    </row>
    <row r="123" spans="12:14" x14ac:dyDescent="0.25">
      <c r="L123" s="23" t="str">
        <f>TRIM(RIGHT(SUBSTITUTE(IF(Candidate!B123="",Candidate!CN123,Candidate!B123),"\",REPT(" ",100)),100))</f>
        <v>V09R02/S</v>
      </c>
      <c r="M123" s="23" t="str">
        <f t="shared" si="3"/>
        <v>V09R02/S</v>
      </c>
      <c r="N123" s="5" t="str">
        <f t="shared" si="2"/>
        <v>V09R03</v>
      </c>
    </row>
    <row r="124" spans="12:14" x14ac:dyDescent="0.25">
      <c r="L124" s="23" t="str">
        <f>TRIM(RIGHT(SUBSTITUTE(IF(Candidate!B124="",Candidate!CN124,Candidate!B124),"\",REPT(" ",100)),100))</f>
        <v>V09R02/W</v>
      </c>
      <c r="M124" s="23" t="str">
        <f t="shared" si="3"/>
        <v>V09R02/W</v>
      </c>
      <c r="N124" s="5" t="str">
        <f t="shared" si="2"/>
        <v>V09R04</v>
      </c>
    </row>
    <row r="125" spans="12:14" x14ac:dyDescent="0.25">
      <c r="L125" s="23" t="str">
        <f>TRIM(RIGHT(SUBSTITUTE(IF(Candidate!B125="",Candidate!CN125,Candidate!B125),"\",REPT(" ",100)),100))</f>
        <v>V09R06</v>
      </c>
      <c r="M125" s="23" t="str">
        <f t="shared" si="3"/>
        <v>V09R06</v>
      </c>
      <c r="N125" s="5" t="str">
        <f t="shared" si="2"/>
        <v>V09R06</v>
      </c>
    </row>
    <row r="126" spans="12:14" x14ac:dyDescent="0.25">
      <c r="L126" s="23" t="str">
        <f>TRIM(RIGHT(SUBSTITUTE(IF(Candidate!B126="",Candidate!CN126,Candidate!B126),"\",REPT(" ",100)),100))</f>
        <v>V09R07/N</v>
      </c>
      <c r="M126" s="23" t="str">
        <f t="shared" si="3"/>
        <v>V09R07/N</v>
      </c>
      <c r="N126" s="5" t="str">
        <f t="shared" si="2"/>
        <v>V09R10</v>
      </c>
    </row>
    <row r="127" spans="12:14" x14ac:dyDescent="0.25">
      <c r="L127" s="23" t="str">
        <f>TRIM(RIGHT(SUBSTITUTE(IF(Candidate!B127="",Candidate!CN127,Candidate!B127),"\",REPT(" ",100)),100))</f>
        <v>V09R07/E</v>
      </c>
      <c r="M127" s="23" t="str">
        <f t="shared" si="3"/>
        <v>V09R07/E</v>
      </c>
      <c r="N127" s="5" t="str">
        <f t="shared" si="2"/>
        <v>V09R07</v>
      </c>
    </row>
    <row r="128" spans="12:14" x14ac:dyDescent="0.25">
      <c r="L128" s="23" t="str">
        <f>TRIM(RIGHT(SUBSTITUTE(IF(Candidate!B128="",Candidate!CN128,Candidate!B128),"\",REPT(" ",100)),100))</f>
        <v>V09R07/S</v>
      </c>
      <c r="M128" s="23" t="str">
        <f t="shared" si="3"/>
        <v>V09R07/S</v>
      </c>
      <c r="N128" s="5" t="str">
        <f t="shared" si="2"/>
        <v>V09R08</v>
      </c>
    </row>
    <row r="129" spans="12:14" x14ac:dyDescent="0.25">
      <c r="L129" s="23" t="str">
        <f>TRIM(RIGHT(SUBSTITUTE(IF(Candidate!B129="",Candidate!CN129,Candidate!B129),"\",REPT(" ",100)),100))</f>
        <v>V09R07/W</v>
      </c>
      <c r="M129" s="23" t="str">
        <f t="shared" si="3"/>
        <v>V09R07/W</v>
      </c>
      <c r="N129" s="5" t="str">
        <f t="shared" si="2"/>
        <v>V09R09</v>
      </c>
    </row>
    <row r="130" spans="12:14" x14ac:dyDescent="0.25">
      <c r="L130" s="23" t="str">
        <f>TRIM(RIGHT(SUBSTITUTE(IF(Candidate!B130="",Candidate!CN130,Candidate!B130),"\",REPT(" ",100)),100))</f>
        <v>V10R01</v>
      </c>
      <c r="M130" s="23" t="str">
        <f t="shared" si="3"/>
        <v>V10R01</v>
      </c>
      <c r="N130" s="5" t="str">
        <f t="shared" si="2"/>
        <v>V10R01</v>
      </c>
    </row>
    <row r="131" spans="12:14" x14ac:dyDescent="0.25">
      <c r="L131" s="23" t="str">
        <f>TRIM(RIGHT(SUBSTITUTE(IF(Candidate!B131="",Candidate!CN131,Candidate!B131),"\",REPT(" ",100)),100))</f>
        <v>V10R02</v>
      </c>
      <c r="M131" s="23" t="str">
        <f t="shared" si="3"/>
        <v>V10R02</v>
      </c>
      <c r="N131" s="5" t="str">
        <f t="shared" si="2"/>
        <v>V10R02</v>
      </c>
    </row>
    <row r="132" spans="12:14" x14ac:dyDescent="0.25">
      <c r="L132" s="23" t="str">
        <f>TRIM(RIGHT(SUBSTITUTE(IF(Candidate!B132="",Candidate!CN132,Candidate!B132),"\",REPT(" ",100)),100))</f>
        <v>V10R03</v>
      </c>
      <c r="M132" s="23" t="str">
        <f t="shared" si="3"/>
        <v>V10R03</v>
      </c>
      <c r="N132" s="5" t="str">
        <f t="shared" ref="N132:N195" si="4">IF(LEFT(RIGHT(M132,2),1)&lt;&gt;"/",RIGHT(M132,6),INDEX(CandidateFileArray,MATCH(RIGHT(M132,8),CandidateFileList,0),2))</f>
        <v>V10R03</v>
      </c>
    </row>
    <row r="133" spans="12:14" x14ac:dyDescent="0.25">
      <c r="L133" s="23" t="str">
        <f>TRIM(RIGHT(SUBSTITUTE(IF(Candidate!B133="",Candidate!CN133,Candidate!B133),"\",REPT(" ",100)),100))</f>
        <v>V10R04</v>
      </c>
      <c r="M133" s="23" t="str">
        <f t="shared" ref="M133:M196" si="5">TRIM(LEFT(SUBSTITUTE(L133,".",REPT(" ",100)),100))</f>
        <v>V10R04</v>
      </c>
      <c r="N133" s="5" t="str">
        <f t="shared" si="4"/>
        <v>V10R04</v>
      </c>
    </row>
    <row r="134" spans="12:14" x14ac:dyDescent="0.25">
      <c r="L134" s="23" t="str">
        <f>TRIM(RIGHT(SUBSTITUTE(IF(Candidate!B134="",Candidate!CN134,Candidate!B134),"\",REPT(" ",100)),100))</f>
        <v>V10R05</v>
      </c>
      <c r="M134" s="23" t="str">
        <f t="shared" si="5"/>
        <v>V10R05</v>
      </c>
      <c r="N134" s="5" t="str">
        <f t="shared" si="4"/>
        <v>V10R05</v>
      </c>
    </row>
    <row r="135" spans="12:14" x14ac:dyDescent="0.25">
      <c r="L135" s="23" t="str">
        <f>TRIM(RIGHT(SUBSTITUTE(IF(Candidate!B135="",Candidate!CN135,Candidate!B135),"\",REPT(" ",100)),100))</f>
        <v>V10R06</v>
      </c>
      <c r="M135" s="23" t="str">
        <f t="shared" si="5"/>
        <v>V10R06</v>
      </c>
      <c r="N135" s="5" t="str">
        <f t="shared" si="4"/>
        <v>V10R06</v>
      </c>
    </row>
    <row r="136" spans="12:14" x14ac:dyDescent="0.25">
      <c r="L136" s="23" t="str">
        <f>TRIM(RIGHT(SUBSTITUTE(IF(Candidate!B136="",Candidate!CN136,Candidate!B136),"\",REPT(" ",100)),100))</f>
        <v>V10R07</v>
      </c>
      <c r="M136" s="23" t="str">
        <f t="shared" si="5"/>
        <v>V10R07</v>
      </c>
      <c r="N136" s="5" t="str">
        <f t="shared" si="4"/>
        <v>V10R07</v>
      </c>
    </row>
    <row r="137" spans="12:14" x14ac:dyDescent="0.25">
      <c r="L137" s="23" t="str">
        <f>TRIM(RIGHT(SUBSTITUTE(IF(Candidate!B137="",Candidate!CN137,Candidate!B137),"\",REPT(" ",100)),100))</f>
        <v>V10R08</v>
      </c>
      <c r="M137" s="23" t="str">
        <f t="shared" si="5"/>
        <v>V10R08</v>
      </c>
      <c r="N137" s="5" t="str">
        <f t="shared" si="4"/>
        <v>V10R08</v>
      </c>
    </row>
    <row r="138" spans="12:14" x14ac:dyDescent="0.25">
      <c r="L138" s="23" t="str">
        <f>TRIM(RIGHT(SUBSTITUTE(IF(Candidate!B138="",Candidate!CN138,Candidate!B138),"\",REPT(" ",100)),100))</f>
        <v>V10R09</v>
      </c>
      <c r="M138" s="23" t="str">
        <f t="shared" si="5"/>
        <v>V10R09</v>
      </c>
      <c r="N138" s="5" t="str">
        <f t="shared" si="4"/>
        <v>V10R09</v>
      </c>
    </row>
    <row r="139" spans="12:14" x14ac:dyDescent="0.25">
      <c r="L139" s="23" t="str">
        <f>TRIM(RIGHT(SUBSTITUTE(IF(Candidate!B139="",Candidate!CN139,Candidate!B139),"\",REPT(" ",100)),100))</f>
        <v>V10R10</v>
      </c>
      <c r="M139" s="23" t="str">
        <f t="shared" si="5"/>
        <v>V10R10</v>
      </c>
      <c r="N139" s="5" t="str">
        <f t="shared" si="4"/>
        <v>V10R10</v>
      </c>
    </row>
    <row r="140" spans="12:14" x14ac:dyDescent="0.25">
      <c r="L140" s="23" t="str">
        <f>TRIM(RIGHT(SUBSTITUTE(IF(Candidate!B140="",Candidate!CN140,Candidate!B140),"\",REPT(" ",100)),100))</f>
        <v>V11R01</v>
      </c>
      <c r="M140" s="23" t="str">
        <f t="shared" si="5"/>
        <v>V11R01</v>
      </c>
      <c r="N140" s="5" t="str">
        <f t="shared" si="4"/>
        <v>V11R01</v>
      </c>
    </row>
    <row r="141" spans="12:14" x14ac:dyDescent="0.25">
      <c r="L141" s="23" t="str">
        <f>TRIM(RIGHT(SUBSTITUTE(IF(Candidate!B141="",Candidate!CN141,Candidate!B141),"\",REPT(" ",100)),100))</f>
        <v>V11R02</v>
      </c>
      <c r="M141" s="23" t="str">
        <f t="shared" si="5"/>
        <v>V11R02</v>
      </c>
      <c r="N141" s="5" t="str">
        <f t="shared" si="4"/>
        <v>V11R02</v>
      </c>
    </row>
    <row r="142" spans="12:14" x14ac:dyDescent="0.25">
      <c r="L142" s="23" t="str">
        <f>TRIM(RIGHT(SUBSTITUTE(IF(Candidate!B142="",Candidate!CN142,Candidate!B142),"\",REPT(" ",100)),100))</f>
        <v>V11R03</v>
      </c>
      <c r="M142" s="23" t="str">
        <f t="shared" si="5"/>
        <v>V11R03</v>
      </c>
      <c r="N142" s="5" t="str">
        <f t="shared" si="4"/>
        <v>V11R03</v>
      </c>
    </row>
    <row r="143" spans="12:14" x14ac:dyDescent="0.25">
      <c r="L143" s="23" t="str">
        <f>TRIM(RIGHT(SUBSTITUTE(IF(Candidate!B143="",Candidate!CN143,Candidate!B143),"\",REPT(" ",100)),100))</f>
        <v>V11R04</v>
      </c>
      <c r="M143" s="23" t="str">
        <f t="shared" si="5"/>
        <v>V11R04</v>
      </c>
      <c r="N143" s="5" t="str">
        <f t="shared" si="4"/>
        <v>V11R04</v>
      </c>
    </row>
    <row r="144" spans="12:14" x14ac:dyDescent="0.25">
      <c r="L144" s="23" t="str">
        <f>TRIM(RIGHT(SUBSTITUTE(IF(Candidate!B144="",Candidate!CN144,Candidate!B144),"\",REPT(" ",100)),100))</f>
        <v>V11R05</v>
      </c>
      <c r="M144" s="23" t="str">
        <f t="shared" si="5"/>
        <v>V11R05</v>
      </c>
      <c r="N144" s="5" t="str">
        <f t="shared" si="4"/>
        <v>V11R05</v>
      </c>
    </row>
    <row r="145" spans="12:14" x14ac:dyDescent="0.25">
      <c r="L145" s="23" t="str">
        <f>TRIM(RIGHT(SUBSTITUTE(IF(Candidate!B145="",Candidate!CN145,Candidate!B145),"\",REPT(" ",100)),100))</f>
        <v>V11R06</v>
      </c>
      <c r="M145" s="23" t="str">
        <f t="shared" si="5"/>
        <v>V11R06</v>
      </c>
      <c r="N145" s="5" t="str">
        <f t="shared" si="4"/>
        <v>V11R06</v>
      </c>
    </row>
    <row r="146" spans="12:14" x14ac:dyDescent="0.25">
      <c r="L146" s="23" t="str">
        <f>TRIM(RIGHT(SUBSTITUTE(IF(Candidate!B146="",Candidate!CN146,Candidate!B146),"\",REPT(" ",100)),100))</f>
        <v>V11R07</v>
      </c>
      <c r="M146" s="23" t="str">
        <f t="shared" si="5"/>
        <v>V11R07</v>
      </c>
      <c r="N146" s="5" t="str">
        <f t="shared" si="4"/>
        <v>V11R07</v>
      </c>
    </row>
    <row r="147" spans="12:14" x14ac:dyDescent="0.25">
      <c r="L147" s="23" t="str">
        <f>TRIM(RIGHT(SUBSTITUTE(IF(Candidate!B147="",Candidate!CN147,Candidate!B147),"\",REPT(" ",100)),100))</f>
        <v>V11R08</v>
      </c>
      <c r="M147" s="23" t="str">
        <f t="shared" si="5"/>
        <v>V11R08</v>
      </c>
      <c r="N147" s="5" t="str">
        <f t="shared" si="4"/>
        <v>V11R08</v>
      </c>
    </row>
    <row r="148" spans="12:14" x14ac:dyDescent="0.25">
      <c r="L148" s="23" t="str">
        <f>TRIM(RIGHT(SUBSTITUTE(IF(Candidate!B148="",Candidate!CN148,Candidate!B148),"\",REPT(" ",100)),100))</f>
        <v>V11R09</v>
      </c>
      <c r="M148" s="23" t="str">
        <f t="shared" si="5"/>
        <v>V11R09</v>
      </c>
      <c r="N148" s="5" t="str">
        <f t="shared" si="4"/>
        <v>V11R09</v>
      </c>
    </row>
    <row r="149" spans="12:14" x14ac:dyDescent="0.25">
      <c r="L149" s="23" t="str">
        <f>TRIM(RIGHT(SUBSTITUTE(IF(Candidate!B149="",Candidate!CN149,Candidate!B149),"\",REPT(" ",100)),100))</f>
        <v>V11R10</v>
      </c>
      <c r="M149" s="23" t="str">
        <f t="shared" si="5"/>
        <v>V11R10</v>
      </c>
      <c r="N149" s="5" t="str">
        <f t="shared" si="4"/>
        <v>V11R10</v>
      </c>
    </row>
    <row r="150" spans="12:14" x14ac:dyDescent="0.25">
      <c r="L150" s="23" t="e">
        <f>TRIM(RIGHT(SUBSTITUTE(IF(Candidate!#REF!="",Candidate!#REF!,Candidate!#REF!),"\",REPT(" ",100)),100))</f>
        <v>#REF!</v>
      </c>
      <c r="M150" s="23" t="e">
        <f t="shared" si="5"/>
        <v>#REF!</v>
      </c>
      <c r="N150" s="5" t="e">
        <f t="shared" si="4"/>
        <v>#REF!</v>
      </c>
    </row>
    <row r="151" spans="12:14" x14ac:dyDescent="0.25">
      <c r="L151" s="23" t="e">
        <f>TRIM(RIGHT(SUBSTITUTE(IF(Candidate!#REF!="",Candidate!#REF!,Candidate!#REF!),"\",REPT(" ",100)),100))</f>
        <v>#REF!</v>
      </c>
      <c r="M151" s="23" t="e">
        <f t="shared" si="5"/>
        <v>#REF!</v>
      </c>
      <c r="N151" s="5" t="e">
        <f t="shared" si="4"/>
        <v>#REF!</v>
      </c>
    </row>
    <row r="152" spans="12:14" x14ac:dyDescent="0.25">
      <c r="L152" s="23" t="e">
        <f>TRIM(RIGHT(SUBSTITUTE(IF(Candidate!#REF!="",Candidate!#REF!,Candidate!#REF!),"\",REPT(" ",100)),100))</f>
        <v>#REF!</v>
      </c>
      <c r="M152" s="23" t="e">
        <f t="shared" si="5"/>
        <v>#REF!</v>
      </c>
      <c r="N152" s="5" t="e">
        <f t="shared" si="4"/>
        <v>#REF!</v>
      </c>
    </row>
    <row r="153" spans="12:14" x14ac:dyDescent="0.25">
      <c r="L153" s="23" t="e">
        <f>TRIM(RIGHT(SUBSTITUTE(IF(Candidate!#REF!="",Candidate!#REF!,Candidate!#REF!),"\",REPT(" ",100)),100))</f>
        <v>#REF!</v>
      </c>
      <c r="M153" s="23" t="e">
        <f t="shared" si="5"/>
        <v>#REF!</v>
      </c>
      <c r="N153" s="5" t="e">
        <f t="shared" si="4"/>
        <v>#REF!</v>
      </c>
    </row>
    <row r="154" spans="12:14" x14ac:dyDescent="0.25">
      <c r="L154" s="23" t="e">
        <f>TRIM(RIGHT(SUBSTITUTE(IF(Candidate!#REF!="",Candidate!#REF!,Candidate!#REF!),"\",REPT(" ",100)),100))</f>
        <v>#REF!</v>
      </c>
      <c r="M154" s="23" t="e">
        <f t="shared" si="5"/>
        <v>#REF!</v>
      </c>
      <c r="N154" s="5" t="e">
        <f t="shared" si="4"/>
        <v>#REF!</v>
      </c>
    </row>
    <row r="155" spans="12:14" x14ac:dyDescent="0.25">
      <c r="L155" s="23" t="e">
        <f>TRIM(RIGHT(SUBSTITUTE(IF(Candidate!#REF!="",Candidate!#REF!,Candidate!#REF!),"\",REPT(" ",100)),100))</f>
        <v>#REF!</v>
      </c>
      <c r="M155" s="23" t="e">
        <f t="shared" si="5"/>
        <v>#REF!</v>
      </c>
      <c r="N155" s="5" t="e">
        <f t="shared" si="4"/>
        <v>#REF!</v>
      </c>
    </row>
    <row r="156" spans="12:14" x14ac:dyDescent="0.25">
      <c r="L156" s="23" t="e">
        <f>TRIM(RIGHT(SUBSTITUTE(IF(Candidate!#REF!="",Candidate!#REF!,Candidate!#REF!),"\",REPT(" ",100)),100))</f>
        <v>#REF!</v>
      </c>
      <c r="M156" s="23" t="e">
        <f t="shared" si="5"/>
        <v>#REF!</v>
      </c>
      <c r="N156" s="5" t="e">
        <f t="shared" si="4"/>
        <v>#REF!</v>
      </c>
    </row>
    <row r="157" spans="12:14" x14ac:dyDescent="0.25">
      <c r="L157" s="23" t="e">
        <f>TRIM(RIGHT(SUBSTITUTE(IF(Candidate!#REF!="",Candidate!#REF!,Candidate!#REF!),"\",REPT(" ",100)),100))</f>
        <v>#REF!</v>
      </c>
      <c r="M157" s="23" t="e">
        <f t="shared" si="5"/>
        <v>#REF!</v>
      </c>
      <c r="N157" s="5" t="e">
        <f t="shared" si="4"/>
        <v>#REF!</v>
      </c>
    </row>
    <row r="158" spans="12:14" x14ac:dyDescent="0.25">
      <c r="L158" s="23" t="e">
        <f>TRIM(RIGHT(SUBSTITUTE(IF(Candidate!#REF!="",Candidate!#REF!,Candidate!#REF!),"\",REPT(" ",100)),100))</f>
        <v>#REF!</v>
      </c>
      <c r="M158" s="23" t="e">
        <f t="shared" si="5"/>
        <v>#REF!</v>
      </c>
      <c r="N158" s="5" t="e">
        <f t="shared" si="4"/>
        <v>#REF!</v>
      </c>
    </row>
    <row r="159" spans="12:14" x14ac:dyDescent="0.25">
      <c r="L159" s="23" t="e">
        <f>TRIM(RIGHT(SUBSTITUTE(IF(Candidate!#REF!="",Candidate!#REF!,Candidate!#REF!),"\",REPT(" ",100)),100))</f>
        <v>#REF!</v>
      </c>
      <c r="M159" s="23" t="e">
        <f t="shared" si="5"/>
        <v>#REF!</v>
      </c>
      <c r="N159" s="5" t="e">
        <f t="shared" si="4"/>
        <v>#REF!</v>
      </c>
    </row>
    <row r="160" spans="12:14" x14ac:dyDescent="0.25">
      <c r="L160" s="23" t="e">
        <f>TRIM(RIGHT(SUBSTITUTE(IF(Candidate!#REF!="",Candidate!#REF!,Candidate!#REF!),"\",REPT(" ",100)),100))</f>
        <v>#REF!</v>
      </c>
      <c r="M160" s="23" t="e">
        <f t="shared" si="5"/>
        <v>#REF!</v>
      </c>
      <c r="N160" s="5" t="e">
        <f t="shared" si="4"/>
        <v>#REF!</v>
      </c>
    </row>
    <row r="161" spans="12:14" x14ac:dyDescent="0.25">
      <c r="L161" s="23" t="e">
        <f>TRIM(RIGHT(SUBSTITUTE(IF(Candidate!#REF!="",Candidate!#REF!,Candidate!#REF!),"\",REPT(" ",100)),100))</f>
        <v>#REF!</v>
      </c>
      <c r="M161" s="23" t="e">
        <f t="shared" si="5"/>
        <v>#REF!</v>
      </c>
      <c r="N161" s="5" t="e">
        <f t="shared" si="4"/>
        <v>#REF!</v>
      </c>
    </row>
    <row r="162" spans="12:14" x14ac:dyDescent="0.25">
      <c r="L162" s="23" t="e">
        <f>TRIM(RIGHT(SUBSTITUTE(IF(Candidate!#REF!="",Candidate!#REF!,Candidate!#REF!),"\",REPT(" ",100)),100))</f>
        <v>#REF!</v>
      </c>
      <c r="M162" s="23" t="e">
        <f t="shared" si="5"/>
        <v>#REF!</v>
      </c>
      <c r="N162" s="5" t="e">
        <f t="shared" si="4"/>
        <v>#REF!</v>
      </c>
    </row>
    <row r="163" spans="12:14" x14ac:dyDescent="0.25">
      <c r="L163" s="23" t="e">
        <f>TRIM(RIGHT(SUBSTITUTE(IF(Candidate!#REF!="",Candidate!#REF!,Candidate!#REF!),"\",REPT(" ",100)),100))</f>
        <v>#REF!</v>
      </c>
      <c r="M163" s="23" t="e">
        <f t="shared" si="5"/>
        <v>#REF!</v>
      </c>
      <c r="N163" s="5" t="e">
        <f t="shared" si="4"/>
        <v>#REF!</v>
      </c>
    </row>
    <row r="164" spans="12:14" x14ac:dyDescent="0.25">
      <c r="L164" s="23" t="e">
        <f>TRIM(RIGHT(SUBSTITUTE(IF(Candidate!#REF!="",Candidate!#REF!,Candidate!#REF!),"\",REPT(" ",100)),100))</f>
        <v>#REF!</v>
      </c>
      <c r="M164" s="23" t="e">
        <f t="shared" si="5"/>
        <v>#REF!</v>
      </c>
      <c r="N164" s="5" t="e">
        <f t="shared" si="4"/>
        <v>#REF!</v>
      </c>
    </row>
    <row r="165" spans="12:14" x14ac:dyDescent="0.25">
      <c r="L165" s="23" t="e">
        <f>TRIM(RIGHT(SUBSTITUTE(IF(Candidate!#REF!="",Candidate!#REF!,Candidate!#REF!),"\",REPT(" ",100)),100))</f>
        <v>#REF!</v>
      </c>
      <c r="M165" s="23" t="e">
        <f t="shared" si="5"/>
        <v>#REF!</v>
      </c>
      <c r="N165" s="5" t="e">
        <f t="shared" si="4"/>
        <v>#REF!</v>
      </c>
    </row>
    <row r="166" spans="12:14" x14ac:dyDescent="0.25">
      <c r="L166" s="23" t="e">
        <f>TRIM(RIGHT(SUBSTITUTE(IF(Candidate!#REF!="",Candidate!#REF!,Candidate!#REF!),"\",REPT(" ",100)),100))</f>
        <v>#REF!</v>
      </c>
      <c r="M166" s="23" t="e">
        <f t="shared" si="5"/>
        <v>#REF!</v>
      </c>
      <c r="N166" s="5" t="e">
        <f t="shared" si="4"/>
        <v>#REF!</v>
      </c>
    </row>
    <row r="167" spans="12:14" x14ac:dyDescent="0.25">
      <c r="L167" s="23" t="e">
        <f>TRIM(RIGHT(SUBSTITUTE(IF(Candidate!#REF!="",Candidate!#REF!,Candidate!#REF!),"\",REPT(" ",100)),100))</f>
        <v>#REF!</v>
      </c>
      <c r="M167" s="23" t="e">
        <f t="shared" si="5"/>
        <v>#REF!</v>
      </c>
      <c r="N167" s="5" t="e">
        <f t="shared" si="4"/>
        <v>#REF!</v>
      </c>
    </row>
    <row r="168" spans="12:14" x14ac:dyDescent="0.25">
      <c r="L168" s="23" t="e">
        <f>TRIM(RIGHT(SUBSTITUTE(IF(Candidate!#REF!="",Candidate!#REF!,Candidate!#REF!),"\",REPT(" ",100)),100))</f>
        <v>#REF!</v>
      </c>
      <c r="M168" s="23" t="e">
        <f t="shared" si="5"/>
        <v>#REF!</v>
      </c>
      <c r="N168" s="5" t="e">
        <f t="shared" si="4"/>
        <v>#REF!</v>
      </c>
    </row>
    <row r="169" spans="12:14" x14ac:dyDescent="0.25">
      <c r="L169" s="23" t="e">
        <f>TRIM(RIGHT(SUBSTITUTE(IF(Candidate!#REF!="",Candidate!#REF!,Candidate!#REF!),"\",REPT(" ",100)),100))</f>
        <v>#REF!</v>
      </c>
      <c r="M169" s="23" t="e">
        <f t="shared" si="5"/>
        <v>#REF!</v>
      </c>
      <c r="N169" s="5" t="e">
        <f t="shared" si="4"/>
        <v>#REF!</v>
      </c>
    </row>
    <row r="170" spans="12:14" x14ac:dyDescent="0.25">
      <c r="L170" s="23" t="e">
        <f>TRIM(RIGHT(SUBSTITUTE(Candidate!#REF!,"\",REPT(" ",100)),100))</f>
        <v>#REF!</v>
      </c>
      <c r="M170" s="23" t="e">
        <f t="shared" si="5"/>
        <v>#REF!</v>
      </c>
      <c r="N170" s="5" t="e">
        <f t="shared" si="4"/>
        <v>#REF!</v>
      </c>
    </row>
    <row r="171" spans="12:14" x14ac:dyDescent="0.25">
      <c r="L171" s="23" t="e">
        <f>TRIM(RIGHT(SUBSTITUTE(Candidate!#REF!,"\",REPT(" ",100)),100))</f>
        <v>#REF!</v>
      </c>
      <c r="M171" s="23" t="e">
        <f t="shared" si="5"/>
        <v>#REF!</v>
      </c>
      <c r="N171" s="5" t="e">
        <f t="shared" si="4"/>
        <v>#REF!</v>
      </c>
    </row>
    <row r="172" spans="12:14" x14ac:dyDescent="0.25">
      <c r="L172" s="23" t="e">
        <f>TRIM(RIGHT(SUBSTITUTE(Candidate!#REF!,"\",REPT(" ",100)),100))</f>
        <v>#REF!</v>
      </c>
      <c r="M172" s="23" t="e">
        <f t="shared" si="5"/>
        <v>#REF!</v>
      </c>
      <c r="N172" s="5" t="e">
        <f t="shared" si="4"/>
        <v>#REF!</v>
      </c>
    </row>
    <row r="173" spans="12:14" x14ac:dyDescent="0.25">
      <c r="L173" s="23" t="e">
        <f>TRIM(RIGHT(SUBSTITUTE(Candidate!#REF!,"\",REPT(" ",100)),100))</f>
        <v>#REF!</v>
      </c>
      <c r="M173" s="23" t="e">
        <f t="shared" si="5"/>
        <v>#REF!</v>
      </c>
      <c r="N173" s="5" t="e">
        <f t="shared" si="4"/>
        <v>#REF!</v>
      </c>
    </row>
    <row r="174" spans="12:14" x14ac:dyDescent="0.25">
      <c r="L174" s="23" t="e">
        <f>TRIM(RIGHT(SUBSTITUTE(Candidate!#REF!,"\",REPT(" ",100)),100))</f>
        <v>#REF!</v>
      </c>
      <c r="M174" s="23" t="e">
        <f t="shared" si="5"/>
        <v>#REF!</v>
      </c>
      <c r="N174" s="5" t="e">
        <f t="shared" si="4"/>
        <v>#REF!</v>
      </c>
    </row>
    <row r="175" spans="12:14" x14ac:dyDescent="0.25">
      <c r="L175" s="23" t="e">
        <f>TRIM(RIGHT(SUBSTITUTE(Candidate!#REF!,"\",REPT(" ",100)),100))</f>
        <v>#REF!</v>
      </c>
      <c r="M175" s="23" t="e">
        <f t="shared" si="5"/>
        <v>#REF!</v>
      </c>
      <c r="N175" s="5" t="e">
        <f t="shared" si="4"/>
        <v>#REF!</v>
      </c>
    </row>
    <row r="176" spans="12:14" x14ac:dyDescent="0.25">
      <c r="L176" s="23" t="e">
        <f>TRIM(RIGHT(SUBSTITUTE(Candidate!#REF!,"\",REPT(" ",100)),100))</f>
        <v>#REF!</v>
      </c>
      <c r="M176" s="23" t="e">
        <f t="shared" si="5"/>
        <v>#REF!</v>
      </c>
      <c r="N176" s="5" t="e">
        <f t="shared" si="4"/>
        <v>#REF!</v>
      </c>
    </row>
    <row r="177" spans="12:14" x14ac:dyDescent="0.25">
      <c r="L177" s="23" t="e">
        <f>TRIM(RIGHT(SUBSTITUTE(Candidate!#REF!,"\",REPT(" ",100)),100))</f>
        <v>#REF!</v>
      </c>
      <c r="M177" s="23" t="e">
        <f t="shared" si="5"/>
        <v>#REF!</v>
      </c>
      <c r="N177" s="5" t="e">
        <f t="shared" si="4"/>
        <v>#REF!</v>
      </c>
    </row>
    <row r="178" spans="12:14" x14ac:dyDescent="0.25">
      <c r="L178" s="23" t="e">
        <f>TRIM(RIGHT(SUBSTITUTE(Candidate!#REF!,"\",REPT(" ",100)),100))</f>
        <v>#REF!</v>
      </c>
      <c r="M178" s="23" t="e">
        <f t="shared" si="5"/>
        <v>#REF!</v>
      </c>
      <c r="N178" s="5" t="e">
        <f t="shared" si="4"/>
        <v>#REF!</v>
      </c>
    </row>
    <row r="179" spans="12:14" x14ac:dyDescent="0.25">
      <c r="L179" s="23" t="e">
        <f>TRIM(RIGHT(SUBSTITUTE(Candidate!#REF!,"\",REPT(" ",100)),100))</f>
        <v>#REF!</v>
      </c>
      <c r="M179" s="23" t="e">
        <f t="shared" si="5"/>
        <v>#REF!</v>
      </c>
      <c r="N179" s="5" t="e">
        <f t="shared" si="4"/>
        <v>#REF!</v>
      </c>
    </row>
    <row r="180" spans="12:14" x14ac:dyDescent="0.25">
      <c r="L180" s="23" t="e">
        <f>TRIM(RIGHT(SUBSTITUTE(Candidate!#REF!,"\",REPT(" ",100)),100))</f>
        <v>#REF!</v>
      </c>
      <c r="M180" s="23" t="e">
        <f t="shared" si="5"/>
        <v>#REF!</v>
      </c>
      <c r="N180" s="5" t="e">
        <f t="shared" si="4"/>
        <v>#REF!</v>
      </c>
    </row>
    <row r="181" spans="12:14" x14ac:dyDescent="0.25">
      <c r="L181" s="23" t="e">
        <f>TRIM(RIGHT(SUBSTITUTE(Candidate!#REF!,"\",REPT(" ",100)),100))</f>
        <v>#REF!</v>
      </c>
      <c r="M181" s="23" t="e">
        <f t="shared" si="5"/>
        <v>#REF!</v>
      </c>
      <c r="N181" s="5" t="e">
        <f t="shared" si="4"/>
        <v>#REF!</v>
      </c>
    </row>
    <row r="182" spans="12:14" x14ac:dyDescent="0.25">
      <c r="L182" s="23" t="e">
        <f>TRIM(RIGHT(SUBSTITUTE(Candidate!#REF!,"\",REPT(" ",100)),100))</f>
        <v>#REF!</v>
      </c>
      <c r="M182" s="23" t="e">
        <f t="shared" si="5"/>
        <v>#REF!</v>
      </c>
      <c r="N182" s="5" t="e">
        <f t="shared" si="4"/>
        <v>#REF!</v>
      </c>
    </row>
    <row r="183" spans="12:14" x14ac:dyDescent="0.25">
      <c r="L183" s="23" t="e">
        <f>TRIM(RIGHT(SUBSTITUTE(Candidate!#REF!,"\",REPT(" ",100)),100))</f>
        <v>#REF!</v>
      </c>
      <c r="M183" s="23" t="e">
        <f t="shared" si="5"/>
        <v>#REF!</v>
      </c>
      <c r="N183" s="5" t="e">
        <f t="shared" si="4"/>
        <v>#REF!</v>
      </c>
    </row>
    <row r="184" spans="12:14" x14ac:dyDescent="0.25">
      <c r="L184" s="23" t="e">
        <f>TRIM(RIGHT(SUBSTITUTE(Candidate!#REF!,"\",REPT(" ",100)),100))</f>
        <v>#REF!</v>
      </c>
      <c r="M184" s="23" t="e">
        <f t="shared" si="5"/>
        <v>#REF!</v>
      </c>
      <c r="N184" s="5" t="e">
        <f t="shared" si="4"/>
        <v>#REF!</v>
      </c>
    </row>
    <row r="185" spans="12:14" x14ac:dyDescent="0.25">
      <c r="L185" s="23" t="e">
        <f>TRIM(RIGHT(SUBSTITUTE(Candidate!#REF!,"\",REPT(" ",100)),100))</f>
        <v>#REF!</v>
      </c>
      <c r="M185" s="23" t="e">
        <f t="shared" si="5"/>
        <v>#REF!</v>
      </c>
      <c r="N185" s="5" t="e">
        <f t="shared" si="4"/>
        <v>#REF!</v>
      </c>
    </row>
    <row r="186" spans="12:14" x14ac:dyDescent="0.25">
      <c r="L186" s="23" t="e">
        <f>TRIM(RIGHT(SUBSTITUTE(Candidate!#REF!,"\",REPT(" ",100)),100))</f>
        <v>#REF!</v>
      </c>
      <c r="M186" s="23" t="e">
        <f t="shared" si="5"/>
        <v>#REF!</v>
      </c>
      <c r="N186" s="5" t="e">
        <f t="shared" si="4"/>
        <v>#REF!</v>
      </c>
    </row>
    <row r="187" spans="12:14" x14ac:dyDescent="0.25">
      <c r="L187" s="23" t="e">
        <f>TRIM(RIGHT(SUBSTITUTE(Candidate!#REF!,"\",REPT(" ",100)),100))</f>
        <v>#REF!</v>
      </c>
      <c r="M187" s="23" t="e">
        <f t="shared" si="5"/>
        <v>#REF!</v>
      </c>
      <c r="N187" s="5" t="e">
        <f t="shared" si="4"/>
        <v>#REF!</v>
      </c>
    </row>
    <row r="188" spans="12:14" x14ac:dyDescent="0.25">
      <c r="L188" s="23" t="e">
        <f>TRIM(RIGHT(SUBSTITUTE(Candidate!#REF!,"\",REPT(" ",100)),100))</f>
        <v>#REF!</v>
      </c>
      <c r="M188" s="23" t="e">
        <f t="shared" si="5"/>
        <v>#REF!</v>
      </c>
      <c r="N188" s="5" t="e">
        <f t="shared" si="4"/>
        <v>#REF!</v>
      </c>
    </row>
    <row r="189" spans="12:14" x14ac:dyDescent="0.25">
      <c r="L189" s="23" t="e">
        <f>TRIM(RIGHT(SUBSTITUTE(Candidate!#REF!,"\",REPT(" ",100)),100))</f>
        <v>#REF!</v>
      </c>
      <c r="M189" s="23" t="e">
        <f t="shared" si="5"/>
        <v>#REF!</v>
      </c>
      <c r="N189" s="5" t="e">
        <f t="shared" si="4"/>
        <v>#REF!</v>
      </c>
    </row>
    <row r="190" spans="12:14" x14ac:dyDescent="0.25">
      <c r="L190" s="23" t="e">
        <f>TRIM(RIGHT(SUBSTITUTE(Candidate!#REF!,"\",REPT(" ",100)),100))</f>
        <v>#REF!</v>
      </c>
      <c r="M190" s="23" t="e">
        <f t="shared" si="5"/>
        <v>#REF!</v>
      </c>
      <c r="N190" s="5" t="e">
        <f t="shared" si="4"/>
        <v>#REF!</v>
      </c>
    </row>
    <row r="191" spans="12:14" x14ac:dyDescent="0.25">
      <c r="L191" s="23" t="e">
        <f>TRIM(RIGHT(SUBSTITUTE(Candidate!#REF!,"\",REPT(" ",100)),100))</f>
        <v>#REF!</v>
      </c>
      <c r="M191" s="23" t="e">
        <f t="shared" si="5"/>
        <v>#REF!</v>
      </c>
      <c r="N191" s="5" t="e">
        <f t="shared" si="4"/>
        <v>#REF!</v>
      </c>
    </row>
    <row r="192" spans="12:14" x14ac:dyDescent="0.25">
      <c r="L192" s="23" t="e">
        <f>TRIM(RIGHT(SUBSTITUTE(Candidate!#REF!,"\",REPT(" ",100)),100))</f>
        <v>#REF!</v>
      </c>
      <c r="M192" s="23" t="e">
        <f t="shared" si="5"/>
        <v>#REF!</v>
      </c>
      <c r="N192" s="5" t="e">
        <f t="shared" si="4"/>
        <v>#REF!</v>
      </c>
    </row>
    <row r="193" spans="12:14" x14ac:dyDescent="0.25">
      <c r="L193" s="23" t="e">
        <f>TRIM(RIGHT(SUBSTITUTE(Candidate!#REF!,"\",REPT(" ",100)),100))</f>
        <v>#REF!</v>
      </c>
      <c r="M193" s="23" t="e">
        <f t="shared" si="5"/>
        <v>#REF!</v>
      </c>
      <c r="N193" s="5" t="e">
        <f t="shared" si="4"/>
        <v>#REF!</v>
      </c>
    </row>
    <row r="194" spans="12:14" x14ac:dyDescent="0.25">
      <c r="L194" s="23" t="e">
        <f>TRIM(RIGHT(SUBSTITUTE(Candidate!#REF!,"\",REPT(" ",100)),100))</f>
        <v>#REF!</v>
      </c>
      <c r="M194" s="23" t="e">
        <f t="shared" si="5"/>
        <v>#REF!</v>
      </c>
      <c r="N194" s="5" t="e">
        <f t="shared" si="4"/>
        <v>#REF!</v>
      </c>
    </row>
    <row r="195" spans="12:14" x14ac:dyDescent="0.25">
      <c r="L195" s="23" t="e">
        <f>TRIM(RIGHT(SUBSTITUTE(Candidate!#REF!,"\",REPT(" ",100)),100))</f>
        <v>#REF!</v>
      </c>
      <c r="M195" s="23" t="e">
        <f t="shared" si="5"/>
        <v>#REF!</v>
      </c>
      <c r="N195" s="5" t="e">
        <f t="shared" si="4"/>
        <v>#REF!</v>
      </c>
    </row>
    <row r="196" spans="12:14" x14ac:dyDescent="0.25">
      <c r="L196" s="23" t="e">
        <f>TRIM(RIGHT(SUBSTITUTE(Candidate!#REF!,"\",REPT(" ",100)),100))</f>
        <v>#REF!</v>
      </c>
      <c r="M196" s="23" t="e">
        <f t="shared" si="5"/>
        <v>#REF!</v>
      </c>
      <c r="N196" s="5" t="e">
        <f t="shared" ref="N196:N259" si="6">IF(LEFT(RIGHT(M196,2),1)&lt;&gt;"/",RIGHT(M196,6),INDEX(CandidateFileArray,MATCH(RIGHT(M196,8),CandidateFileList,0),2))</f>
        <v>#REF!</v>
      </c>
    </row>
    <row r="197" spans="12:14" x14ac:dyDescent="0.25">
      <c r="L197" s="23" t="e">
        <f>TRIM(RIGHT(SUBSTITUTE(Candidate!#REF!,"\",REPT(" ",100)),100))</f>
        <v>#REF!</v>
      </c>
      <c r="M197" s="23" t="e">
        <f t="shared" ref="M197:M260" si="7">TRIM(LEFT(SUBSTITUTE(L197,".",REPT(" ",100)),100))</f>
        <v>#REF!</v>
      </c>
      <c r="N197" s="5" t="e">
        <f t="shared" si="6"/>
        <v>#REF!</v>
      </c>
    </row>
    <row r="198" spans="12:14" x14ac:dyDescent="0.25">
      <c r="L198" s="23" t="e">
        <f>TRIM(RIGHT(SUBSTITUTE(Candidate!#REF!,"\",REPT(" ",100)),100))</f>
        <v>#REF!</v>
      </c>
      <c r="M198" s="23" t="e">
        <f t="shared" si="7"/>
        <v>#REF!</v>
      </c>
      <c r="N198" s="5" t="e">
        <f t="shared" si="6"/>
        <v>#REF!</v>
      </c>
    </row>
    <row r="199" spans="12:14" x14ac:dyDescent="0.25">
      <c r="L199" s="23" t="e">
        <f>TRIM(RIGHT(SUBSTITUTE(Candidate!#REF!,"\",REPT(" ",100)),100))</f>
        <v>#REF!</v>
      </c>
      <c r="M199" s="23" t="e">
        <f t="shared" si="7"/>
        <v>#REF!</v>
      </c>
      <c r="N199" s="5" t="e">
        <f t="shared" si="6"/>
        <v>#REF!</v>
      </c>
    </row>
    <row r="200" spans="12:14" x14ac:dyDescent="0.25">
      <c r="L200" s="23" t="e">
        <f>TRIM(RIGHT(SUBSTITUTE(Candidate!#REF!,"\",REPT(" ",100)),100))</f>
        <v>#REF!</v>
      </c>
      <c r="M200" s="23" t="e">
        <f t="shared" si="7"/>
        <v>#REF!</v>
      </c>
      <c r="N200" s="5" t="e">
        <f t="shared" si="6"/>
        <v>#REF!</v>
      </c>
    </row>
    <row r="201" spans="12:14" x14ac:dyDescent="0.25">
      <c r="L201" s="23" t="e">
        <f>TRIM(RIGHT(SUBSTITUTE(Candidate!#REF!,"\",REPT(" ",100)),100))</f>
        <v>#REF!</v>
      </c>
      <c r="M201" s="23" t="e">
        <f t="shared" si="7"/>
        <v>#REF!</v>
      </c>
      <c r="N201" s="5" t="e">
        <f t="shared" si="6"/>
        <v>#REF!</v>
      </c>
    </row>
    <row r="202" spans="12:14" x14ac:dyDescent="0.25">
      <c r="L202" s="23" t="e">
        <f>TRIM(RIGHT(SUBSTITUTE(Candidate!#REF!,"\",REPT(" ",100)),100))</f>
        <v>#REF!</v>
      </c>
      <c r="M202" s="23" t="e">
        <f t="shared" si="7"/>
        <v>#REF!</v>
      </c>
      <c r="N202" s="5" t="e">
        <f t="shared" si="6"/>
        <v>#REF!</v>
      </c>
    </row>
    <row r="203" spans="12:14" x14ac:dyDescent="0.25">
      <c r="L203" s="23" t="e">
        <f>TRIM(RIGHT(SUBSTITUTE(Candidate!#REF!,"\",REPT(" ",100)),100))</f>
        <v>#REF!</v>
      </c>
      <c r="M203" s="23" t="e">
        <f t="shared" si="7"/>
        <v>#REF!</v>
      </c>
      <c r="N203" s="5" t="e">
        <f t="shared" si="6"/>
        <v>#REF!</v>
      </c>
    </row>
    <row r="204" spans="12:14" x14ac:dyDescent="0.25">
      <c r="L204" s="23" t="str">
        <f>TRIM(RIGHT(SUBSTITUTE(Candidate!B150,"\",REPT(" ",100)),100))</f>
        <v>Not Available</v>
      </c>
      <c r="M204" s="23" t="str">
        <f t="shared" si="7"/>
        <v>Not Available</v>
      </c>
      <c r="N204" s="5" t="str">
        <f t="shared" si="6"/>
        <v>ilable</v>
      </c>
    </row>
    <row r="205" spans="12:14" x14ac:dyDescent="0.25">
      <c r="L205" s="23" t="str">
        <f>TRIM(RIGHT(SUBSTITUTE(Candidate!B151,"\",REPT(" ",100)),100))</f>
        <v>Not Available</v>
      </c>
      <c r="M205" s="23" t="str">
        <f t="shared" si="7"/>
        <v>Not Available</v>
      </c>
      <c r="N205" s="5" t="str">
        <f t="shared" si="6"/>
        <v>ilable</v>
      </c>
    </row>
    <row r="206" spans="12:14" x14ac:dyDescent="0.25">
      <c r="L206" s="23" t="str">
        <f>TRIM(RIGHT(SUBSTITUTE(Candidate!B152,"\",REPT(" ",100)),100))</f>
        <v>Not Available</v>
      </c>
      <c r="M206" s="23" t="str">
        <f t="shared" si="7"/>
        <v>Not Available</v>
      </c>
      <c r="N206" s="5" t="str">
        <f t="shared" si="6"/>
        <v>ilable</v>
      </c>
    </row>
    <row r="207" spans="12:14" x14ac:dyDescent="0.25">
      <c r="L207" s="23" t="str">
        <f>TRIM(RIGHT(SUBSTITUTE(Candidate!B153,"\",REPT(" ",100)),100))</f>
        <v>Not Available</v>
      </c>
      <c r="M207" s="23" t="str">
        <f t="shared" si="7"/>
        <v>Not Available</v>
      </c>
      <c r="N207" s="5" t="str">
        <f t="shared" si="6"/>
        <v>ilable</v>
      </c>
    </row>
    <row r="208" spans="12:14" x14ac:dyDescent="0.25">
      <c r="L208" s="23" t="str">
        <f>TRIM(RIGHT(SUBSTITUTE(Candidate!B154,"\",REPT(" ",100)),100))</f>
        <v>Not Available</v>
      </c>
      <c r="M208" s="23" t="str">
        <f t="shared" si="7"/>
        <v>Not Available</v>
      </c>
      <c r="N208" s="5" t="str">
        <f t="shared" si="6"/>
        <v>ilable</v>
      </c>
    </row>
    <row r="209" spans="12:14" x14ac:dyDescent="0.25">
      <c r="L209" s="23" t="str">
        <f>TRIM(RIGHT(SUBSTITUTE(Candidate!B155,"\",REPT(" ",100)),100))</f>
        <v>Not Available</v>
      </c>
      <c r="M209" s="23" t="str">
        <f t="shared" si="7"/>
        <v>Not Available</v>
      </c>
      <c r="N209" s="5" t="str">
        <f t="shared" si="6"/>
        <v>ilable</v>
      </c>
    </row>
    <row r="210" spans="12:14" x14ac:dyDescent="0.25">
      <c r="L210" s="23" t="str">
        <f>TRIM(RIGHT(SUBSTITUTE(Candidate!B156,"\",REPT(" ",100)),100))</f>
        <v>Not Available</v>
      </c>
      <c r="M210" s="23" t="str">
        <f t="shared" si="7"/>
        <v>Not Available</v>
      </c>
      <c r="N210" s="5" t="str">
        <f t="shared" si="6"/>
        <v>ilable</v>
      </c>
    </row>
    <row r="211" spans="12:14" x14ac:dyDescent="0.25">
      <c r="L211" s="23" t="str">
        <f>TRIM(RIGHT(SUBSTITUTE(Candidate!B157,"\",REPT(" ",100)),100))</f>
        <v>Not Available</v>
      </c>
      <c r="M211" s="23" t="str">
        <f t="shared" si="7"/>
        <v>Not Available</v>
      </c>
      <c r="N211" s="5" t="str">
        <f t="shared" si="6"/>
        <v>ilable</v>
      </c>
    </row>
    <row r="212" spans="12:14" x14ac:dyDescent="0.25">
      <c r="L212" s="23" t="str">
        <f>TRIM(RIGHT(SUBSTITUTE(Candidate!B158,"\",REPT(" ",100)),100))</f>
        <v>Not Available</v>
      </c>
      <c r="M212" s="23" t="str">
        <f t="shared" si="7"/>
        <v>Not Available</v>
      </c>
      <c r="N212" s="5" t="str">
        <f t="shared" si="6"/>
        <v>ilable</v>
      </c>
    </row>
    <row r="213" spans="12:14" x14ac:dyDescent="0.25">
      <c r="L213" s="23" t="str">
        <f>TRIM(RIGHT(SUBSTITUTE(Candidate!B159,"\",REPT(" ",100)),100))</f>
        <v>Not Available</v>
      </c>
      <c r="M213" s="23" t="str">
        <f t="shared" si="7"/>
        <v>Not Available</v>
      </c>
      <c r="N213" s="5" t="str">
        <f t="shared" si="6"/>
        <v>ilable</v>
      </c>
    </row>
    <row r="214" spans="12:14" x14ac:dyDescent="0.25">
      <c r="L214" s="23" t="str">
        <f>TRIM(RIGHT(SUBSTITUTE(Candidate!B160,"\",REPT(" ",100)),100))</f>
        <v>Not Available</v>
      </c>
      <c r="M214" s="23" t="str">
        <f t="shared" si="7"/>
        <v>Not Available</v>
      </c>
      <c r="N214" s="5" t="str">
        <f t="shared" si="6"/>
        <v>ilable</v>
      </c>
    </row>
    <row r="215" spans="12:14" x14ac:dyDescent="0.25">
      <c r="L215" s="23" t="str">
        <f>TRIM(RIGHT(SUBSTITUTE(Candidate!B161,"\",REPT(" ",100)),100))</f>
        <v>Not Available</v>
      </c>
      <c r="M215" s="23" t="str">
        <f t="shared" si="7"/>
        <v>Not Available</v>
      </c>
      <c r="N215" s="5" t="str">
        <f t="shared" si="6"/>
        <v>ilable</v>
      </c>
    </row>
    <row r="216" spans="12:14" x14ac:dyDescent="0.25">
      <c r="L216" s="23" t="str">
        <f>TRIM(RIGHT(SUBSTITUTE(Candidate!B162,"\",REPT(" ",100)),100))</f>
        <v>Not Available</v>
      </c>
      <c r="M216" s="23" t="str">
        <f t="shared" si="7"/>
        <v>Not Available</v>
      </c>
      <c r="N216" s="5" t="str">
        <f t="shared" si="6"/>
        <v>ilable</v>
      </c>
    </row>
    <row r="217" spans="12:14" x14ac:dyDescent="0.25">
      <c r="L217" s="23" t="str">
        <f>TRIM(RIGHT(SUBSTITUTE(Candidate!B163,"\",REPT(" ",100)),100))</f>
        <v>Not Available</v>
      </c>
      <c r="M217" s="23" t="str">
        <f t="shared" si="7"/>
        <v>Not Available</v>
      </c>
      <c r="N217" s="5" t="str">
        <f t="shared" si="6"/>
        <v>ilable</v>
      </c>
    </row>
    <row r="218" spans="12:14" x14ac:dyDescent="0.25">
      <c r="L218" s="23" t="str">
        <f>TRIM(RIGHT(SUBSTITUTE(Candidate!B164,"\",REPT(" ",100)),100))</f>
        <v>Not Available</v>
      </c>
      <c r="M218" s="23" t="str">
        <f t="shared" si="7"/>
        <v>Not Available</v>
      </c>
      <c r="N218" s="5" t="str">
        <f t="shared" si="6"/>
        <v>ilable</v>
      </c>
    </row>
    <row r="219" spans="12:14" x14ac:dyDescent="0.25">
      <c r="L219" s="23" t="str">
        <f>TRIM(RIGHT(SUBSTITUTE(Candidate!B165,"\",REPT(" ",100)),100))</f>
        <v>Not Available</v>
      </c>
      <c r="M219" s="23" t="str">
        <f t="shared" si="7"/>
        <v>Not Available</v>
      </c>
      <c r="N219" s="5" t="str">
        <f t="shared" si="6"/>
        <v>ilable</v>
      </c>
    </row>
    <row r="220" spans="12:14" x14ac:dyDescent="0.25">
      <c r="L220" s="23" t="str">
        <f>TRIM(RIGHT(SUBSTITUTE(Candidate!B166,"\",REPT(" ",100)),100))</f>
        <v>Not Available</v>
      </c>
      <c r="M220" s="23" t="str">
        <f t="shared" si="7"/>
        <v>Not Available</v>
      </c>
      <c r="N220" s="5" t="str">
        <f t="shared" si="6"/>
        <v>ilable</v>
      </c>
    </row>
    <row r="221" spans="12:14" x14ac:dyDescent="0.25">
      <c r="L221" s="23" t="str">
        <f>TRIM(RIGHT(SUBSTITUTE(Candidate!B167,"\",REPT(" ",100)),100))</f>
        <v>Not Available</v>
      </c>
      <c r="M221" s="23" t="str">
        <f t="shared" si="7"/>
        <v>Not Available</v>
      </c>
      <c r="N221" s="5" t="str">
        <f t="shared" si="6"/>
        <v>ilable</v>
      </c>
    </row>
    <row r="222" spans="12:14" x14ac:dyDescent="0.25">
      <c r="L222" s="23" t="str">
        <f>TRIM(RIGHT(SUBSTITUTE(Candidate!B168,"\",REPT(" ",100)),100))</f>
        <v>Not Available</v>
      </c>
      <c r="M222" s="23" t="str">
        <f t="shared" si="7"/>
        <v>Not Available</v>
      </c>
      <c r="N222" s="5" t="str">
        <f t="shared" si="6"/>
        <v>ilable</v>
      </c>
    </row>
    <row r="223" spans="12:14" x14ac:dyDescent="0.25">
      <c r="L223" s="23" t="str">
        <f>TRIM(RIGHT(SUBSTITUTE(Candidate!B169,"\",REPT(" ",100)),100))</f>
        <v>Not Available</v>
      </c>
      <c r="M223" s="23" t="str">
        <f t="shared" si="7"/>
        <v>Not Available</v>
      </c>
      <c r="N223" s="5" t="str">
        <f t="shared" si="6"/>
        <v>ilable</v>
      </c>
    </row>
    <row r="224" spans="12:14" x14ac:dyDescent="0.25">
      <c r="L224" s="23" t="str">
        <f>TRIM(RIGHT(SUBSTITUTE(Candidate!B170,"\",REPT(" ",100)),100))</f>
        <v/>
      </c>
      <c r="M224" s="23" t="str">
        <f t="shared" si="7"/>
        <v/>
      </c>
      <c r="N224" s="5" t="str">
        <f t="shared" si="6"/>
        <v/>
      </c>
    </row>
    <row r="225" spans="12:14" x14ac:dyDescent="0.25">
      <c r="L225" s="23" t="str">
        <f>TRIM(RIGHT(SUBSTITUTE(Candidate!B171,"\",REPT(" ",100)),100))</f>
        <v/>
      </c>
      <c r="M225" s="23" t="str">
        <f t="shared" si="7"/>
        <v/>
      </c>
      <c r="N225" s="5" t="str">
        <f t="shared" si="6"/>
        <v/>
      </c>
    </row>
    <row r="226" spans="12:14" x14ac:dyDescent="0.25">
      <c r="L226" s="23" t="str">
        <f>TRIM(RIGHT(SUBSTITUTE(Candidate!B172,"\",REPT(" ",100)),100))</f>
        <v/>
      </c>
      <c r="M226" s="23" t="str">
        <f t="shared" si="7"/>
        <v/>
      </c>
      <c r="N226" s="5" t="str">
        <f t="shared" si="6"/>
        <v/>
      </c>
    </row>
    <row r="227" spans="12:14" x14ac:dyDescent="0.25">
      <c r="L227" s="23" t="str">
        <f>TRIM(RIGHT(SUBSTITUTE(Candidate!B173,"\",REPT(" ",100)),100))</f>
        <v/>
      </c>
      <c r="M227" s="23" t="str">
        <f t="shared" si="7"/>
        <v/>
      </c>
      <c r="N227" s="5" t="str">
        <f t="shared" si="6"/>
        <v/>
      </c>
    </row>
    <row r="228" spans="12:14" x14ac:dyDescent="0.25">
      <c r="L228" s="23" t="str">
        <f>TRIM(RIGHT(SUBSTITUTE(Candidate!B174,"\",REPT(" ",100)),100))</f>
        <v/>
      </c>
      <c r="M228" s="23" t="str">
        <f t="shared" si="7"/>
        <v/>
      </c>
      <c r="N228" s="5" t="str">
        <f t="shared" si="6"/>
        <v/>
      </c>
    </row>
    <row r="229" spans="12:14" x14ac:dyDescent="0.25">
      <c r="L229" s="23" t="str">
        <f>TRIM(RIGHT(SUBSTITUTE(Candidate!B175,"\",REPT(" ",100)),100))</f>
        <v/>
      </c>
      <c r="M229" s="23" t="str">
        <f t="shared" si="7"/>
        <v/>
      </c>
      <c r="N229" s="5" t="str">
        <f t="shared" si="6"/>
        <v/>
      </c>
    </row>
    <row r="230" spans="12:14" x14ac:dyDescent="0.25">
      <c r="L230" s="23" t="str">
        <f>TRIM(RIGHT(SUBSTITUTE(Candidate!B176,"\",REPT(" ",100)),100))</f>
        <v/>
      </c>
      <c r="M230" s="23" t="str">
        <f t="shared" si="7"/>
        <v/>
      </c>
      <c r="N230" s="5" t="str">
        <f t="shared" si="6"/>
        <v/>
      </c>
    </row>
    <row r="231" spans="12:14" x14ac:dyDescent="0.25">
      <c r="L231" s="23" t="str">
        <f>TRIM(RIGHT(SUBSTITUTE(Candidate!B177,"\",REPT(" ",100)),100))</f>
        <v/>
      </c>
      <c r="M231" s="23" t="str">
        <f t="shared" si="7"/>
        <v/>
      </c>
      <c r="N231" s="5" t="str">
        <f t="shared" si="6"/>
        <v/>
      </c>
    </row>
    <row r="232" spans="12:14" x14ac:dyDescent="0.25">
      <c r="L232" s="23" t="str">
        <f>TRIM(RIGHT(SUBSTITUTE(Candidate!B178,"\",REPT(" ",100)),100))</f>
        <v/>
      </c>
      <c r="M232" s="23" t="str">
        <f t="shared" si="7"/>
        <v/>
      </c>
      <c r="N232" s="5" t="str">
        <f t="shared" si="6"/>
        <v/>
      </c>
    </row>
    <row r="233" spans="12:14" x14ac:dyDescent="0.25">
      <c r="L233" s="23" t="str">
        <f>TRIM(RIGHT(SUBSTITUTE(Candidate!B179,"\",REPT(" ",100)),100))</f>
        <v/>
      </c>
      <c r="M233" s="23" t="str">
        <f t="shared" si="7"/>
        <v/>
      </c>
      <c r="N233" s="5" t="str">
        <f t="shared" si="6"/>
        <v/>
      </c>
    </row>
    <row r="234" spans="12:14" x14ac:dyDescent="0.25">
      <c r="L234" s="23" t="str">
        <f>TRIM(RIGHT(SUBSTITUTE(Candidate!B180,"\",REPT(" ",100)),100))</f>
        <v/>
      </c>
      <c r="M234" s="23" t="str">
        <f t="shared" si="7"/>
        <v/>
      </c>
      <c r="N234" s="5" t="str">
        <f t="shared" si="6"/>
        <v/>
      </c>
    </row>
    <row r="235" spans="12:14" x14ac:dyDescent="0.25">
      <c r="L235" s="23" t="str">
        <f>TRIM(RIGHT(SUBSTITUTE(Candidate!B181,"\",REPT(" ",100)),100))</f>
        <v/>
      </c>
      <c r="M235" s="23" t="str">
        <f t="shared" si="7"/>
        <v/>
      </c>
      <c r="N235" s="5" t="str">
        <f t="shared" si="6"/>
        <v/>
      </c>
    </row>
    <row r="236" spans="12:14" x14ac:dyDescent="0.25">
      <c r="L236" s="23" t="str">
        <f>TRIM(RIGHT(SUBSTITUTE(Candidate!B182,"\",REPT(" ",100)),100))</f>
        <v/>
      </c>
      <c r="M236" s="23" t="str">
        <f t="shared" si="7"/>
        <v/>
      </c>
      <c r="N236" s="5" t="str">
        <f t="shared" si="6"/>
        <v/>
      </c>
    </row>
    <row r="237" spans="12:14" x14ac:dyDescent="0.25">
      <c r="L237" s="23" t="str">
        <f>TRIM(RIGHT(SUBSTITUTE(Candidate!B183,"\",REPT(" ",100)),100))</f>
        <v/>
      </c>
      <c r="M237" s="23" t="str">
        <f t="shared" si="7"/>
        <v/>
      </c>
      <c r="N237" s="5" t="str">
        <f t="shared" si="6"/>
        <v/>
      </c>
    </row>
    <row r="238" spans="12:14" x14ac:dyDescent="0.25">
      <c r="L238" s="23" t="str">
        <f>TRIM(RIGHT(SUBSTITUTE(Candidate!B184,"\",REPT(" ",100)),100))</f>
        <v/>
      </c>
      <c r="M238" s="23" t="str">
        <f t="shared" si="7"/>
        <v/>
      </c>
      <c r="N238" s="5" t="str">
        <f t="shared" si="6"/>
        <v/>
      </c>
    </row>
    <row r="239" spans="12:14" x14ac:dyDescent="0.25">
      <c r="L239" s="23" t="str">
        <f>TRIM(RIGHT(SUBSTITUTE(Candidate!B185,"\",REPT(" ",100)),100))</f>
        <v/>
      </c>
      <c r="M239" s="23" t="str">
        <f t="shared" si="7"/>
        <v/>
      </c>
      <c r="N239" s="5" t="str">
        <f t="shared" si="6"/>
        <v/>
      </c>
    </row>
    <row r="240" spans="12:14" x14ac:dyDescent="0.25">
      <c r="L240" s="23" t="str">
        <f>TRIM(RIGHT(SUBSTITUTE(Candidate!B186,"\",REPT(" ",100)),100))</f>
        <v/>
      </c>
      <c r="M240" s="23" t="str">
        <f t="shared" si="7"/>
        <v/>
      </c>
      <c r="N240" s="5" t="str">
        <f t="shared" si="6"/>
        <v/>
      </c>
    </row>
    <row r="241" spans="12:14" x14ac:dyDescent="0.25">
      <c r="L241" s="23" t="str">
        <f>TRIM(RIGHT(SUBSTITUTE(Candidate!B187,"\",REPT(" ",100)),100))</f>
        <v/>
      </c>
      <c r="M241" s="23" t="str">
        <f t="shared" si="7"/>
        <v/>
      </c>
      <c r="N241" s="5" t="str">
        <f t="shared" si="6"/>
        <v/>
      </c>
    </row>
    <row r="242" spans="12:14" x14ac:dyDescent="0.25">
      <c r="L242" s="23" t="str">
        <f>TRIM(RIGHT(SUBSTITUTE(Candidate!B188,"\",REPT(" ",100)),100))</f>
        <v/>
      </c>
      <c r="M242" s="23" t="str">
        <f t="shared" si="7"/>
        <v/>
      </c>
      <c r="N242" s="5" t="str">
        <f t="shared" si="6"/>
        <v/>
      </c>
    </row>
    <row r="243" spans="12:14" x14ac:dyDescent="0.25">
      <c r="L243" s="23" t="str">
        <f>TRIM(RIGHT(SUBSTITUTE(Candidate!B189,"\",REPT(" ",100)),100))</f>
        <v/>
      </c>
      <c r="M243" s="23" t="str">
        <f t="shared" si="7"/>
        <v/>
      </c>
      <c r="N243" s="5" t="str">
        <f t="shared" si="6"/>
        <v/>
      </c>
    </row>
    <row r="244" spans="12:14" x14ac:dyDescent="0.25">
      <c r="L244" s="23" t="str">
        <f>TRIM(RIGHT(SUBSTITUTE(Candidate!B190,"\",REPT(" ",100)),100))</f>
        <v/>
      </c>
      <c r="M244" s="23" t="str">
        <f t="shared" si="7"/>
        <v/>
      </c>
      <c r="N244" s="5" t="str">
        <f t="shared" si="6"/>
        <v/>
      </c>
    </row>
    <row r="245" spans="12:14" x14ac:dyDescent="0.25">
      <c r="L245" s="23" t="str">
        <f>TRIM(RIGHT(SUBSTITUTE(Candidate!B191,"\",REPT(" ",100)),100))</f>
        <v/>
      </c>
      <c r="M245" s="23" t="str">
        <f t="shared" si="7"/>
        <v/>
      </c>
      <c r="N245" s="5" t="str">
        <f t="shared" si="6"/>
        <v/>
      </c>
    </row>
    <row r="246" spans="12:14" x14ac:dyDescent="0.25">
      <c r="L246" s="23" t="str">
        <f>TRIM(RIGHT(SUBSTITUTE(Candidate!B192,"\",REPT(" ",100)),100))</f>
        <v/>
      </c>
      <c r="M246" s="23" t="str">
        <f t="shared" si="7"/>
        <v/>
      </c>
      <c r="N246" s="5" t="str">
        <f t="shared" si="6"/>
        <v/>
      </c>
    </row>
    <row r="247" spans="12:14" x14ac:dyDescent="0.25">
      <c r="L247" s="23" t="str">
        <f>TRIM(RIGHT(SUBSTITUTE(Candidate!B193,"\",REPT(" ",100)),100))</f>
        <v/>
      </c>
      <c r="M247" s="23" t="str">
        <f t="shared" si="7"/>
        <v/>
      </c>
      <c r="N247" s="5" t="str">
        <f t="shared" si="6"/>
        <v/>
      </c>
    </row>
    <row r="248" spans="12:14" x14ac:dyDescent="0.25">
      <c r="L248" s="23" t="str">
        <f>TRIM(RIGHT(SUBSTITUTE(Candidate!B194,"\",REPT(" ",100)),100))</f>
        <v/>
      </c>
      <c r="M248" s="23" t="str">
        <f t="shared" si="7"/>
        <v/>
      </c>
      <c r="N248" s="5" t="str">
        <f t="shared" si="6"/>
        <v/>
      </c>
    </row>
    <row r="249" spans="12:14" x14ac:dyDescent="0.25">
      <c r="L249" s="23" t="str">
        <f>TRIM(RIGHT(SUBSTITUTE(Candidate!B195,"\",REPT(" ",100)),100))</f>
        <v/>
      </c>
      <c r="M249" s="23" t="str">
        <f t="shared" si="7"/>
        <v/>
      </c>
      <c r="N249" s="5" t="str">
        <f t="shared" si="6"/>
        <v/>
      </c>
    </row>
    <row r="250" spans="12:14" x14ac:dyDescent="0.25">
      <c r="L250" s="23" t="str">
        <f>TRIM(RIGHT(SUBSTITUTE(Candidate!B196,"\",REPT(" ",100)),100))</f>
        <v/>
      </c>
      <c r="M250" s="23" t="str">
        <f t="shared" si="7"/>
        <v/>
      </c>
      <c r="N250" s="5" t="str">
        <f t="shared" si="6"/>
        <v/>
      </c>
    </row>
    <row r="251" spans="12:14" x14ac:dyDescent="0.25">
      <c r="L251" s="23" t="str">
        <f>TRIM(RIGHT(SUBSTITUTE(Candidate!B197,"\",REPT(" ",100)),100))</f>
        <v/>
      </c>
      <c r="M251" s="23" t="str">
        <f t="shared" si="7"/>
        <v/>
      </c>
      <c r="N251" s="5" t="str">
        <f t="shared" si="6"/>
        <v/>
      </c>
    </row>
    <row r="252" spans="12:14" x14ac:dyDescent="0.25">
      <c r="L252" s="23" t="str">
        <f>TRIM(RIGHT(SUBSTITUTE(Candidate!B198,"\",REPT(" ",100)),100))</f>
        <v/>
      </c>
      <c r="M252" s="23" t="str">
        <f t="shared" si="7"/>
        <v/>
      </c>
      <c r="N252" s="5" t="str">
        <f t="shared" si="6"/>
        <v/>
      </c>
    </row>
    <row r="253" spans="12:14" x14ac:dyDescent="0.25">
      <c r="L253" s="23" t="str">
        <f>TRIM(RIGHT(SUBSTITUTE(Candidate!B199,"\",REPT(" ",100)),100))</f>
        <v/>
      </c>
      <c r="M253" s="23" t="str">
        <f t="shared" si="7"/>
        <v/>
      </c>
      <c r="N253" s="5" t="str">
        <f t="shared" si="6"/>
        <v/>
      </c>
    </row>
    <row r="254" spans="12:14" x14ac:dyDescent="0.25">
      <c r="L254" s="23" t="str">
        <f>TRIM(RIGHT(SUBSTITUTE(Candidate!B200,"\",REPT(" ",100)),100))</f>
        <v/>
      </c>
      <c r="M254" s="23" t="str">
        <f t="shared" si="7"/>
        <v/>
      </c>
      <c r="N254" s="5" t="str">
        <f t="shared" si="6"/>
        <v/>
      </c>
    </row>
    <row r="255" spans="12:14" x14ac:dyDescent="0.25">
      <c r="L255" s="23" t="str">
        <f>TRIM(RIGHT(SUBSTITUTE(Candidate!B201,"\",REPT(" ",100)),100))</f>
        <v/>
      </c>
      <c r="M255" s="23" t="str">
        <f t="shared" si="7"/>
        <v/>
      </c>
      <c r="N255" s="5" t="str">
        <f t="shared" si="6"/>
        <v/>
      </c>
    </row>
    <row r="256" spans="12:14" x14ac:dyDescent="0.25">
      <c r="L256" s="23" t="str">
        <f>TRIM(RIGHT(SUBSTITUTE(Candidate!B202,"\",REPT(" ",100)),100))</f>
        <v/>
      </c>
      <c r="M256" s="23" t="str">
        <f t="shared" si="7"/>
        <v/>
      </c>
      <c r="N256" s="5" t="str">
        <f t="shared" si="6"/>
        <v/>
      </c>
    </row>
    <row r="257" spans="12:14" x14ac:dyDescent="0.25">
      <c r="L257" s="23" t="str">
        <f>TRIM(RIGHT(SUBSTITUTE(Candidate!B203,"\",REPT(" ",100)),100))</f>
        <v/>
      </c>
      <c r="M257" s="23" t="str">
        <f t="shared" si="7"/>
        <v/>
      </c>
      <c r="N257" s="5" t="str">
        <f t="shared" si="6"/>
        <v/>
      </c>
    </row>
    <row r="258" spans="12:14" x14ac:dyDescent="0.25">
      <c r="L258" s="23" t="str">
        <f>TRIM(RIGHT(SUBSTITUTE(Candidate!B204,"\",REPT(" ",100)),100))</f>
        <v/>
      </c>
      <c r="M258" s="23" t="str">
        <f t="shared" si="7"/>
        <v/>
      </c>
      <c r="N258" s="5" t="str">
        <f t="shared" si="6"/>
        <v/>
      </c>
    </row>
    <row r="259" spans="12:14" x14ac:dyDescent="0.25">
      <c r="L259" s="23" t="str">
        <f>TRIM(RIGHT(SUBSTITUTE(Candidate!B205,"\",REPT(" ",100)),100))</f>
        <v/>
      </c>
      <c r="M259" s="23" t="str">
        <f t="shared" si="7"/>
        <v/>
      </c>
      <c r="N259" s="5" t="str">
        <f t="shared" si="6"/>
        <v/>
      </c>
    </row>
    <row r="260" spans="12:14" x14ac:dyDescent="0.25">
      <c r="L260" s="23" t="str">
        <f>TRIM(RIGHT(SUBSTITUTE(Candidate!B206,"\",REPT(" ",100)),100))</f>
        <v/>
      </c>
      <c r="M260" s="23" t="str">
        <f t="shared" si="7"/>
        <v/>
      </c>
      <c r="N260" s="5" t="str">
        <f t="shared" ref="N260:N323" si="8">IF(LEFT(RIGHT(M260,2),1)&lt;&gt;"/",RIGHT(M260,6),INDEX(CandidateFileArray,MATCH(RIGHT(M260,8),CandidateFileList,0),2))</f>
        <v/>
      </c>
    </row>
    <row r="261" spans="12:14" x14ac:dyDescent="0.25">
      <c r="L261" s="23" t="str">
        <f>TRIM(RIGHT(SUBSTITUTE(Candidate!B207,"\",REPT(" ",100)),100))</f>
        <v/>
      </c>
      <c r="M261" s="23" t="str">
        <f t="shared" ref="M261:M324" si="9">TRIM(LEFT(SUBSTITUTE(L261,".",REPT(" ",100)),100))</f>
        <v/>
      </c>
      <c r="N261" s="5" t="str">
        <f t="shared" si="8"/>
        <v/>
      </c>
    </row>
    <row r="262" spans="12:14" x14ac:dyDescent="0.25">
      <c r="L262" s="23" t="str">
        <f>TRIM(RIGHT(SUBSTITUTE(Candidate!B208,"\",REPT(" ",100)),100))</f>
        <v/>
      </c>
      <c r="M262" s="23" t="str">
        <f t="shared" si="9"/>
        <v/>
      </c>
      <c r="N262" s="5" t="str">
        <f t="shared" si="8"/>
        <v/>
      </c>
    </row>
    <row r="263" spans="12:14" x14ac:dyDescent="0.25">
      <c r="L263" s="23" t="str">
        <f>TRIM(RIGHT(SUBSTITUTE(Candidate!B209,"\",REPT(" ",100)),100))</f>
        <v/>
      </c>
      <c r="M263" s="23" t="str">
        <f t="shared" si="9"/>
        <v/>
      </c>
      <c r="N263" s="5" t="str">
        <f t="shared" si="8"/>
        <v/>
      </c>
    </row>
    <row r="264" spans="12:14" x14ac:dyDescent="0.25">
      <c r="L264" s="23" t="str">
        <f>TRIM(RIGHT(SUBSTITUTE(Candidate!B210,"\",REPT(" ",100)),100))</f>
        <v/>
      </c>
      <c r="M264" s="23" t="str">
        <f t="shared" si="9"/>
        <v/>
      </c>
      <c r="N264" s="5" t="str">
        <f t="shared" si="8"/>
        <v/>
      </c>
    </row>
    <row r="265" spans="12:14" x14ac:dyDescent="0.25">
      <c r="L265" s="23" t="str">
        <f>TRIM(RIGHT(SUBSTITUTE(Candidate!B211,"\",REPT(" ",100)),100))</f>
        <v/>
      </c>
      <c r="M265" s="23" t="str">
        <f t="shared" si="9"/>
        <v/>
      </c>
      <c r="N265" s="5" t="str">
        <f t="shared" si="8"/>
        <v/>
      </c>
    </row>
    <row r="266" spans="12:14" x14ac:dyDescent="0.25">
      <c r="L266" s="23" t="str">
        <f>TRIM(RIGHT(SUBSTITUTE(Candidate!B212,"\",REPT(" ",100)),100))</f>
        <v/>
      </c>
      <c r="M266" s="23" t="str">
        <f t="shared" si="9"/>
        <v/>
      </c>
      <c r="N266" s="5" t="str">
        <f t="shared" si="8"/>
        <v/>
      </c>
    </row>
    <row r="267" spans="12:14" x14ac:dyDescent="0.25">
      <c r="L267" s="23" t="str">
        <f>TRIM(RIGHT(SUBSTITUTE(Candidate!B213,"\",REPT(" ",100)),100))</f>
        <v/>
      </c>
      <c r="M267" s="23" t="str">
        <f t="shared" si="9"/>
        <v/>
      </c>
      <c r="N267" s="5" t="str">
        <f t="shared" si="8"/>
        <v/>
      </c>
    </row>
    <row r="268" spans="12:14" x14ac:dyDescent="0.25">
      <c r="L268" s="23" t="str">
        <f>TRIM(RIGHT(SUBSTITUTE(Candidate!B214,"\",REPT(" ",100)),100))</f>
        <v/>
      </c>
      <c r="M268" s="23" t="str">
        <f t="shared" si="9"/>
        <v/>
      </c>
      <c r="N268" s="5" t="str">
        <f t="shared" si="8"/>
        <v/>
      </c>
    </row>
    <row r="269" spans="12:14" x14ac:dyDescent="0.25">
      <c r="L269" s="23" t="str">
        <f>TRIM(RIGHT(SUBSTITUTE(Candidate!B215,"\",REPT(" ",100)),100))</f>
        <v/>
      </c>
      <c r="M269" s="23" t="str">
        <f t="shared" si="9"/>
        <v/>
      </c>
      <c r="N269" s="5" t="str">
        <f t="shared" si="8"/>
        <v/>
      </c>
    </row>
    <row r="270" spans="12:14" x14ac:dyDescent="0.25">
      <c r="L270" s="23" t="str">
        <f>TRIM(RIGHT(SUBSTITUTE(Candidate!B216,"\",REPT(" ",100)),100))</f>
        <v/>
      </c>
      <c r="M270" s="23" t="str">
        <f t="shared" si="9"/>
        <v/>
      </c>
      <c r="N270" s="5" t="str">
        <f t="shared" si="8"/>
        <v/>
      </c>
    </row>
    <row r="271" spans="12:14" x14ac:dyDescent="0.25">
      <c r="L271" s="23" t="str">
        <f>TRIM(RIGHT(SUBSTITUTE(Candidate!B217,"\",REPT(" ",100)),100))</f>
        <v/>
      </c>
      <c r="M271" s="23" t="str">
        <f t="shared" si="9"/>
        <v/>
      </c>
      <c r="N271" s="5" t="str">
        <f t="shared" si="8"/>
        <v/>
      </c>
    </row>
    <row r="272" spans="12:14" x14ac:dyDescent="0.25">
      <c r="L272" s="23" t="str">
        <f>TRIM(RIGHT(SUBSTITUTE(Candidate!B218,"\",REPT(" ",100)),100))</f>
        <v/>
      </c>
      <c r="M272" s="23" t="str">
        <f t="shared" si="9"/>
        <v/>
      </c>
      <c r="N272" s="5" t="str">
        <f t="shared" si="8"/>
        <v/>
      </c>
    </row>
    <row r="273" spans="12:14" x14ac:dyDescent="0.25">
      <c r="L273" s="23" t="str">
        <f>TRIM(RIGHT(SUBSTITUTE(Candidate!B219,"\",REPT(" ",100)),100))</f>
        <v/>
      </c>
      <c r="M273" s="23" t="str">
        <f t="shared" si="9"/>
        <v/>
      </c>
      <c r="N273" s="5" t="str">
        <f t="shared" si="8"/>
        <v/>
      </c>
    </row>
    <row r="274" spans="12:14" x14ac:dyDescent="0.25">
      <c r="L274" s="23" t="str">
        <f>TRIM(RIGHT(SUBSTITUTE(Candidate!B220,"\",REPT(" ",100)),100))</f>
        <v/>
      </c>
      <c r="M274" s="23" t="str">
        <f t="shared" si="9"/>
        <v/>
      </c>
      <c r="N274" s="5" t="str">
        <f t="shared" si="8"/>
        <v/>
      </c>
    </row>
    <row r="275" spans="12:14" x14ac:dyDescent="0.25">
      <c r="L275" s="23" t="str">
        <f>TRIM(RIGHT(SUBSTITUTE(Candidate!B221,"\",REPT(" ",100)),100))</f>
        <v/>
      </c>
      <c r="M275" s="23" t="str">
        <f t="shared" si="9"/>
        <v/>
      </c>
      <c r="N275" s="5" t="str">
        <f t="shared" si="8"/>
        <v/>
      </c>
    </row>
    <row r="276" spans="12:14" x14ac:dyDescent="0.25">
      <c r="L276" s="23" t="str">
        <f>TRIM(RIGHT(SUBSTITUTE(Candidate!B222,"\",REPT(" ",100)),100))</f>
        <v/>
      </c>
      <c r="M276" s="23" t="str">
        <f t="shared" si="9"/>
        <v/>
      </c>
      <c r="N276" s="5" t="str">
        <f t="shared" si="8"/>
        <v/>
      </c>
    </row>
    <row r="277" spans="12:14" x14ac:dyDescent="0.25">
      <c r="L277" s="23" t="str">
        <f>TRIM(RIGHT(SUBSTITUTE(Candidate!B223,"\",REPT(" ",100)),100))</f>
        <v/>
      </c>
      <c r="M277" s="23" t="str">
        <f t="shared" si="9"/>
        <v/>
      </c>
      <c r="N277" s="5" t="str">
        <f t="shared" si="8"/>
        <v/>
      </c>
    </row>
    <row r="278" spans="12:14" x14ac:dyDescent="0.25">
      <c r="L278" s="23" t="str">
        <f>TRIM(RIGHT(SUBSTITUTE(Candidate!B224,"\",REPT(" ",100)),100))</f>
        <v/>
      </c>
      <c r="M278" s="23" t="str">
        <f t="shared" si="9"/>
        <v/>
      </c>
      <c r="N278" s="5" t="str">
        <f t="shared" si="8"/>
        <v/>
      </c>
    </row>
    <row r="279" spans="12:14" x14ac:dyDescent="0.25">
      <c r="L279" s="23" t="str">
        <f>TRIM(RIGHT(SUBSTITUTE(Candidate!B225,"\",REPT(" ",100)),100))</f>
        <v/>
      </c>
      <c r="M279" s="23" t="str">
        <f t="shared" si="9"/>
        <v/>
      </c>
      <c r="N279" s="5" t="str">
        <f t="shared" si="8"/>
        <v/>
      </c>
    </row>
    <row r="280" spans="12:14" x14ac:dyDescent="0.25">
      <c r="L280" s="23" t="str">
        <f>TRIM(RIGHT(SUBSTITUTE(Candidate!B226,"\",REPT(" ",100)),100))</f>
        <v/>
      </c>
      <c r="M280" s="23" t="str">
        <f t="shared" si="9"/>
        <v/>
      </c>
      <c r="N280" s="5" t="str">
        <f t="shared" si="8"/>
        <v/>
      </c>
    </row>
    <row r="281" spans="12:14" x14ac:dyDescent="0.25">
      <c r="L281" s="23" t="str">
        <f>TRIM(RIGHT(SUBSTITUTE(Candidate!B227,"\",REPT(" ",100)),100))</f>
        <v/>
      </c>
      <c r="M281" s="23" t="str">
        <f t="shared" si="9"/>
        <v/>
      </c>
      <c r="N281" s="5" t="str">
        <f t="shared" si="8"/>
        <v/>
      </c>
    </row>
    <row r="282" spans="12:14" x14ac:dyDescent="0.25">
      <c r="L282" s="23" t="str">
        <f>TRIM(RIGHT(SUBSTITUTE(Candidate!B228,"\",REPT(" ",100)),100))</f>
        <v/>
      </c>
      <c r="M282" s="23" t="str">
        <f t="shared" si="9"/>
        <v/>
      </c>
      <c r="N282" s="5" t="str">
        <f t="shared" si="8"/>
        <v/>
      </c>
    </row>
    <row r="283" spans="12:14" x14ac:dyDescent="0.25">
      <c r="L283" s="23" t="str">
        <f>TRIM(RIGHT(SUBSTITUTE(Candidate!B229,"\",REPT(" ",100)),100))</f>
        <v/>
      </c>
      <c r="M283" s="23" t="str">
        <f t="shared" si="9"/>
        <v/>
      </c>
      <c r="N283" s="5" t="str">
        <f t="shared" si="8"/>
        <v/>
      </c>
    </row>
    <row r="284" spans="12:14" x14ac:dyDescent="0.25">
      <c r="L284" s="23" t="str">
        <f>TRIM(RIGHT(SUBSTITUTE(Candidate!B230,"\",REPT(" ",100)),100))</f>
        <v/>
      </c>
      <c r="M284" s="23" t="str">
        <f t="shared" si="9"/>
        <v/>
      </c>
      <c r="N284" s="5" t="str">
        <f t="shared" si="8"/>
        <v/>
      </c>
    </row>
    <row r="285" spans="12:14" x14ac:dyDescent="0.25">
      <c r="L285" s="23" t="str">
        <f>TRIM(RIGHT(SUBSTITUTE(Candidate!B231,"\",REPT(" ",100)),100))</f>
        <v/>
      </c>
      <c r="M285" s="23" t="str">
        <f t="shared" si="9"/>
        <v/>
      </c>
      <c r="N285" s="5" t="str">
        <f t="shared" si="8"/>
        <v/>
      </c>
    </row>
    <row r="286" spans="12:14" x14ac:dyDescent="0.25">
      <c r="L286" s="23" t="str">
        <f>TRIM(RIGHT(SUBSTITUTE(Candidate!B232,"\",REPT(" ",100)),100))</f>
        <v/>
      </c>
      <c r="M286" s="23" t="str">
        <f t="shared" si="9"/>
        <v/>
      </c>
      <c r="N286" s="5" t="str">
        <f t="shared" si="8"/>
        <v/>
      </c>
    </row>
    <row r="287" spans="12:14" x14ac:dyDescent="0.25">
      <c r="L287" s="23" t="str">
        <f>TRIM(RIGHT(SUBSTITUTE(Candidate!B233,"\",REPT(" ",100)),100))</f>
        <v/>
      </c>
      <c r="M287" s="23" t="str">
        <f t="shared" si="9"/>
        <v/>
      </c>
      <c r="N287" s="5" t="str">
        <f t="shared" si="8"/>
        <v/>
      </c>
    </row>
    <row r="288" spans="12:14" x14ac:dyDescent="0.25">
      <c r="L288" s="23" t="str">
        <f>TRIM(RIGHT(SUBSTITUTE(Candidate!B234,"\",REPT(" ",100)),100))</f>
        <v/>
      </c>
      <c r="M288" s="23" t="str">
        <f t="shared" si="9"/>
        <v/>
      </c>
      <c r="N288" s="5" t="str">
        <f t="shared" si="8"/>
        <v/>
      </c>
    </row>
    <row r="289" spans="12:14" x14ac:dyDescent="0.25">
      <c r="L289" s="23" t="str">
        <f>TRIM(RIGHT(SUBSTITUTE(Candidate!B235,"\",REPT(" ",100)),100))</f>
        <v/>
      </c>
      <c r="M289" s="23" t="str">
        <f t="shared" si="9"/>
        <v/>
      </c>
      <c r="N289" s="5" t="str">
        <f t="shared" si="8"/>
        <v/>
      </c>
    </row>
    <row r="290" spans="12:14" x14ac:dyDescent="0.25">
      <c r="L290" s="23" t="str">
        <f>TRIM(RIGHT(SUBSTITUTE(Candidate!B236,"\",REPT(" ",100)),100))</f>
        <v/>
      </c>
      <c r="M290" s="23" t="str">
        <f t="shared" si="9"/>
        <v/>
      </c>
      <c r="N290" s="5" t="str">
        <f t="shared" si="8"/>
        <v/>
      </c>
    </row>
    <row r="291" spans="12:14" x14ac:dyDescent="0.25">
      <c r="L291" s="23" t="str">
        <f>TRIM(RIGHT(SUBSTITUTE(Candidate!B237,"\",REPT(" ",100)),100))</f>
        <v/>
      </c>
      <c r="M291" s="23" t="str">
        <f t="shared" si="9"/>
        <v/>
      </c>
      <c r="N291" s="5" t="str">
        <f t="shared" si="8"/>
        <v/>
      </c>
    </row>
    <row r="292" spans="12:14" x14ac:dyDescent="0.25">
      <c r="L292" s="23" t="str">
        <f>TRIM(RIGHT(SUBSTITUTE(Candidate!B238,"\",REPT(" ",100)),100))</f>
        <v/>
      </c>
      <c r="M292" s="23" t="str">
        <f t="shared" si="9"/>
        <v/>
      </c>
      <c r="N292" s="5" t="str">
        <f t="shared" si="8"/>
        <v/>
      </c>
    </row>
    <row r="293" spans="12:14" x14ac:dyDescent="0.25">
      <c r="L293" s="23" t="str">
        <f>TRIM(RIGHT(SUBSTITUTE(Candidate!B239,"\",REPT(" ",100)),100))</f>
        <v/>
      </c>
      <c r="M293" s="23" t="str">
        <f t="shared" si="9"/>
        <v/>
      </c>
      <c r="N293" s="5" t="str">
        <f t="shared" si="8"/>
        <v/>
      </c>
    </row>
    <row r="294" spans="12:14" x14ac:dyDescent="0.25">
      <c r="L294" s="23" t="str">
        <f>TRIM(RIGHT(SUBSTITUTE(Candidate!B240,"\",REPT(" ",100)),100))</f>
        <v/>
      </c>
      <c r="M294" s="23" t="str">
        <f t="shared" si="9"/>
        <v/>
      </c>
      <c r="N294" s="5" t="str">
        <f t="shared" si="8"/>
        <v/>
      </c>
    </row>
    <row r="295" spans="12:14" x14ac:dyDescent="0.25">
      <c r="L295" s="23" t="str">
        <f>TRIM(RIGHT(SUBSTITUTE(Candidate!B241,"\",REPT(" ",100)),100))</f>
        <v/>
      </c>
      <c r="M295" s="23" t="str">
        <f t="shared" si="9"/>
        <v/>
      </c>
      <c r="N295" s="5" t="str">
        <f t="shared" si="8"/>
        <v/>
      </c>
    </row>
    <row r="296" spans="12:14" x14ac:dyDescent="0.25">
      <c r="L296" s="23" t="str">
        <f>TRIM(RIGHT(SUBSTITUTE(Candidate!B242,"\",REPT(" ",100)),100))</f>
        <v/>
      </c>
      <c r="M296" s="23" t="str">
        <f t="shared" si="9"/>
        <v/>
      </c>
      <c r="N296" s="5" t="str">
        <f t="shared" si="8"/>
        <v/>
      </c>
    </row>
    <row r="297" spans="12:14" x14ac:dyDescent="0.25">
      <c r="L297" s="23" t="str">
        <f>TRIM(RIGHT(SUBSTITUTE(Candidate!B243,"\",REPT(" ",100)),100))</f>
        <v/>
      </c>
      <c r="M297" s="23" t="str">
        <f t="shared" si="9"/>
        <v/>
      </c>
      <c r="N297" s="5" t="str">
        <f t="shared" si="8"/>
        <v/>
      </c>
    </row>
    <row r="298" spans="12:14" x14ac:dyDescent="0.25">
      <c r="L298" s="23" t="str">
        <f>TRIM(RIGHT(SUBSTITUTE(Candidate!B244,"\",REPT(" ",100)),100))</f>
        <v/>
      </c>
      <c r="M298" s="23" t="str">
        <f t="shared" si="9"/>
        <v/>
      </c>
      <c r="N298" s="5" t="str">
        <f t="shared" si="8"/>
        <v/>
      </c>
    </row>
    <row r="299" spans="12:14" x14ac:dyDescent="0.25">
      <c r="L299" s="23" t="str">
        <f>TRIM(RIGHT(SUBSTITUTE(Candidate!B245,"\",REPT(" ",100)),100))</f>
        <v/>
      </c>
      <c r="M299" s="23" t="str">
        <f t="shared" si="9"/>
        <v/>
      </c>
      <c r="N299" s="5" t="str">
        <f t="shared" si="8"/>
        <v/>
      </c>
    </row>
    <row r="300" spans="12:14" x14ac:dyDescent="0.25">
      <c r="L300" s="23" t="str">
        <f>TRIM(RIGHT(SUBSTITUTE(Candidate!B246,"\",REPT(" ",100)),100))</f>
        <v/>
      </c>
      <c r="M300" s="23" t="str">
        <f t="shared" si="9"/>
        <v/>
      </c>
      <c r="N300" s="5" t="str">
        <f t="shared" si="8"/>
        <v/>
      </c>
    </row>
    <row r="301" spans="12:14" x14ac:dyDescent="0.25">
      <c r="L301" s="23" t="str">
        <f>TRIM(RIGHT(SUBSTITUTE(Candidate!B247,"\",REPT(" ",100)),100))</f>
        <v/>
      </c>
      <c r="M301" s="23" t="str">
        <f t="shared" si="9"/>
        <v/>
      </c>
      <c r="N301" s="5" t="str">
        <f t="shared" si="8"/>
        <v/>
      </c>
    </row>
    <row r="302" spans="12:14" x14ac:dyDescent="0.25">
      <c r="L302" s="23" t="str">
        <f>TRIM(RIGHT(SUBSTITUTE(Candidate!B248,"\",REPT(" ",100)),100))</f>
        <v/>
      </c>
      <c r="M302" s="23" t="str">
        <f t="shared" si="9"/>
        <v/>
      </c>
      <c r="N302" s="5" t="str">
        <f t="shared" si="8"/>
        <v/>
      </c>
    </row>
    <row r="303" spans="12:14" x14ac:dyDescent="0.25">
      <c r="L303" s="23" t="str">
        <f>TRIM(RIGHT(SUBSTITUTE(Candidate!B249,"\",REPT(" ",100)),100))</f>
        <v/>
      </c>
      <c r="M303" s="23" t="str">
        <f t="shared" si="9"/>
        <v/>
      </c>
      <c r="N303" s="5" t="str">
        <f t="shared" si="8"/>
        <v/>
      </c>
    </row>
    <row r="304" spans="12:14" x14ac:dyDescent="0.25">
      <c r="L304" s="23" t="str">
        <f>TRIM(RIGHT(SUBSTITUTE(Candidate!B250,"\",REPT(" ",100)),100))</f>
        <v/>
      </c>
      <c r="M304" s="23" t="str">
        <f t="shared" si="9"/>
        <v/>
      </c>
      <c r="N304" s="5" t="str">
        <f t="shared" si="8"/>
        <v/>
      </c>
    </row>
    <row r="305" spans="12:14" x14ac:dyDescent="0.25">
      <c r="L305" s="23" t="str">
        <f>TRIM(RIGHT(SUBSTITUTE(Candidate!B251,"\",REPT(" ",100)),100))</f>
        <v/>
      </c>
      <c r="M305" s="23" t="str">
        <f t="shared" si="9"/>
        <v/>
      </c>
      <c r="N305" s="5" t="str">
        <f t="shared" si="8"/>
        <v/>
      </c>
    </row>
    <row r="306" spans="12:14" x14ac:dyDescent="0.25">
      <c r="L306" s="23" t="str">
        <f>TRIM(RIGHT(SUBSTITUTE(Candidate!B252,"\",REPT(" ",100)),100))</f>
        <v/>
      </c>
      <c r="M306" s="23" t="str">
        <f t="shared" si="9"/>
        <v/>
      </c>
      <c r="N306" s="5" t="str">
        <f t="shared" si="8"/>
        <v/>
      </c>
    </row>
    <row r="307" spans="12:14" x14ac:dyDescent="0.25">
      <c r="L307" s="23" t="str">
        <f>TRIM(RIGHT(SUBSTITUTE(Candidate!B253,"\",REPT(" ",100)),100))</f>
        <v/>
      </c>
      <c r="M307" s="23" t="str">
        <f t="shared" si="9"/>
        <v/>
      </c>
      <c r="N307" s="5" t="str">
        <f t="shared" si="8"/>
        <v/>
      </c>
    </row>
    <row r="308" spans="12:14" x14ac:dyDescent="0.25">
      <c r="L308" s="23" t="str">
        <f>TRIM(RIGHT(SUBSTITUTE(Candidate!B254,"\",REPT(" ",100)),100))</f>
        <v/>
      </c>
      <c r="M308" s="23" t="str">
        <f t="shared" si="9"/>
        <v/>
      </c>
      <c r="N308" s="5" t="str">
        <f t="shared" si="8"/>
        <v/>
      </c>
    </row>
    <row r="309" spans="12:14" x14ac:dyDescent="0.25">
      <c r="L309" s="23" t="str">
        <f>TRIM(RIGHT(SUBSTITUTE(Candidate!B255,"\",REPT(" ",100)),100))</f>
        <v/>
      </c>
      <c r="M309" s="23" t="str">
        <f t="shared" si="9"/>
        <v/>
      </c>
      <c r="N309" s="5" t="str">
        <f t="shared" si="8"/>
        <v/>
      </c>
    </row>
    <row r="310" spans="12:14" x14ac:dyDescent="0.25">
      <c r="L310" s="23" t="str">
        <f>TRIM(RIGHT(SUBSTITUTE(Candidate!B256,"\",REPT(" ",100)),100))</f>
        <v/>
      </c>
      <c r="M310" s="23" t="str">
        <f t="shared" si="9"/>
        <v/>
      </c>
      <c r="N310" s="5" t="str">
        <f t="shared" si="8"/>
        <v/>
      </c>
    </row>
    <row r="311" spans="12:14" x14ac:dyDescent="0.25">
      <c r="L311" s="23" t="str">
        <f>TRIM(RIGHT(SUBSTITUTE(Candidate!B257,"\",REPT(" ",100)),100))</f>
        <v/>
      </c>
      <c r="M311" s="23" t="str">
        <f t="shared" si="9"/>
        <v/>
      </c>
      <c r="N311" s="5" t="str">
        <f t="shared" si="8"/>
        <v/>
      </c>
    </row>
    <row r="312" spans="12:14" x14ac:dyDescent="0.25">
      <c r="L312" s="23" t="str">
        <f>TRIM(RIGHT(SUBSTITUTE(Candidate!B258,"\",REPT(" ",100)),100))</f>
        <v/>
      </c>
      <c r="M312" s="23" t="str">
        <f t="shared" si="9"/>
        <v/>
      </c>
      <c r="N312" s="5" t="str">
        <f t="shared" si="8"/>
        <v/>
      </c>
    </row>
    <row r="313" spans="12:14" x14ac:dyDescent="0.25">
      <c r="L313" s="23" t="str">
        <f>TRIM(RIGHT(SUBSTITUTE(Candidate!B259,"\",REPT(" ",100)),100))</f>
        <v/>
      </c>
      <c r="M313" s="23" t="str">
        <f t="shared" si="9"/>
        <v/>
      </c>
      <c r="N313" s="5" t="str">
        <f t="shared" si="8"/>
        <v/>
      </c>
    </row>
    <row r="314" spans="12:14" x14ac:dyDescent="0.25">
      <c r="L314" s="23" t="str">
        <f>TRIM(RIGHT(SUBSTITUTE(Candidate!B260,"\",REPT(" ",100)),100))</f>
        <v/>
      </c>
      <c r="M314" s="23" t="str">
        <f t="shared" si="9"/>
        <v/>
      </c>
      <c r="N314" s="5" t="str">
        <f t="shared" si="8"/>
        <v/>
      </c>
    </row>
    <row r="315" spans="12:14" x14ac:dyDescent="0.25">
      <c r="L315" s="23" t="str">
        <f>TRIM(RIGHT(SUBSTITUTE(Candidate!B261,"\",REPT(" ",100)),100))</f>
        <v/>
      </c>
      <c r="M315" s="23" t="str">
        <f t="shared" si="9"/>
        <v/>
      </c>
      <c r="N315" s="5" t="str">
        <f t="shared" si="8"/>
        <v/>
      </c>
    </row>
    <row r="316" spans="12:14" x14ac:dyDescent="0.25">
      <c r="L316" s="23" t="str">
        <f>TRIM(RIGHT(SUBSTITUTE(Candidate!B262,"\",REPT(" ",100)),100))</f>
        <v/>
      </c>
      <c r="M316" s="23" t="str">
        <f t="shared" si="9"/>
        <v/>
      </c>
      <c r="N316" s="5" t="str">
        <f t="shared" si="8"/>
        <v/>
      </c>
    </row>
    <row r="317" spans="12:14" x14ac:dyDescent="0.25">
      <c r="L317" s="23" t="str">
        <f>TRIM(RIGHT(SUBSTITUTE(Candidate!B263,"\",REPT(" ",100)),100))</f>
        <v/>
      </c>
      <c r="M317" s="23" t="str">
        <f t="shared" si="9"/>
        <v/>
      </c>
      <c r="N317" s="5" t="str">
        <f t="shared" si="8"/>
        <v/>
      </c>
    </row>
    <row r="318" spans="12:14" x14ac:dyDescent="0.25">
      <c r="L318" s="23" t="str">
        <f>TRIM(RIGHT(SUBSTITUTE(Candidate!B264,"\",REPT(" ",100)),100))</f>
        <v/>
      </c>
      <c r="M318" s="23" t="str">
        <f t="shared" si="9"/>
        <v/>
      </c>
      <c r="N318" s="5" t="str">
        <f t="shared" si="8"/>
        <v/>
      </c>
    </row>
    <row r="319" spans="12:14" x14ac:dyDescent="0.25">
      <c r="L319" s="23" t="str">
        <f>TRIM(RIGHT(SUBSTITUTE(Candidate!B265,"\",REPT(" ",100)),100))</f>
        <v/>
      </c>
      <c r="M319" s="23" t="str">
        <f t="shared" si="9"/>
        <v/>
      </c>
      <c r="N319" s="5" t="str">
        <f t="shared" si="8"/>
        <v/>
      </c>
    </row>
    <row r="320" spans="12:14" x14ac:dyDescent="0.25">
      <c r="L320" s="23" t="str">
        <f>TRIM(RIGHT(SUBSTITUTE(Candidate!B266,"\",REPT(" ",100)),100))</f>
        <v/>
      </c>
      <c r="M320" s="23" t="str">
        <f t="shared" si="9"/>
        <v/>
      </c>
      <c r="N320" s="5" t="str">
        <f t="shared" si="8"/>
        <v/>
      </c>
    </row>
    <row r="321" spans="12:14" x14ac:dyDescent="0.25">
      <c r="L321" s="23" t="str">
        <f>TRIM(RIGHT(SUBSTITUTE(Candidate!B267,"\",REPT(" ",100)),100))</f>
        <v/>
      </c>
      <c r="M321" s="23" t="str">
        <f t="shared" si="9"/>
        <v/>
      </c>
      <c r="N321" s="5" t="str">
        <f t="shared" si="8"/>
        <v/>
      </c>
    </row>
    <row r="322" spans="12:14" x14ac:dyDescent="0.25">
      <c r="L322" s="23" t="str">
        <f>TRIM(RIGHT(SUBSTITUTE(Candidate!B268,"\",REPT(" ",100)),100))</f>
        <v/>
      </c>
      <c r="M322" s="23" t="str">
        <f t="shared" si="9"/>
        <v/>
      </c>
      <c r="N322" s="5" t="str">
        <f t="shared" si="8"/>
        <v/>
      </c>
    </row>
    <row r="323" spans="12:14" x14ac:dyDescent="0.25">
      <c r="L323" s="23" t="str">
        <f>TRIM(RIGHT(SUBSTITUTE(Candidate!B269,"\",REPT(" ",100)),100))</f>
        <v/>
      </c>
      <c r="M323" s="23" t="str">
        <f t="shared" si="9"/>
        <v/>
      </c>
      <c r="N323" s="5" t="str">
        <f t="shared" si="8"/>
        <v/>
      </c>
    </row>
    <row r="324" spans="12:14" x14ac:dyDescent="0.25">
      <c r="L324" s="23" t="str">
        <f>TRIM(RIGHT(SUBSTITUTE(Candidate!B270,"\",REPT(" ",100)),100))</f>
        <v/>
      </c>
      <c r="M324" s="23" t="str">
        <f t="shared" si="9"/>
        <v/>
      </c>
      <c r="N324" s="5" t="str">
        <f t="shared" ref="N324:N387" si="10">IF(LEFT(RIGHT(M324,2),1)&lt;&gt;"/",RIGHT(M324,6),INDEX(CandidateFileArray,MATCH(RIGHT(M324,8),CandidateFileList,0),2))</f>
        <v/>
      </c>
    </row>
    <row r="325" spans="12:14" x14ac:dyDescent="0.25">
      <c r="L325" s="23" t="str">
        <f>TRIM(RIGHT(SUBSTITUTE(Candidate!B271,"\",REPT(" ",100)),100))</f>
        <v/>
      </c>
      <c r="M325" s="23" t="str">
        <f t="shared" ref="M325:M388" si="11">TRIM(LEFT(SUBSTITUTE(L325,".",REPT(" ",100)),100))</f>
        <v/>
      </c>
      <c r="N325" s="5" t="str">
        <f t="shared" si="10"/>
        <v/>
      </c>
    </row>
    <row r="326" spans="12:14" x14ac:dyDescent="0.25">
      <c r="L326" s="23" t="str">
        <f>TRIM(RIGHT(SUBSTITUTE(Candidate!B272,"\",REPT(" ",100)),100))</f>
        <v/>
      </c>
      <c r="M326" s="23" t="str">
        <f t="shared" si="11"/>
        <v/>
      </c>
      <c r="N326" s="5" t="str">
        <f t="shared" si="10"/>
        <v/>
      </c>
    </row>
    <row r="327" spans="12:14" x14ac:dyDescent="0.25">
      <c r="L327" s="23" t="str">
        <f>TRIM(RIGHT(SUBSTITUTE(Candidate!B273,"\",REPT(" ",100)),100))</f>
        <v/>
      </c>
      <c r="M327" s="23" t="str">
        <f t="shared" si="11"/>
        <v/>
      </c>
      <c r="N327" s="5" t="str">
        <f t="shared" si="10"/>
        <v/>
      </c>
    </row>
    <row r="328" spans="12:14" x14ac:dyDescent="0.25">
      <c r="L328" s="23" t="str">
        <f>TRIM(RIGHT(SUBSTITUTE(Candidate!B274,"\",REPT(" ",100)),100))</f>
        <v/>
      </c>
      <c r="M328" s="23" t="str">
        <f t="shared" si="11"/>
        <v/>
      </c>
      <c r="N328" s="5" t="str">
        <f t="shared" si="10"/>
        <v/>
      </c>
    </row>
    <row r="329" spans="12:14" x14ac:dyDescent="0.25">
      <c r="L329" s="23" t="str">
        <f>TRIM(RIGHT(SUBSTITUTE(Candidate!B275,"\",REPT(" ",100)),100))</f>
        <v/>
      </c>
      <c r="M329" s="23" t="str">
        <f t="shared" si="11"/>
        <v/>
      </c>
      <c r="N329" s="5" t="str">
        <f t="shared" si="10"/>
        <v/>
      </c>
    </row>
    <row r="330" spans="12:14" x14ac:dyDescent="0.25">
      <c r="L330" s="23" t="str">
        <f>TRIM(RIGHT(SUBSTITUTE(Candidate!B276,"\",REPT(" ",100)),100))</f>
        <v/>
      </c>
      <c r="M330" s="23" t="str">
        <f t="shared" si="11"/>
        <v/>
      </c>
      <c r="N330" s="5" t="str">
        <f t="shared" si="10"/>
        <v/>
      </c>
    </row>
    <row r="331" spans="12:14" x14ac:dyDescent="0.25">
      <c r="L331" s="23" t="str">
        <f>TRIM(RIGHT(SUBSTITUTE(Candidate!B277,"\",REPT(" ",100)),100))</f>
        <v/>
      </c>
      <c r="M331" s="23" t="str">
        <f t="shared" si="11"/>
        <v/>
      </c>
      <c r="N331" s="5" t="str">
        <f t="shared" si="10"/>
        <v/>
      </c>
    </row>
    <row r="332" spans="12:14" x14ac:dyDescent="0.25">
      <c r="L332" s="23" t="str">
        <f>TRIM(RIGHT(SUBSTITUTE(Candidate!B278,"\",REPT(" ",100)),100))</f>
        <v/>
      </c>
      <c r="M332" s="23" t="str">
        <f t="shared" si="11"/>
        <v/>
      </c>
      <c r="N332" s="5" t="str">
        <f t="shared" si="10"/>
        <v/>
      </c>
    </row>
    <row r="333" spans="12:14" x14ac:dyDescent="0.25">
      <c r="L333" s="23" t="str">
        <f>TRIM(RIGHT(SUBSTITUTE(Candidate!B279,"\",REPT(" ",100)),100))</f>
        <v/>
      </c>
      <c r="M333" s="23" t="str">
        <f t="shared" si="11"/>
        <v/>
      </c>
      <c r="N333" s="5" t="str">
        <f t="shared" si="10"/>
        <v/>
      </c>
    </row>
    <row r="334" spans="12:14" x14ac:dyDescent="0.25">
      <c r="L334" s="23" t="str">
        <f>TRIM(RIGHT(SUBSTITUTE(Candidate!B280,"\",REPT(" ",100)),100))</f>
        <v/>
      </c>
      <c r="M334" s="23" t="str">
        <f t="shared" si="11"/>
        <v/>
      </c>
      <c r="N334" s="5" t="str">
        <f t="shared" si="10"/>
        <v/>
      </c>
    </row>
    <row r="335" spans="12:14" x14ac:dyDescent="0.25">
      <c r="L335" s="23" t="str">
        <f>TRIM(RIGHT(SUBSTITUTE(Candidate!B281,"\",REPT(" ",100)),100))</f>
        <v/>
      </c>
      <c r="M335" s="23" t="str">
        <f t="shared" si="11"/>
        <v/>
      </c>
      <c r="N335" s="5" t="str">
        <f t="shared" si="10"/>
        <v/>
      </c>
    </row>
    <row r="336" spans="12:14" x14ac:dyDescent="0.25">
      <c r="L336" s="23" t="str">
        <f>TRIM(RIGHT(SUBSTITUTE(Candidate!B282,"\",REPT(" ",100)),100))</f>
        <v/>
      </c>
      <c r="M336" s="23" t="str">
        <f t="shared" si="11"/>
        <v/>
      </c>
      <c r="N336" s="5" t="str">
        <f t="shared" si="10"/>
        <v/>
      </c>
    </row>
    <row r="337" spans="12:14" x14ac:dyDescent="0.25">
      <c r="L337" s="23" t="str">
        <f>TRIM(RIGHT(SUBSTITUTE(Candidate!B283,"\",REPT(" ",100)),100))</f>
        <v/>
      </c>
      <c r="M337" s="23" t="str">
        <f t="shared" si="11"/>
        <v/>
      </c>
      <c r="N337" s="5" t="str">
        <f t="shared" si="10"/>
        <v/>
      </c>
    </row>
    <row r="338" spans="12:14" x14ac:dyDescent="0.25">
      <c r="L338" s="23" t="str">
        <f>TRIM(RIGHT(SUBSTITUTE(Candidate!B284,"\",REPT(" ",100)),100))</f>
        <v/>
      </c>
      <c r="M338" s="23" t="str">
        <f t="shared" si="11"/>
        <v/>
      </c>
      <c r="N338" s="5" t="str">
        <f t="shared" si="10"/>
        <v/>
      </c>
    </row>
    <row r="339" spans="12:14" x14ac:dyDescent="0.25">
      <c r="L339" s="23" t="str">
        <f>TRIM(RIGHT(SUBSTITUTE(Candidate!B285,"\",REPT(" ",100)),100))</f>
        <v/>
      </c>
      <c r="M339" s="23" t="str">
        <f t="shared" si="11"/>
        <v/>
      </c>
      <c r="N339" s="5" t="str">
        <f t="shared" si="10"/>
        <v/>
      </c>
    </row>
    <row r="340" spans="12:14" x14ac:dyDescent="0.25">
      <c r="L340" s="23" t="str">
        <f>TRIM(RIGHT(SUBSTITUTE(Candidate!B286,"\",REPT(" ",100)),100))</f>
        <v/>
      </c>
      <c r="M340" s="23" t="str">
        <f t="shared" si="11"/>
        <v/>
      </c>
      <c r="N340" s="5" t="str">
        <f t="shared" si="10"/>
        <v/>
      </c>
    </row>
    <row r="341" spans="12:14" x14ac:dyDescent="0.25">
      <c r="L341" s="23" t="str">
        <f>TRIM(RIGHT(SUBSTITUTE(Candidate!B287,"\",REPT(" ",100)),100))</f>
        <v/>
      </c>
      <c r="M341" s="23" t="str">
        <f t="shared" si="11"/>
        <v/>
      </c>
      <c r="N341" s="5" t="str">
        <f t="shared" si="10"/>
        <v/>
      </c>
    </row>
    <row r="342" spans="12:14" x14ac:dyDescent="0.25">
      <c r="L342" s="23" t="str">
        <f>TRIM(RIGHT(SUBSTITUTE(Candidate!B288,"\",REPT(" ",100)),100))</f>
        <v/>
      </c>
      <c r="M342" s="23" t="str">
        <f t="shared" si="11"/>
        <v/>
      </c>
      <c r="N342" s="5" t="str">
        <f t="shared" si="10"/>
        <v/>
      </c>
    </row>
    <row r="343" spans="12:14" x14ac:dyDescent="0.25">
      <c r="L343" s="23" t="str">
        <f>TRIM(RIGHT(SUBSTITUTE(Candidate!B289,"\",REPT(" ",100)),100))</f>
        <v/>
      </c>
      <c r="M343" s="23" t="str">
        <f t="shared" si="11"/>
        <v/>
      </c>
      <c r="N343" s="5" t="str">
        <f t="shared" si="10"/>
        <v/>
      </c>
    </row>
    <row r="344" spans="12:14" x14ac:dyDescent="0.25">
      <c r="L344" s="23" t="str">
        <f>TRIM(RIGHT(SUBSTITUTE(Candidate!B290,"\",REPT(" ",100)),100))</f>
        <v/>
      </c>
      <c r="M344" s="23" t="str">
        <f t="shared" si="11"/>
        <v/>
      </c>
      <c r="N344" s="5" t="str">
        <f t="shared" si="10"/>
        <v/>
      </c>
    </row>
    <row r="345" spans="12:14" x14ac:dyDescent="0.25">
      <c r="L345" s="23" t="str">
        <f>TRIM(RIGHT(SUBSTITUTE(Candidate!B291,"\",REPT(" ",100)),100))</f>
        <v/>
      </c>
      <c r="M345" s="23" t="str">
        <f t="shared" si="11"/>
        <v/>
      </c>
      <c r="N345" s="5" t="str">
        <f t="shared" si="10"/>
        <v/>
      </c>
    </row>
    <row r="346" spans="12:14" x14ac:dyDescent="0.25">
      <c r="L346" s="23" t="str">
        <f>TRIM(RIGHT(SUBSTITUTE(Candidate!B292,"\",REPT(" ",100)),100))</f>
        <v/>
      </c>
      <c r="M346" s="23" t="str">
        <f t="shared" si="11"/>
        <v/>
      </c>
      <c r="N346" s="5" t="str">
        <f t="shared" si="10"/>
        <v/>
      </c>
    </row>
    <row r="347" spans="12:14" x14ac:dyDescent="0.25">
      <c r="L347" s="23" t="str">
        <f>TRIM(RIGHT(SUBSTITUTE(Candidate!B293,"\",REPT(" ",100)),100))</f>
        <v/>
      </c>
      <c r="M347" s="23" t="str">
        <f t="shared" si="11"/>
        <v/>
      </c>
      <c r="N347" s="5" t="str">
        <f t="shared" si="10"/>
        <v/>
      </c>
    </row>
    <row r="348" spans="12:14" x14ac:dyDescent="0.25">
      <c r="L348" s="23" t="str">
        <f>TRIM(RIGHT(SUBSTITUTE(Candidate!B294,"\",REPT(" ",100)),100))</f>
        <v/>
      </c>
      <c r="M348" s="23" t="str">
        <f t="shared" si="11"/>
        <v/>
      </c>
      <c r="N348" s="5" t="str">
        <f t="shared" si="10"/>
        <v/>
      </c>
    </row>
    <row r="349" spans="12:14" x14ac:dyDescent="0.25">
      <c r="L349" s="23" t="str">
        <f>TRIM(RIGHT(SUBSTITUTE(Candidate!B295,"\",REPT(" ",100)),100))</f>
        <v/>
      </c>
      <c r="M349" s="23" t="str">
        <f t="shared" si="11"/>
        <v/>
      </c>
      <c r="N349" s="5" t="str">
        <f t="shared" si="10"/>
        <v/>
      </c>
    </row>
    <row r="350" spans="12:14" x14ac:dyDescent="0.25">
      <c r="L350" s="23" t="str">
        <f>TRIM(RIGHT(SUBSTITUTE(Candidate!B296,"\",REPT(" ",100)),100))</f>
        <v/>
      </c>
      <c r="M350" s="23" t="str">
        <f t="shared" si="11"/>
        <v/>
      </c>
      <c r="N350" s="5" t="str">
        <f t="shared" si="10"/>
        <v/>
      </c>
    </row>
    <row r="351" spans="12:14" x14ac:dyDescent="0.25">
      <c r="L351" s="23" t="str">
        <f>TRIM(RIGHT(SUBSTITUTE(Candidate!B297,"\",REPT(" ",100)),100))</f>
        <v/>
      </c>
      <c r="M351" s="23" t="str">
        <f t="shared" si="11"/>
        <v/>
      </c>
      <c r="N351" s="5" t="str">
        <f t="shared" si="10"/>
        <v/>
      </c>
    </row>
    <row r="352" spans="12:14" x14ac:dyDescent="0.25">
      <c r="L352" s="23" t="str">
        <f>TRIM(RIGHT(SUBSTITUTE(Candidate!B298,"\",REPT(" ",100)),100))</f>
        <v/>
      </c>
      <c r="M352" s="23" t="str">
        <f t="shared" si="11"/>
        <v/>
      </c>
      <c r="N352" s="5" t="str">
        <f t="shared" si="10"/>
        <v/>
      </c>
    </row>
    <row r="353" spans="12:14" x14ac:dyDescent="0.25">
      <c r="L353" s="23" t="str">
        <f>TRIM(RIGHT(SUBSTITUTE(Candidate!B299,"\",REPT(" ",100)),100))</f>
        <v/>
      </c>
      <c r="M353" s="23" t="str">
        <f t="shared" si="11"/>
        <v/>
      </c>
      <c r="N353" s="5" t="str">
        <f t="shared" si="10"/>
        <v/>
      </c>
    </row>
    <row r="354" spans="12:14" x14ac:dyDescent="0.25">
      <c r="L354" s="23" t="str">
        <f>TRIM(RIGHT(SUBSTITUTE(Candidate!B300,"\",REPT(" ",100)),100))</f>
        <v/>
      </c>
      <c r="M354" s="23" t="str">
        <f t="shared" si="11"/>
        <v/>
      </c>
      <c r="N354" s="5" t="str">
        <f t="shared" si="10"/>
        <v/>
      </c>
    </row>
    <row r="355" spans="12:14" x14ac:dyDescent="0.25">
      <c r="L355" s="23" t="str">
        <f>TRIM(RIGHT(SUBSTITUTE(Candidate!B301,"\",REPT(" ",100)),100))</f>
        <v/>
      </c>
      <c r="M355" s="23" t="str">
        <f t="shared" si="11"/>
        <v/>
      </c>
      <c r="N355" s="5" t="str">
        <f t="shared" si="10"/>
        <v/>
      </c>
    </row>
    <row r="356" spans="12:14" x14ac:dyDescent="0.25">
      <c r="L356" s="23" t="str">
        <f>TRIM(RIGHT(SUBSTITUTE(Candidate!B302,"\",REPT(" ",100)),100))</f>
        <v/>
      </c>
      <c r="M356" s="23" t="str">
        <f t="shared" si="11"/>
        <v/>
      </c>
      <c r="N356" s="5" t="str">
        <f t="shared" si="10"/>
        <v/>
      </c>
    </row>
    <row r="357" spans="12:14" x14ac:dyDescent="0.25">
      <c r="L357" s="23" t="str">
        <f>TRIM(RIGHT(SUBSTITUTE(Candidate!B303,"\",REPT(" ",100)),100))</f>
        <v/>
      </c>
      <c r="M357" s="23" t="str">
        <f t="shared" si="11"/>
        <v/>
      </c>
      <c r="N357" s="5" t="str">
        <f t="shared" si="10"/>
        <v/>
      </c>
    </row>
    <row r="358" spans="12:14" x14ac:dyDescent="0.25">
      <c r="L358" s="23" t="str">
        <f>TRIM(RIGHT(SUBSTITUTE(Candidate!B304,"\",REPT(" ",100)),100))</f>
        <v/>
      </c>
      <c r="M358" s="23" t="str">
        <f t="shared" si="11"/>
        <v/>
      </c>
      <c r="N358" s="5" t="str">
        <f t="shared" si="10"/>
        <v/>
      </c>
    </row>
    <row r="359" spans="12:14" x14ac:dyDescent="0.25">
      <c r="L359" s="23" t="str">
        <f>TRIM(RIGHT(SUBSTITUTE(Candidate!B305,"\",REPT(" ",100)),100))</f>
        <v/>
      </c>
      <c r="M359" s="23" t="str">
        <f t="shared" si="11"/>
        <v/>
      </c>
      <c r="N359" s="5" t="str">
        <f t="shared" si="10"/>
        <v/>
      </c>
    </row>
    <row r="360" spans="12:14" x14ac:dyDescent="0.25">
      <c r="L360" s="23" t="str">
        <f>TRIM(RIGHT(SUBSTITUTE(Candidate!B306,"\",REPT(" ",100)),100))</f>
        <v/>
      </c>
      <c r="M360" s="23" t="str">
        <f t="shared" si="11"/>
        <v/>
      </c>
      <c r="N360" s="5" t="str">
        <f t="shared" si="10"/>
        <v/>
      </c>
    </row>
    <row r="361" spans="12:14" x14ac:dyDescent="0.25">
      <c r="L361" s="23" t="str">
        <f>TRIM(RIGHT(SUBSTITUTE(Candidate!B307,"\",REPT(" ",100)),100))</f>
        <v/>
      </c>
      <c r="M361" s="23" t="str">
        <f t="shared" si="11"/>
        <v/>
      </c>
      <c r="N361" s="5" t="str">
        <f t="shared" si="10"/>
        <v/>
      </c>
    </row>
    <row r="362" spans="12:14" x14ac:dyDescent="0.25">
      <c r="L362" s="23" t="str">
        <f>TRIM(RIGHT(SUBSTITUTE(Candidate!B308,"\",REPT(" ",100)),100))</f>
        <v/>
      </c>
      <c r="M362" s="23" t="str">
        <f t="shared" si="11"/>
        <v/>
      </c>
      <c r="N362" s="5" t="str">
        <f t="shared" si="10"/>
        <v/>
      </c>
    </row>
    <row r="363" spans="12:14" x14ac:dyDescent="0.25">
      <c r="L363" s="23" t="str">
        <f>TRIM(RIGHT(SUBSTITUTE(Candidate!B309,"\",REPT(" ",100)),100))</f>
        <v/>
      </c>
      <c r="M363" s="23" t="str">
        <f t="shared" si="11"/>
        <v/>
      </c>
      <c r="N363" s="5" t="str">
        <f t="shared" si="10"/>
        <v/>
      </c>
    </row>
    <row r="364" spans="12:14" x14ac:dyDescent="0.25">
      <c r="L364" s="23" t="str">
        <f>TRIM(RIGHT(SUBSTITUTE(Candidate!B310,"\",REPT(" ",100)),100))</f>
        <v/>
      </c>
      <c r="M364" s="23" t="str">
        <f t="shared" si="11"/>
        <v/>
      </c>
      <c r="N364" s="5" t="str">
        <f t="shared" si="10"/>
        <v/>
      </c>
    </row>
    <row r="365" spans="12:14" x14ac:dyDescent="0.25">
      <c r="L365" s="23" t="str">
        <f>TRIM(RIGHT(SUBSTITUTE(Candidate!B311,"\",REPT(" ",100)),100))</f>
        <v/>
      </c>
      <c r="M365" s="23" t="str">
        <f t="shared" si="11"/>
        <v/>
      </c>
      <c r="N365" s="5" t="str">
        <f t="shared" si="10"/>
        <v/>
      </c>
    </row>
    <row r="366" spans="12:14" x14ac:dyDescent="0.25">
      <c r="L366" s="23" t="str">
        <f>TRIM(RIGHT(SUBSTITUTE(Candidate!B312,"\",REPT(" ",100)),100))</f>
        <v/>
      </c>
      <c r="M366" s="23" t="str">
        <f t="shared" si="11"/>
        <v/>
      </c>
      <c r="N366" s="5" t="str">
        <f t="shared" si="10"/>
        <v/>
      </c>
    </row>
    <row r="367" spans="12:14" x14ac:dyDescent="0.25">
      <c r="L367" s="23" t="str">
        <f>TRIM(RIGHT(SUBSTITUTE(Candidate!B313,"\",REPT(" ",100)),100))</f>
        <v/>
      </c>
      <c r="M367" s="23" t="str">
        <f t="shared" si="11"/>
        <v/>
      </c>
      <c r="N367" s="5" t="str">
        <f t="shared" si="10"/>
        <v/>
      </c>
    </row>
    <row r="368" spans="12:14" x14ac:dyDescent="0.25">
      <c r="L368" s="23" t="str">
        <f>TRIM(RIGHT(SUBSTITUTE(Candidate!B314,"\",REPT(" ",100)),100))</f>
        <v/>
      </c>
      <c r="M368" s="23" t="str">
        <f t="shared" si="11"/>
        <v/>
      </c>
      <c r="N368" s="5" t="str">
        <f t="shared" si="10"/>
        <v/>
      </c>
    </row>
    <row r="369" spans="12:14" x14ac:dyDescent="0.25">
      <c r="L369" s="23" t="str">
        <f>TRIM(RIGHT(SUBSTITUTE(Candidate!B315,"\",REPT(" ",100)),100))</f>
        <v/>
      </c>
      <c r="M369" s="23" t="str">
        <f t="shared" si="11"/>
        <v/>
      </c>
      <c r="N369" s="5" t="str">
        <f t="shared" si="10"/>
        <v/>
      </c>
    </row>
    <row r="370" spans="12:14" x14ac:dyDescent="0.25">
      <c r="L370" s="23" t="str">
        <f>TRIM(RIGHT(SUBSTITUTE(Candidate!B316,"\",REPT(" ",100)),100))</f>
        <v/>
      </c>
      <c r="M370" s="23" t="str">
        <f t="shared" si="11"/>
        <v/>
      </c>
      <c r="N370" s="5" t="str">
        <f t="shared" si="10"/>
        <v/>
      </c>
    </row>
    <row r="371" spans="12:14" x14ac:dyDescent="0.25">
      <c r="L371" s="23" t="str">
        <f>TRIM(RIGHT(SUBSTITUTE(Candidate!B317,"\",REPT(" ",100)),100))</f>
        <v/>
      </c>
      <c r="M371" s="23" t="str">
        <f t="shared" si="11"/>
        <v/>
      </c>
      <c r="N371" s="5" t="str">
        <f t="shared" si="10"/>
        <v/>
      </c>
    </row>
    <row r="372" spans="12:14" x14ac:dyDescent="0.25">
      <c r="L372" s="23" t="str">
        <f>TRIM(RIGHT(SUBSTITUTE(Candidate!B318,"\",REPT(" ",100)),100))</f>
        <v/>
      </c>
      <c r="M372" s="23" t="str">
        <f t="shared" si="11"/>
        <v/>
      </c>
      <c r="N372" s="5" t="str">
        <f t="shared" si="10"/>
        <v/>
      </c>
    </row>
    <row r="373" spans="12:14" x14ac:dyDescent="0.25">
      <c r="L373" s="23" t="str">
        <f>TRIM(RIGHT(SUBSTITUTE(Candidate!B319,"\",REPT(" ",100)),100))</f>
        <v/>
      </c>
      <c r="M373" s="23" t="str">
        <f t="shared" si="11"/>
        <v/>
      </c>
      <c r="N373" s="5" t="str">
        <f t="shared" si="10"/>
        <v/>
      </c>
    </row>
    <row r="374" spans="12:14" x14ac:dyDescent="0.25">
      <c r="L374" s="23" t="str">
        <f>TRIM(RIGHT(SUBSTITUTE(Candidate!B320,"\",REPT(" ",100)),100))</f>
        <v/>
      </c>
      <c r="M374" s="23" t="str">
        <f t="shared" si="11"/>
        <v/>
      </c>
      <c r="N374" s="5" t="str">
        <f t="shared" si="10"/>
        <v/>
      </c>
    </row>
    <row r="375" spans="12:14" x14ac:dyDescent="0.25">
      <c r="L375" s="23" t="str">
        <f>TRIM(RIGHT(SUBSTITUTE(Candidate!B321,"\",REPT(" ",100)),100))</f>
        <v/>
      </c>
      <c r="M375" s="23" t="str">
        <f t="shared" si="11"/>
        <v/>
      </c>
      <c r="N375" s="5" t="str">
        <f t="shared" si="10"/>
        <v/>
      </c>
    </row>
    <row r="376" spans="12:14" x14ac:dyDescent="0.25">
      <c r="L376" s="23" t="str">
        <f>TRIM(RIGHT(SUBSTITUTE(Candidate!B322,"\",REPT(" ",100)),100))</f>
        <v/>
      </c>
      <c r="M376" s="23" t="str">
        <f t="shared" si="11"/>
        <v/>
      </c>
      <c r="N376" s="5" t="str">
        <f t="shared" si="10"/>
        <v/>
      </c>
    </row>
    <row r="377" spans="12:14" x14ac:dyDescent="0.25">
      <c r="L377" s="23" t="str">
        <f>TRIM(RIGHT(SUBSTITUTE(Candidate!B323,"\",REPT(" ",100)),100))</f>
        <v/>
      </c>
      <c r="M377" s="23" t="str">
        <f t="shared" si="11"/>
        <v/>
      </c>
      <c r="N377" s="5" t="str">
        <f t="shared" si="10"/>
        <v/>
      </c>
    </row>
    <row r="378" spans="12:14" x14ac:dyDescent="0.25">
      <c r="L378" s="23" t="str">
        <f>TRIM(RIGHT(SUBSTITUTE(Candidate!B324,"\",REPT(" ",100)),100))</f>
        <v/>
      </c>
      <c r="M378" s="23" t="str">
        <f t="shared" si="11"/>
        <v/>
      </c>
      <c r="N378" s="5" t="str">
        <f t="shared" si="10"/>
        <v/>
      </c>
    </row>
    <row r="379" spans="12:14" x14ac:dyDescent="0.25">
      <c r="L379" s="23" t="str">
        <f>TRIM(RIGHT(SUBSTITUTE(Candidate!B325,"\",REPT(" ",100)),100))</f>
        <v/>
      </c>
      <c r="M379" s="23" t="str">
        <f t="shared" si="11"/>
        <v/>
      </c>
      <c r="N379" s="5" t="str">
        <f t="shared" si="10"/>
        <v/>
      </c>
    </row>
    <row r="380" spans="12:14" x14ac:dyDescent="0.25">
      <c r="L380" s="23" t="str">
        <f>TRIM(RIGHT(SUBSTITUTE(Candidate!B326,"\",REPT(" ",100)),100))</f>
        <v/>
      </c>
      <c r="M380" s="23" t="str">
        <f t="shared" si="11"/>
        <v/>
      </c>
      <c r="N380" s="5" t="str">
        <f t="shared" si="10"/>
        <v/>
      </c>
    </row>
    <row r="381" spans="12:14" x14ac:dyDescent="0.25">
      <c r="L381" s="23" t="str">
        <f>TRIM(RIGHT(SUBSTITUTE(Candidate!B327,"\",REPT(" ",100)),100))</f>
        <v/>
      </c>
      <c r="M381" s="23" t="str">
        <f t="shared" si="11"/>
        <v/>
      </c>
      <c r="N381" s="5" t="str">
        <f t="shared" si="10"/>
        <v/>
      </c>
    </row>
    <row r="382" spans="12:14" x14ac:dyDescent="0.25">
      <c r="L382" s="23" t="str">
        <f>TRIM(RIGHT(SUBSTITUTE(Candidate!B328,"\",REPT(" ",100)),100))</f>
        <v/>
      </c>
      <c r="M382" s="23" t="str">
        <f t="shared" si="11"/>
        <v/>
      </c>
      <c r="N382" s="5" t="str">
        <f t="shared" si="10"/>
        <v/>
      </c>
    </row>
    <row r="383" spans="12:14" x14ac:dyDescent="0.25">
      <c r="L383" s="23" t="str">
        <f>TRIM(RIGHT(SUBSTITUTE(Candidate!B329,"\",REPT(" ",100)),100))</f>
        <v/>
      </c>
      <c r="M383" s="23" t="str">
        <f t="shared" si="11"/>
        <v/>
      </c>
      <c r="N383" s="5" t="str">
        <f t="shared" si="10"/>
        <v/>
      </c>
    </row>
    <row r="384" spans="12:14" x14ac:dyDescent="0.25">
      <c r="L384" s="23" t="str">
        <f>TRIM(RIGHT(SUBSTITUTE(Candidate!B330,"\",REPT(" ",100)),100))</f>
        <v/>
      </c>
      <c r="M384" s="23" t="str">
        <f t="shared" si="11"/>
        <v/>
      </c>
      <c r="N384" s="5" t="str">
        <f t="shared" si="10"/>
        <v/>
      </c>
    </row>
    <row r="385" spans="12:14" x14ac:dyDescent="0.25">
      <c r="L385" s="23" t="str">
        <f>TRIM(RIGHT(SUBSTITUTE(Candidate!B331,"\",REPT(" ",100)),100))</f>
        <v/>
      </c>
      <c r="M385" s="23" t="str">
        <f t="shared" si="11"/>
        <v/>
      </c>
      <c r="N385" s="5" t="str">
        <f t="shared" si="10"/>
        <v/>
      </c>
    </row>
    <row r="386" spans="12:14" x14ac:dyDescent="0.25">
      <c r="L386" s="23" t="str">
        <f>TRIM(RIGHT(SUBSTITUTE(Candidate!B332,"\",REPT(" ",100)),100))</f>
        <v/>
      </c>
      <c r="M386" s="23" t="str">
        <f t="shared" si="11"/>
        <v/>
      </c>
      <c r="N386" s="5" t="str">
        <f t="shared" si="10"/>
        <v/>
      </c>
    </row>
    <row r="387" spans="12:14" x14ac:dyDescent="0.25">
      <c r="L387" s="23" t="str">
        <f>TRIM(RIGHT(SUBSTITUTE(Candidate!B333,"\",REPT(" ",100)),100))</f>
        <v/>
      </c>
      <c r="M387" s="23" t="str">
        <f t="shared" si="11"/>
        <v/>
      </c>
      <c r="N387" s="5" t="str">
        <f t="shared" si="10"/>
        <v/>
      </c>
    </row>
    <row r="388" spans="12:14" x14ac:dyDescent="0.25">
      <c r="L388" s="23" t="str">
        <f>TRIM(RIGHT(SUBSTITUTE(Candidate!B334,"\",REPT(" ",100)),100))</f>
        <v/>
      </c>
      <c r="M388" s="23" t="str">
        <f t="shared" si="11"/>
        <v/>
      </c>
      <c r="N388" s="5" t="str">
        <f t="shared" ref="N388:N451" si="12">IF(LEFT(RIGHT(M388,2),1)&lt;&gt;"/",RIGHT(M388,6),INDEX(CandidateFileArray,MATCH(RIGHT(M388,8),CandidateFileList,0),2))</f>
        <v/>
      </c>
    </row>
    <row r="389" spans="12:14" x14ac:dyDescent="0.25">
      <c r="L389" s="23" t="str">
        <f>TRIM(RIGHT(SUBSTITUTE(Candidate!B335,"\",REPT(" ",100)),100))</f>
        <v/>
      </c>
      <c r="M389" s="23" t="str">
        <f t="shared" ref="M389:M452" si="13">TRIM(LEFT(SUBSTITUTE(L389,".",REPT(" ",100)),100))</f>
        <v/>
      </c>
      <c r="N389" s="5" t="str">
        <f t="shared" si="12"/>
        <v/>
      </c>
    </row>
    <row r="390" spans="12:14" x14ac:dyDescent="0.25">
      <c r="L390" s="23" t="str">
        <f>TRIM(RIGHT(SUBSTITUTE(Candidate!B336,"\",REPT(" ",100)),100))</f>
        <v/>
      </c>
      <c r="M390" s="23" t="str">
        <f t="shared" si="13"/>
        <v/>
      </c>
      <c r="N390" s="5" t="str">
        <f t="shared" si="12"/>
        <v/>
      </c>
    </row>
    <row r="391" spans="12:14" x14ac:dyDescent="0.25">
      <c r="L391" s="23" t="str">
        <f>TRIM(RIGHT(SUBSTITUTE(Candidate!B337,"\",REPT(" ",100)),100))</f>
        <v/>
      </c>
      <c r="M391" s="23" t="str">
        <f t="shared" si="13"/>
        <v/>
      </c>
      <c r="N391" s="5" t="str">
        <f t="shared" si="12"/>
        <v/>
      </c>
    </row>
    <row r="392" spans="12:14" x14ac:dyDescent="0.25">
      <c r="L392" s="23" t="str">
        <f>TRIM(RIGHT(SUBSTITUTE(Candidate!B338,"\",REPT(" ",100)),100))</f>
        <v/>
      </c>
      <c r="M392" s="23" t="str">
        <f t="shared" si="13"/>
        <v/>
      </c>
      <c r="N392" s="5" t="str">
        <f t="shared" si="12"/>
        <v/>
      </c>
    </row>
    <row r="393" spans="12:14" x14ac:dyDescent="0.25">
      <c r="L393" s="23" t="str">
        <f>TRIM(RIGHT(SUBSTITUTE(Candidate!B339,"\",REPT(" ",100)),100))</f>
        <v/>
      </c>
      <c r="M393" s="23" t="str">
        <f t="shared" si="13"/>
        <v/>
      </c>
      <c r="N393" s="5" t="str">
        <f t="shared" si="12"/>
        <v/>
      </c>
    </row>
    <row r="394" spans="12:14" x14ac:dyDescent="0.25">
      <c r="L394" s="23" t="str">
        <f>TRIM(RIGHT(SUBSTITUTE(Candidate!B340,"\",REPT(" ",100)),100))</f>
        <v/>
      </c>
      <c r="M394" s="23" t="str">
        <f t="shared" si="13"/>
        <v/>
      </c>
      <c r="N394" s="5" t="str">
        <f t="shared" si="12"/>
        <v/>
      </c>
    </row>
    <row r="395" spans="12:14" x14ac:dyDescent="0.25">
      <c r="L395" s="23" t="str">
        <f>TRIM(RIGHT(SUBSTITUTE(Candidate!B341,"\",REPT(" ",100)),100))</f>
        <v/>
      </c>
      <c r="M395" s="23" t="str">
        <f t="shared" si="13"/>
        <v/>
      </c>
      <c r="N395" s="5" t="str">
        <f t="shared" si="12"/>
        <v/>
      </c>
    </row>
    <row r="396" spans="12:14" x14ac:dyDescent="0.25">
      <c r="L396" s="23" t="str">
        <f>TRIM(RIGHT(SUBSTITUTE(Candidate!B342,"\",REPT(" ",100)),100))</f>
        <v/>
      </c>
      <c r="M396" s="23" t="str">
        <f t="shared" si="13"/>
        <v/>
      </c>
      <c r="N396" s="5" t="str">
        <f t="shared" si="12"/>
        <v/>
      </c>
    </row>
    <row r="397" spans="12:14" x14ac:dyDescent="0.25">
      <c r="L397" s="23" t="str">
        <f>TRIM(RIGHT(SUBSTITUTE(Candidate!B343,"\",REPT(" ",100)),100))</f>
        <v/>
      </c>
      <c r="M397" s="23" t="str">
        <f t="shared" si="13"/>
        <v/>
      </c>
      <c r="N397" s="5" t="str">
        <f t="shared" si="12"/>
        <v/>
      </c>
    </row>
    <row r="398" spans="12:14" x14ac:dyDescent="0.25">
      <c r="L398" s="23" t="str">
        <f>TRIM(RIGHT(SUBSTITUTE(Candidate!B344,"\",REPT(" ",100)),100))</f>
        <v/>
      </c>
      <c r="M398" s="23" t="str">
        <f t="shared" si="13"/>
        <v/>
      </c>
      <c r="N398" s="5" t="str">
        <f t="shared" si="12"/>
        <v/>
      </c>
    </row>
    <row r="399" spans="12:14" x14ac:dyDescent="0.25">
      <c r="L399" s="23" t="str">
        <f>TRIM(RIGHT(SUBSTITUTE(Candidate!B345,"\",REPT(" ",100)),100))</f>
        <v/>
      </c>
      <c r="M399" s="23" t="str">
        <f t="shared" si="13"/>
        <v/>
      </c>
      <c r="N399" s="5" t="str">
        <f t="shared" si="12"/>
        <v/>
      </c>
    </row>
    <row r="400" spans="12:14" x14ac:dyDescent="0.25">
      <c r="L400" s="23" t="str">
        <f>TRIM(RIGHT(SUBSTITUTE(Candidate!B346,"\",REPT(" ",100)),100))</f>
        <v/>
      </c>
      <c r="M400" s="23" t="str">
        <f t="shared" si="13"/>
        <v/>
      </c>
      <c r="N400" s="5" t="str">
        <f t="shared" si="12"/>
        <v/>
      </c>
    </row>
    <row r="401" spans="12:14" x14ac:dyDescent="0.25">
      <c r="L401" s="23" t="str">
        <f>TRIM(RIGHT(SUBSTITUTE(Candidate!B347,"\",REPT(" ",100)),100))</f>
        <v/>
      </c>
      <c r="M401" s="23" t="str">
        <f t="shared" si="13"/>
        <v/>
      </c>
      <c r="N401" s="5" t="str">
        <f t="shared" si="12"/>
        <v/>
      </c>
    </row>
    <row r="402" spans="12:14" x14ac:dyDescent="0.25">
      <c r="L402" s="23" t="str">
        <f>TRIM(RIGHT(SUBSTITUTE(Candidate!B348,"\",REPT(" ",100)),100))</f>
        <v/>
      </c>
      <c r="M402" s="23" t="str">
        <f t="shared" si="13"/>
        <v/>
      </c>
      <c r="N402" s="5" t="str">
        <f t="shared" si="12"/>
        <v/>
      </c>
    </row>
    <row r="403" spans="12:14" x14ac:dyDescent="0.25">
      <c r="L403" s="23" t="str">
        <f>TRIM(RIGHT(SUBSTITUTE(Candidate!B349,"\",REPT(" ",100)),100))</f>
        <v/>
      </c>
      <c r="M403" s="23" t="str">
        <f t="shared" si="13"/>
        <v/>
      </c>
      <c r="N403" s="5" t="str">
        <f t="shared" si="12"/>
        <v/>
      </c>
    </row>
    <row r="404" spans="12:14" x14ac:dyDescent="0.25">
      <c r="L404" s="23" t="str">
        <f>TRIM(RIGHT(SUBSTITUTE(Candidate!B350,"\",REPT(" ",100)),100))</f>
        <v/>
      </c>
      <c r="M404" s="23" t="str">
        <f t="shared" si="13"/>
        <v/>
      </c>
      <c r="N404" s="5" t="str">
        <f t="shared" si="12"/>
        <v/>
      </c>
    </row>
    <row r="405" spans="12:14" x14ac:dyDescent="0.25">
      <c r="L405" s="23" t="str">
        <f>TRIM(RIGHT(SUBSTITUTE(Candidate!B351,"\",REPT(" ",100)),100))</f>
        <v/>
      </c>
      <c r="M405" s="23" t="str">
        <f t="shared" si="13"/>
        <v/>
      </c>
      <c r="N405" s="5" t="str">
        <f t="shared" si="12"/>
        <v/>
      </c>
    </row>
    <row r="406" spans="12:14" x14ac:dyDescent="0.25">
      <c r="L406" s="23" t="str">
        <f>TRIM(RIGHT(SUBSTITUTE(Candidate!B352,"\",REPT(" ",100)),100))</f>
        <v/>
      </c>
      <c r="M406" s="23" t="str">
        <f t="shared" si="13"/>
        <v/>
      </c>
      <c r="N406" s="5" t="str">
        <f t="shared" si="12"/>
        <v/>
      </c>
    </row>
    <row r="407" spans="12:14" x14ac:dyDescent="0.25">
      <c r="L407" s="23" t="str">
        <f>TRIM(RIGHT(SUBSTITUTE(Candidate!B353,"\",REPT(" ",100)),100))</f>
        <v/>
      </c>
      <c r="M407" s="23" t="str">
        <f t="shared" si="13"/>
        <v/>
      </c>
      <c r="N407" s="5" t="str">
        <f t="shared" si="12"/>
        <v/>
      </c>
    </row>
    <row r="408" spans="12:14" x14ac:dyDescent="0.25">
      <c r="L408" s="23" t="str">
        <f>TRIM(RIGHT(SUBSTITUTE(Candidate!B354,"\",REPT(" ",100)),100))</f>
        <v/>
      </c>
      <c r="M408" s="23" t="str">
        <f t="shared" si="13"/>
        <v/>
      </c>
      <c r="N408" s="5" t="str">
        <f t="shared" si="12"/>
        <v/>
      </c>
    </row>
    <row r="409" spans="12:14" x14ac:dyDescent="0.25">
      <c r="L409" s="23" t="str">
        <f>TRIM(RIGHT(SUBSTITUTE(Candidate!B355,"\",REPT(" ",100)),100))</f>
        <v/>
      </c>
      <c r="M409" s="23" t="str">
        <f t="shared" si="13"/>
        <v/>
      </c>
      <c r="N409" s="5" t="str">
        <f t="shared" si="12"/>
        <v/>
      </c>
    </row>
    <row r="410" spans="12:14" x14ac:dyDescent="0.25">
      <c r="L410" s="23" t="str">
        <f>TRIM(RIGHT(SUBSTITUTE(Candidate!B356,"\",REPT(" ",100)),100))</f>
        <v/>
      </c>
      <c r="M410" s="23" t="str">
        <f t="shared" si="13"/>
        <v/>
      </c>
      <c r="N410" s="5" t="str">
        <f t="shared" si="12"/>
        <v/>
      </c>
    </row>
    <row r="411" spans="12:14" x14ac:dyDescent="0.25">
      <c r="L411" s="23" t="str">
        <f>TRIM(RIGHT(SUBSTITUTE(Candidate!B357,"\",REPT(" ",100)),100))</f>
        <v/>
      </c>
      <c r="M411" s="23" t="str">
        <f t="shared" si="13"/>
        <v/>
      </c>
      <c r="N411" s="5" t="str">
        <f t="shared" si="12"/>
        <v/>
      </c>
    </row>
    <row r="412" spans="12:14" x14ac:dyDescent="0.25">
      <c r="L412" s="23" t="str">
        <f>TRIM(RIGHT(SUBSTITUTE(Candidate!B358,"\",REPT(" ",100)),100))</f>
        <v/>
      </c>
      <c r="M412" s="23" t="str">
        <f t="shared" si="13"/>
        <v/>
      </c>
      <c r="N412" s="5" t="str">
        <f t="shared" si="12"/>
        <v/>
      </c>
    </row>
    <row r="413" spans="12:14" x14ac:dyDescent="0.25">
      <c r="L413" s="23" t="str">
        <f>TRIM(RIGHT(SUBSTITUTE(Candidate!B359,"\",REPT(" ",100)),100))</f>
        <v/>
      </c>
      <c r="M413" s="23" t="str">
        <f t="shared" si="13"/>
        <v/>
      </c>
      <c r="N413" s="5" t="str">
        <f t="shared" si="12"/>
        <v/>
      </c>
    </row>
    <row r="414" spans="12:14" x14ac:dyDescent="0.25">
      <c r="L414" s="23" t="str">
        <f>TRIM(RIGHT(SUBSTITUTE(Candidate!B360,"\",REPT(" ",100)),100))</f>
        <v/>
      </c>
      <c r="M414" s="23" t="str">
        <f t="shared" si="13"/>
        <v/>
      </c>
      <c r="N414" s="5" t="str">
        <f t="shared" si="12"/>
        <v/>
      </c>
    </row>
    <row r="415" spans="12:14" x14ac:dyDescent="0.25">
      <c r="L415" s="23" t="str">
        <f>TRIM(RIGHT(SUBSTITUTE(Candidate!B361,"\",REPT(" ",100)),100))</f>
        <v/>
      </c>
      <c r="M415" s="23" t="str">
        <f t="shared" si="13"/>
        <v/>
      </c>
      <c r="N415" s="5" t="str">
        <f t="shared" si="12"/>
        <v/>
      </c>
    </row>
    <row r="416" spans="12:14" x14ac:dyDescent="0.25">
      <c r="L416" s="23" t="str">
        <f>TRIM(RIGHT(SUBSTITUTE(Candidate!B362,"\",REPT(" ",100)),100))</f>
        <v/>
      </c>
      <c r="M416" s="23" t="str">
        <f t="shared" si="13"/>
        <v/>
      </c>
      <c r="N416" s="5" t="str">
        <f t="shared" si="12"/>
        <v/>
      </c>
    </row>
    <row r="417" spans="12:14" x14ac:dyDescent="0.25">
      <c r="L417" s="23" t="str">
        <f>TRIM(RIGHT(SUBSTITUTE(Candidate!B363,"\",REPT(" ",100)),100))</f>
        <v/>
      </c>
      <c r="M417" s="23" t="str">
        <f t="shared" si="13"/>
        <v/>
      </c>
      <c r="N417" s="5" t="str">
        <f t="shared" si="12"/>
        <v/>
      </c>
    </row>
    <row r="418" spans="12:14" x14ac:dyDescent="0.25">
      <c r="L418" s="23" t="str">
        <f>TRIM(RIGHT(SUBSTITUTE(Candidate!B364,"\",REPT(" ",100)),100))</f>
        <v/>
      </c>
      <c r="M418" s="23" t="str">
        <f t="shared" si="13"/>
        <v/>
      </c>
      <c r="N418" s="5" t="str">
        <f t="shared" si="12"/>
        <v/>
      </c>
    </row>
    <row r="419" spans="12:14" x14ac:dyDescent="0.25">
      <c r="L419" s="23" t="str">
        <f>TRIM(RIGHT(SUBSTITUTE(Candidate!B365,"\",REPT(" ",100)),100))</f>
        <v/>
      </c>
      <c r="M419" s="23" t="str">
        <f t="shared" si="13"/>
        <v/>
      </c>
      <c r="N419" s="5" t="str">
        <f t="shared" si="12"/>
        <v/>
      </c>
    </row>
    <row r="420" spans="12:14" x14ac:dyDescent="0.25">
      <c r="L420" s="23" t="str">
        <f>TRIM(RIGHT(SUBSTITUTE(Candidate!B366,"\",REPT(" ",100)),100))</f>
        <v/>
      </c>
      <c r="M420" s="23" t="str">
        <f t="shared" si="13"/>
        <v/>
      </c>
      <c r="N420" s="5" t="str">
        <f t="shared" si="12"/>
        <v/>
      </c>
    </row>
    <row r="421" spans="12:14" x14ac:dyDescent="0.25">
      <c r="L421" s="23" t="str">
        <f>TRIM(RIGHT(SUBSTITUTE(Candidate!B367,"\",REPT(" ",100)),100))</f>
        <v/>
      </c>
      <c r="M421" s="23" t="str">
        <f t="shared" si="13"/>
        <v/>
      </c>
      <c r="N421" s="5" t="str">
        <f t="shared" si="12"/>
        <v/>
      </c>
    </row>
    <row r="422" spans="12:14" x14ac:dyDescent="0.25">
      <c r="L422" s="23" t="str">
        <f>TRIM(RIGHT(SUBSTITUTE(Candidate!B368,"\",REPT(" ",100)),100))</f>
        <v/>
      </c>
      <c r="M422" s="23" t="str">
        <f t="shared" si="13"/>
        <v/>
      </c>
      <c r="N422" s="5" t="str">
        <f t="shared" si="12"/>
        <v/>
      </c>
    </row>
    <row r="423" spans="12:14" x14ac:dyDescent="0.25">
      <c r="L423" s="23" t="str">
        <f>TRIM(RIGHT(SUBSTITUTE(Candidate!B369,"\",REPT(" ",100)),100))</f>
        <v/>
      </c>
      <c r="M423" s="23" t="str">
        <f t="shared" si="13"/>
        <v/>
      </c>
      <c r="N423" s="5" t="str">
        <f t="shared" si="12"/>
        <v/>
      </c>
    </row>
    <row r="424" spans="12:14" x14ac:dyDescent="0.25">
      <c r="L424" s="23" t="str">
        <f>TRIM(RIGHT(SUBSTITUTE(Candidate!B370,"\",REPT(" ",100)),100))</f>
        <v/>
      </c>
      <c r="M424" s="23" t="str">
        <f t="shared" si="13"/>
        <v/>
      </c>
      <c r="N424" s="5" t="str">
        <f t="shared" si="12"/>
        <v/>
      </c>
    </row>
    <row r="425" spans="12:14" x14ac:dyDescent="0.25">
      <c r="L425" s="23" t="str">
        <f>TRIM(RIGHT(SUBSTITUTE(Candidate!B371,"\",REPT(" ",100)),100))</f>
        <v/>
      </c>
      <c r="M425" s="23" t="str">
        <f t="shared" si="13"/>
        <v/>
      </c>
      <c r="N425" s="5" t="str">
        <f t="shared" si="12"/>
        <v/>
      </c>
    </row>
    <row r="426" spans="12:14" x14ac:dyDescent="0.25">
      <c r="L426" s="23" t="str">
        <f>TRIM(RIGHT(SUBSTITUTE(Candidate!B372,"\",REPT(" ",100)),100))</f>
        <v/>
      </c>
      <c r="M426" s="23" t="str">
        <f t="shared" si="13"/>
        <v/>
      </c>
      <c r="N426" s="5" t="str">
        <f t="shared" si="12"/>
        <v/>
      </c>
    </row>
    <row r="427" spans="12:14" x14ac:dyDescent="0.25">
      <c r="L427" s="23" t="str">
        <f>TRIM(RIGHT(SUBSTITUTE(Candidate!B373,"\",REPT(" ",100)),100))</f>
        <v/>
      </c>
      <c r="M427" s="23" t="str">
        <f t="shared" si="13"/>
        <v/>
      </c>
      <c r="N427" s="5" t="str">
        <f t="shared" si="12"/>
        <v/>
      </c>
    </row>
    <row r="428" spans="12:14" x14ac:dyDescent="0.25">
      <c r="L428" s="23" t="str">
        <f>TRIM(RIGHT(SUBSTITUTE(Candidate!B374,"\",REPT(" ",100)),100))</f>
        <v/>
      </c>
      <c r="M428" s="23" t="str">
        <f t="shared" si="13"/>
        <v/>
      </c>
      <c r="N428" s="5" t="str">
        <f t="shared" si="12"/>
        <v/>
      </c>
    </row>
    <row r="429" spans="12:14" x14ac:dyDescent="0.25">
      <c r="L429" s="23" t="str">
        <f>TRIM(RIGHT(SUBSTITUTE(Candidate!B375,"\",REPT(" ",100)),100))</f>
        <v/>
      </c>
      <c r="M429" s="23" t="str">
        <f t="shared" si="13"/>
        <v/>
      </c>
      <c r="N429" s="5" t="str">
        <f t="shared" si="12"/>
        <v/>
      </c>
    </row>
    <row r="430" spans="12:14" x14ac:dyDescent="0.25">
      <c r="L430" s="23" t="str">
        <f>TRIM(RIGHT(SUBSTITUTE(Candidate!B376,"\",REPT(" ",100)),100))</f>
        <v/>
      </c>
      <c r="M430" s="23" t="str">
        <f t="shared" si="13"/>
        <v/>
      </c>
      <c r="N430" s="5" t="str">
        <f t="shared" si="12"/>
        <v/>
      </c>
    </row>
    <row r="431" spans="12:14" x14ac:dyDescent="0.25">
      <c r="L431" s="23" t="str">
        <f>TRIM(RIGHT(SUBSTITUTE(Candidate!B377,"\",REPT(" ",100)),100))</f>
        <v/>
      </c>
      <c r="M431" s="23" t="str">
        <f t="shared" si="13"/>
        <v/>
      </c>
      <c r="N431" s="5" t="str">
        <f t="shared" si="12"/>
        <v/>
      </c>
    </row>
    <row r="432" spans="12:14" x14ac:dyDescent="0.25">
      <c r="L432" s="23" t="str">
        <f>TRIM(RIGHT(SUBSTITUTE(Candidate!B378,"\",REPT(" ",100)),100))</f>
        <v/>
      </c>
      <c r="M432" s="23" t="str">
        <f t="shared" si="13"/>
        <v/>
      </c>
      <c r="N432" s="5" t="str">
        <f t="shared" si="12"/>
        <v/>
      </c>
    </row>
    <row r="433" spans="12:14" x14ac:dyDescent="0.25">
      <c r="L433" s="23" t="str">
        <f>TRIM(RIGHT(SUBSTITUTE(Candidate!B379,"\",REPT(" ",100)),100))</f>
        <v/>
      </c>
      <c r="M433" s="23" t="str">
        <f t="shared" si="13"/>
        <v/>
      </c>
      <c r="N433" s="5" t="str">
        <f t="shared" si="12"/>
        <v/>
      </c>
    </row>
    <row r="434" spans="12:14" x14ac:dyDescent="0.25">
      <c r="L434" s="23" t="str">
        <f>TRIM(RIGHT(SUBSTITUTE(Candidate!B380,"\",REPT(" ",100)),100))</f>
        <v/>
      </c>
      <c r="M434" s="23" t="str">
        <f t="shared" si="13"/>
        <v/>
      </c>
      <c r="N434" s="5" t="str">
        <f t="shared" si="12"/>
        <v/>
      </c>
    </row>
    <row r="435" spans="12:14" x14ac:dyDescent="0.25">
      <c r="L435" s="23" t="str">
        <f>TRIM(RIGHT(SUBSTITUTE(Candidate!B381,"\",REPT(" ",100)),100))</f>
        <v/>
      </c>
      <c r="M435" s="23" t="str">
        <f t="shared" si="13"/>
        <v/>
      </c>
      <c r="N435" s="5" t="str">
        <f t="shared" si="12"/>
        <v/>
      </c>
    </row>
    <row r="436" spans="12:14" x14ac:dyDescent="0.25">
      <c r="L436" s="23" t="str">
        <f>TRIM(RIGHT(SUBSTITUTE(Candidate!B382,"\",REPT(" ",100)),100))</f>
        <v/>
      </c>
      <c r="M436" s="23" t="str">
        <f t="shared" si="13"/>
        <v/>
      </c>
      <c r="N436" s="5" t="str">
        <f t="shared" si="12"/>
        <v/>
      </c>
    </row>
    <row r="437" spans="12:14" x14ac:dyDescent="0.25">
      <c r="L437" s="23" t="str">
        <f>TRIM(RIGHT(SUBSTITUTE(Candidate!B383,"\",REPT(" ",100)),100))</f>
        <v/>
      </c>
      <c r="M437" s="23" t="str">
        <f t="shared" si="13"/>
        <v/>
      </c>
      <c r="N437" s="5" t="str">
        <f t="shared" si="12"/>
        <v/>
      </c>
    </row>
    <row r="438" spans="12:14" x14ac:dyDescent="0.25">
      <c r="L438" s="23" t="str">
        <f>TRIM(RIGHT(SUBSTITUTE(Candidate!B384,"\",REPT(" ",100)),100))</f>
        <v/>
      </c>
      <c r="M438" s="23" t="str">
        <f t="shared" si="13"/>
        <v/>
      </c>
      <c r="N438" s="5" t="str">
        <f t="shared" si="12"/>
        <v/>
      </c>
    </row>
    <row r="439" spans="12:14" x14ac:dyDescent="0.25">
      <c r="L439" s="23" t="str">
        <f>TRIM(RIGHT(SUBSTITUTE(Candidate!B385,"\",REPT(" ",100)),100))</f>
        <v/>
      </c>
      <c r="M439" s="23" t="str">
        <f t="shared" si="13"/>
        <v/>
      </c>
      <c r="N439" s="5" t="str">
        <f t="shared" si="12"/>
        <v/>
      </c>
    </row>
    <row r="440" spans="12:14" x14ac:dyDescent="0.25">
      <c r="L440" s="23" t="str">
        <f>TRIM(RIGHT(SUBSTITUTE(Candidate!B386,"\",REPT(" ",100)),100))</f>
        <v/>
      </c>
      <c r="M440" s="23" t="str">
        <f t="shared" si="13"/>
        <v/>
      </c>
      <c r="N440" s="5" t="str">
        <f t="shared" si="12"/>
        <v/>
      </c>
    </row>
    <row r="441" spans="12:14" x14ac:dyDescent="0.25">
      <c r="L441" s="23" t="str">
        <f>TRIM(RIGHT(SUBSTITUTE(Candidate!B387,"\",REPT(" ",100)),100))</f>
        <v/>
      </c>
      <c r="M441" s="23" t="str">
        <f t="shared" si="13"/>
        <v/>
      </c>
      <c r="N441" s="5" t="str">
        <f t="shared" si="12"/>
        <v/>
      </c>
    </row>
    <row r="442" spans="12:14" x14ac:dyDescent="0.25">
      <c r="L442" s="23" t="str">
        <f>TRIM(RIGHT(SUBSTITUTE(Candidate!B388,"\",REPT(" ",100)),100))</f>
        <v/>
      </c>
      <c r="M442" s="23" t="str">
        <f t="shared" si="13"/>
        <v/>
      </c>
      <c r="N442" s="5" t="str">
        <f t="shared" si="12"/>
        <v/>
      </c>
    </row>
    <row r="443" spans="12:14" x14ac:dyDescent="0.25">
      <c r="L443" s="23" t="str">
        <f>TRIM(RIGHT(SUBSTITUTE(Candidate!B389,"\",REPT(" ",100)),100))</f>
        <v/>
      </c>
      <c r="M443" s="23" t="str">
        <f t="shared" si="13"/>
        <v/>
      </c>
      <c r="N443" s="5" t="str">
        <f t="shared" si="12"/>
        <v/>
      </c>
    </row>
    <row r="444" spans="12:14" x14ac:dyDescent="0.25">
      <c r="L444" s="23" t="str">
        <f>TRIM(RIGHT(SUBSTITUTE(Candidate!B390,"\",REPT(" ",100)),100))</f>
        <v/>
      </c>
      <c r="M444" s="23" t="str">
        <f t="shared" si="13"/>
        <v/>
      </c>
      <c r="N444" s="5" t="str">
        <f t="shared" si="12"/>
        <v/>
      </c>
    </row>
    <row r="445" spans="12:14" x14ac:dyDescent="0.25">
      <c r="L445" s="23" t="str">
        <f>TRIM(RIGHT(SUBSTITUTE(Candidate!B391,"\",REPT(" ",100)),100))</f>
        <v/>
      </c>
      <c r="M445" s="23" t="str">
        <f t="shared" si="13"/>
        <v/>
      </c>
      <c r="N445" s="5" t="str">
        <f t="shared" si="12"/>
        <v/>
      </c>
    </row>
    <row r="446" spans="12:14" x14ac:dyDescent="0.25">
      <c r="L446" s="23" t="str">
        <f>TRIM(RIGHT(SUBSTITUTE(Candidate!B392,"\",REPT(" ",100)),100))</f>
        <v/>
      </c>
      <c r="M446" s="23" t="str">
        <f t="shared" si="13"/>
        <v/>
      </c>
      <c r="N446" s="5" t="str">
        <f t="shared" si="12"/>
        <v/>
      </c>
    </row>
    <row r="447" spans="12:14" x14ac:dyDescent="0.25">
      <c r="L447" s="23" t="str">
        <f>TRIM(RIGHT(SUBSTITUTE(Candidate!B393,"\",REPT(" ",100)),100))</f>
        <v/>
      </c>
      <c r="M447" s="23" t="str">
        <f t="shared" si="13"/>
        <v/>
      </c>
      <c r="N447" s="5" t="str">
        <f t="shared" si="12"/>
        <v/>
      </c>
    </row>
    <row r="448" spans="12:14" x14ac:dyDescent="0.25">
      <c r="L448" s="23" t="str">
        <f>TRIM(RIGHT(SUBSTITUTE(Candidate!B394,"\",REPT(" ",100)),100))</f>
        <v/>
      </c>
      <c r="M448" s="23" t="str">
        <f t="shared" si="13"/>
        <v/>
      </c>
      <c r="N448" s="5" t="str">
        <f t="shared" si="12"/>
        <v/>
      </c>
    </row>
    <row r="449" spans="12:14" x14ac:dyDescent="0.25">
      <c r="L449" s="23" t="str">
        <f>TRIM(RIGHT(SUBSTITUTE(Candidate!B395,"\",REPT(" ",100)),100))</f>
        <v/>
      </c>
      <c r="M449" s="23" t="str">
        <f t="shared" si="13"/>
        <v/>
      </c>
      <c r="N449" s="5" t="str">
        <f t="shared" si="12"/>
        <v/>
      </c>
    </row>
    <row r="450" spans="12:14" x14ac:dyDescent="0.25">
      <c r="L450" s="23" t="str">
        <f>TRIM(RIGHT(SUBSTITUTE(Candidate!B396,"\",REPT(" ",100)),100))</f>
        <v/>
      </c>
      <c r="M450" s="23" t="str">
        <f t="shared" si="13"/>
        <v/>
      </c>
      <c r="N450" s="5" t="str">
        <f t="shared" si="12"/>
        <v/>
      </c>
    </row>
    <row r="451" spans="12:14" x14ac:dyDescent="0.25">
      <c r="L451" s="23" t="str">
        <f>TRIM(RIGHT(SUBSTITUTE(Candidate!B397,"\",REPT(" ",100)),100))</f>
        <v/>
      </c>
      <c r="M451" s="23" t="str">
        <f t="shared" si="13"/>
        <v/>
      </c>
      <c r="N451" s="5" t="str">
        <f t="shared" si="12"/>
        <v/>
      </c>
    </row>
    <row r="452" spans="12:14" x14ac:dyDescent="0.25">
      <c r="L452" s="23" t="str">
        <f>TRIM(RIGHT(SUBSTITUTE(Candidate!B398,"\",REPT(" ",100)),100))</f>
        <v/>
      </c>
      <c r="M452" s="23" t="str">
        <f t="shared" si="13"/>
        <v/>
      </c>
      <c r="N452" s="5" t="str">
        <f t="shared" ref="N452:N511" si="14">IF(LEFT(RIGHT(M452,2),1)&lt;&gt;"/",RIGHT(M452,6),INDEX(CandidateFileArray,MATCH(RIGHT(M452,8),CandidateFileList,0),2))</f>
        <v/>
      </c>
    </row>
    <row r="453" spans="12:14" x14ac:dyDescent="0.25">
      <c r="L453" s="23" t="str">
        <f>TRIM(RIGHT(SUBSTITUTE(Candidate!B399,"\",REPT(" ",100)),100))</f>
        <v/>
      </c>
      <c r="M453" s="23" t="str">
        <f t="shared" ref="M453:M511" si="15">TRIM(LEFT(SUBSTITUTE(L453,".",REPT(" ",100)),100))</f>
        <v/>
      </c>
      <c r="N453" s="5" t="str">
        <f t="shared" si="14"/>
        <v/>
      </c>
    </row>
    <row r="454" spans="12:14" x14ac:dyDescent="0.25">
      <c r="L454" s="23" t="str">
        <f>TRIM(RIGHT(SUBSTITUTE(Candidate!B400,"\",REPT(" ",100)),100))</f>
        <v/>
      </c>
      <c r="M454" s="23" t="str">
        <f t="shared" si="15"/>
        <v/>
      </c>
      <c r="N454" s="5" t="str">
        <f t="shared" si="14"/>
        <v/>
      </c>
    </row>
    <row r="455" spans="12:14" x14ac:dyDescent="0.25">
      <c r="L455" s="23" t="str">
        <f>TRIM(RIGHT(SUBSTITUTE(Candidate!B401,"\",REPT(" ",100)),100))</f>
        <v/>
      </c>
      <c r="M455" s="23" t="str">
        <f t="shared" si="15"/>
        <v/>
      </c>
      <c r="N455" s="5" t="str">
        <f t="shared" si="14"/>
        <v/>
      </c>
    </row>
    <row r="456" spans="12:14" x14ac:dyDescent="0.25">
      <c r="L456" s="23" t="str">
        <f>TRIM(RIGHT(SUBSTITUTE(Candidate!B402,"\",REPT(" ",100)),100))</f>
        <v/>
      </c>
      <c r="M456" s="23" t="str">
        <f t="shared" si="15"/>
        <v/>
      </c>
      <c r="N456" s="5" t="str">
        <f t="shared" si="14"/>
        <v/>
      </c>
    </row>
    <row r="457" spans="12:14" x14ac:dyDescent="0.25">
      <c r="L457" s="23" t="str">
        <f>TRIM(RIGHT(SUBSTITUTE(Candidate!B403,"\",REPT(" ",100)),100))</f>
        <v/>
      </c>
      <c r="M457" s="23" t="str">
        <f t="shared" si="15"/>
        <v/>
      </c>
      <c r="N457" s="5" t="str">
        <f t="shared" si="14"/>
        <v/>
      </c>
    </row>
    <row r="458" spans="12:14" x14ac:dyDescent="0.25">
      <c r="L458" s="23" t="str">
        <f>TRIM(RIGHT(SUBSTITUTE(Candidate!B404,"\",REPT(" ",100)),100))</f>
        <v/>
      </c>
      <c r="M458" s="23" t="str">
        <f t="shared" si="15"/>
        <v/>
      </c>
      <c r="N458" s="5" t="str">
        <f t="shared" si="14"/>
        <v/>
      </c>
    </row>
    <row r="459" spans="12:14" x14ac:dyDescent="0.25">
      <c r="L459" s="23" t="str">
        <f>TRIM(RIGHT(SUBSTITUTE(Candidate!B405,"\",REPT(" ",100)),100))</f>
        <v/>
      </c>
      <c r="M459" s="23" t="str">
        <f t="shared" si="15"/>
        <v/>
      </c>
      <c r="N459" s="5" t="str">
        <f t="shared" si="14"/>
        <v/>
      </c>
    </row>
    <row r="460" spans="12:14" x14ac:dyDescent="0.25">
      <c r="L460" s="23" t="str">
        <f>TRIM(RIGHT(SUBSTITUTE(Candidate!B406,"\",REPT(" ",100)),100))</f>
        <v/>
      </c>
      <c r="M460" s="23" t="str">
        <f t="shared" si="15"/>
        <v/>
      </c>
      <c r="N460" s="5" t="str">
        <f t="shared" si="14"/>
        <v/>
      </c>
    </row>
    <row r="461" spans="12:14" x14ac:dyDescent="0.25">
      <c r="L461" s="23" t="str">
        <f>TRIM(RIGHT(SUBSTITUTE(Candidate!B407,"\",REPT(" ",100)),100))</f>
        <v/>
      </c>
      <c r="M461" s="23" t="str">
        <f t="shared" si="15"/>
        <v/>
      </c>
      <c r="N461" s="5" t="str">
        <f t="shared" si="14"/>
        <v/>
      </c>
    </row>
    <row r="462" spans="12:14" x14ac:dyDescent="0.25">
      <c r="L462" s="23" t="str">
        <f>TRIM(RIGHT(SUBSTITUTE(Candidate!B408,"\",REPT(" ",100)),100))</f>
        <v/>
      </c>
      <c r="M462" s="23" t="str">
        <f t="shared" si="15"/>
        <v/>
      </c>
      <c r="N462" s="5" t="str">
        <f t="shared" si="14"/>
        <v/>
      </c>
    </row>
    <row r="463" spans="12:14" x14ac:dyDescent="0.25">
      <c r="L463" s="23" t="str">
        <f>TRIM(RIGHT(SUBSTITUTE(Candidate!B409,"\",REPT(" ",100)),100))</f>
        <v/>
      </c>
      <c r="M463" s="23" t="str">
        <f t="shared" si="15"/>
        <v/>
      </c>
      <c r="N463" s="5" t="str">
        <f t="shared" si="14"/>
        <v/>
      </c>
    </row>
    <row r="464" spans="12:14" x14ac:dyDescent="0.25">
      <c r="L464" s="23" t="str">
        <f>TRIM(RIGHT(SUBSTITUTE(Candidate!B410,"\",REPT(" ",100)),100))</f>
        <v/>
      </c>
      <c r="M464" s="23" t="str">
        <f t="shared" si="15"/>
        <v/>
      </c>
      <c r="N464" s="5" t="str">
        <f t="shared" si="14"/>
        <v/>
      </c>
    </row>
    <row r="465" spans="12:14" x14ac:dyDescent="0.25">
      <c r="L465" s="23" t="str">
        <f>TRIM(RIGHT(SUBSTITUTE(Candidate!B411,"\",REPT(" ",100)),100))</f>
        <v/>
      </c>
      <c r="M465" s="23" t="str">
        <f t="shared" si="15"/>
        <v/>
      </c>
      <c r="N465" s="5" t="str">
        <f t="shared" si="14"/>
        <v/>
      </c>
    </row>
    <row r="466" spans="12:14" x14ac:dyDescent="0.25">
      <c r="L466" s="23" t="str">
        <f>TRIM(RIGHT(SUBSTITUTE(Candidate!B412,"\",REPT(" ",100)),100))</f>
        <v/>
      </c>
      <c r="M466" s="23" t="str">
        <f t="shared" si="15"/>
        <v/>
      </c>
      <c r="N466" s="5" t="str">
        <f t="shared" si="14"/>
        <v/>
      </c>
    </row>
    <row r="467" spans="12:14" x14ac:dyDescent="0.25">
      <c r="L467" s="23" t="str">
        <f>TRIM(RIGHT(SUBSTITUTE(Candidate!B413,"\",REPT(" ",100)),100))</f>
        <v/>
      </c>
      <c r="M467" s="23" t="str">
        <f t="shared" si="15"/>
        <v/>
      </c>
      <c r="N467" s="5" t="str">
        <f t="shared" si="14"/>
        <v/>
      </c>
    </row>
    <row r="468" spans="12:14" x14ac:dyDescent="0.25">
      <c r="L468" s="23" t="str">
        <f>TRIM(RIGHT(SUBSTITUTE(Candidate!B414,"\",REPT(" ",100)),100))</f>
        <v/>
      </c>
      <c r="M468" s="23" t="str">
        <f t="shared" si="15"/>
        <v/>
      </c>
      <c r="N468" s="5" t="str">
        <f t="shared" si="14"/>
        <v/>
      </c>
    </row>
    <row r="469" spans="12:14" x14ac:dyDescent="0.25">
      <c r="L469" s="23" t="str">
        <f>TRIM(RIGHT(SUBSTITUTE(Candidate!B415,"\",REPT(" ",100)),100))</f>
        <v/>
      </c>
      <c r="M469" s="23" t="str">
        <f t="shared" si="15"/>
        <v/>
      </c>
      <c r="N469" s="5" t="str">
        <f t="shared" si="14"/>
        <v/>
      </c>
    </row>
    <row r="470" spans="12:14" x14ac:dyDescent="0.25">
      <c r="L470" s="23" t="str">
        <f>TRIM(RIGHT(SUBSTITUTE(Candidate!B416,"\",REPT(" ",100)),100))</f>
        <v/>
      </c>
      <c r="M470" s="23" t="str">
        <f t="shared" si="15"/>
        <v/>
      </c>
      <c r="N470" s="5" t="str">
        <f t="shared" si="14"/>
        <v/>
      </c>
    </row>
    <row r="471" spans="12:14" x14ac:dyDescent="0.25">
      <c r="L471" s="23" t="str">
        <f>TRIM(RIGHT(SUBSTITUTE(Candidate!B417,"\",REPT(" ",100)),100))</f>
        <v/>
      </c>
      <c r="M471" s="23" t="str">
        <f t="shared" si="15"/>
        <v/>
      </c>
      <c r="N471" s="5" t="str">
        <f t="shared" si="14"/>
        <v/>
      </c>
    </row>
    <row r="472" spans="12:14" x14ac:dyDescent="0.25">
      <c r="L472" s="23" t="str">
        <f>TRIM(RIGHT(SUBSTITUTE(Candidate!B418,"\",REPT(" ",100)),100))</f>
        <v/>
      </c>
      <c r="M472" s="23" t="str">
        <f t="shared" si="15"/>
        <v/>
      </c>
      <c r="N472" s="5" t="str">
        <f t="shared" si="14"/>
        <v/>
      </c>
    </row>
    <row r="473" spans="12:14" x14ac:dyDescent="0.25">
      <c r="L473" s="23" t="str">
        <f>TRIM(RIGHT(SUBSTITUTE(Candidate!B419,"\",REPT(" ",100)),100))</f>
        <v/>
      </c>
      <c r="M473" s="23" t="str">
        <f t="shared" si="15"/>
        <v/>
      </c>
      <c r="N473" s="5" t="str">
        <f t="shared" si="14"/>
        <v/>
      </c>
    </row>
    <row r="474" spans="12:14" x14ac:dyDescent="0.25">
      <c r="L474" s="23" t="str">
        <f>TRIM(RIGHT(SUBSTITUTE(Candidate!B420,"\",REPT(" ",100)),100))</f>
        <v/>
      </c>
      <c r="M474" s="23" t="str">
        <f t="shared" si="15"/>
        <v/>
      </c>
      <c r="N474" s="5" t="str">
        <f t="shared" si="14"/>
        <v/>
      </c>
    </row>
    <row r="475" spans="12:14" x14ac:dyDescent="0.25">
      <c r="L475" s="23" t="str">
        <f>TRIM(RIGHT(SUBSTITUTE(Candidate!B421,"\",REPT(" ",100)),100))</f>
        <v/>
      </c>
      <c r="M475" s="23" t="str">
        <f t="shared" si="15"/>
        <v/>
      </c>
      <c r="N475" s="5" t="str">
        <f t="shared" si="14"/>
        <v/>
      </c>
    </row>
    <row r="476" spans="12:14" x14ac:dyDescent="0.25">
      <c r="L476" s="23" t="str">
        <f>TRIM(RIGHT(SUBSTITUTE(Candidate!B422,"\",REPT(" ",100)),100))</f>
        <v/>
      </c>
      <c r="M476" s="23" t="str">
        <f t="shared" si="15"/>
        <v/>
      </c>
      <c r="N476" s="5" t="str">
        <f t="shared" si="14"/>
        <v/>
      </c>
    </row>
    <row r="477" spans="12:14" x14ac:dyDescent="0.25">
      <c r="L477" s="23" t="str">
        <f>TRIM(RIGHT(SUBSTITUTE(Candidate!B423,"\",REPT(" ",100)),100))</f>
        <v/>
      </c>
      <c r="M477" s="23" t="str">
        <f t="shared" si="15"/>
        <v/>
      </c>
      <c r="N477" s="5" t="str">
        <f t="shared" si="14"/>
        <v/>
      </c>
    </row>
    <row r="478" spans="12:14" x14ac:dyDescent="0.25">
      <c r="L478" s="23" t="str">
        <f>TRIM(RIGHT(SUBSTITUTE(Candidate!B424,"\",REPT(" ",100)),100))</f>
        <v/>
      </c>
      <c r="M478" s="23" t="str">
        <f t="shared" si="15"/>
        <v/>
      </c>
      <c r="N478" s="5" t="str">
        <f t="shared" si="14"/>
        <v/>
      </c>
    </row>
    <row r="479" spans="12:14" x14ac:dyDescent="0.25">
      <c r="L479" s="23" t="str">
        <f>TRIM(RIGHT(SUBSTITUTE(Candidate!B425,"\",REPT(" ",100)),100))</f>
        <v/>
      </c>
      <c r="M479" s="23" t="str">
        <f t="shared" si="15"/>
        <v/>
      </c>
      <c r="N479" s="5" t="str">
        <f t="shared" si="14"/>
        <v/>
      </c>
    </row>
    <row r="480" spans="12:14" x14ac:dyDescent="0.25">
      <c r="L480" s="23" t="str">
        <f>TRIM(RIGHT(SUBSTITUTE(Candidate!B426,"\",REPT(" ",100)),100))</f>
        <v/>
      </c>
      <c r="M480" s="23" t="str">
        <f t="shared" si="15"/>
        <v/>
      </c>
      <c r="N480" s="5" t="str">
        <f t="shared" si="14"/>
        <v/>
      </c>
    </row>
    <row r="481" spans="12:14" x14ac:dyDescent="0.25">
      <c r="L481" s="23" t="str">
        <f>TRIM(RIGHT(SUBSTITUTE(Candidate!B427,"\",REPT(" ",100)),100))</f>
        <v/>
      </c>
      <c r="M481" s="23" t="str">
        <f t="shared" si="15"/>
        <v/>
      </c>
      <c r="N481" s="5" t="str">
        <f t="shared" si="14"/>
        <v/>
      </c>
    </row>
    <row r="482" spans="12:14" x14ac:dyDescent="0.25">
      <c r="L482" s="23" t="str">
        <f>TRIM(RIGHT(SUBSTITUTE(Candidate!B428,"\",REPT(" ",100)),100))</f>
        <v/>
      </c>
      <c r="M482" s="23" t="str">
        <f t="shared" si="15"/>
        <v/>
      </c>
      <c r="N482" s="5" t="str">
        <f t="shared" si="14"/>
        <v/>
      </c>
    </row>
    <row r="483" spans="12:14" x14ac:dyDescent="0.25">
      <c r="L483" s="23" t="str">
        <f>TRIM(RIGHT(SUBSTITUTE(Candidate!B429,"\",REPT(" ",100)),100))</f>
        <v/>
      </c>
      <c r="M483" s="23" t="str">
        <f t="shared" si="15"/>
        <v/>
      </c>
      <c r="N483" s="5" t="str">
        <f t="shared" si="14"/>
        <v/>
      </c>
    </row>
    <row r="484" spans="12:14" x14ac:dyDescent="0.25">
      <c r="L484" s="23" t="str">
        <f>TRIM(RIGHT(SUBSTITUTE(Candidate!B430,"\",REPT(" ",100)),100))</f>
        <v/>
      </c>
      <c r="M484" s="23" t="str">
        <f t="shared" si="15"/>
        <v/>
      </c>
      <c r="N484" s="5" t="str">
        <f t="shared" si="14"/>
        <v/>
      </c>
    </row>
    <row r="485" spans="12:14" x14ac:dyDescent="0.25">
      <c r="L485" s="23" t="str">
        <f>TRIM(RIGHT(SUBSTITUTE(Candidate!B431,"\",REPT(" ",100)),100))</f>
        <v/>
      </c>
      <c r="M485" s="23" t="str">
        <f t="shared" si="15"/>
        <v/>
      </c>
      <c r="N485" s="5" t="str">
        <f t="shared" si="14"/>
        <v/>
      </c>
    </row>
    <row r="486" spans="12:14" x14ac:dyDescent="0.25">
      <c r="L486" s="23" t="str">
        <f>TRIM(RIGHT(SUBSTITUTE(Candidate!B432,"\",REPT(" ",100)),100))</f>
        <v/>
      </c>
      <c r="M486" s="23" t="str">
        <f t="shared" si="15"/>
        <v/>
      </c>
      <c r="N486" s="5" t="str">
        <f t="shared" si="14"/>
        <v/>
      </c>
    </row>
    <row r="487" spans="12:14" x14ac:dyDescent="0.25">
      <c r="L487" s="23" t="str">
        <f>TRIM(RIGHT(SUBSTITUTE(Candidate!B433,"\",REPT(" ",100)),100))</f>
        <v/>
      </c>
      <c r="M487" s="23" t="str">
        <f t="shared" si="15"/>
        <v/>
      </c>
      <c r="N487" s="5" t="str">
        <f t="shared" si="14"/>
        <v/>
      </c>
    </row>
    <row r="488" spans="12:14" x14ac:dyDescent="0.25">
      <c r="L488" s="23" t="str">
        <f>TRIM(RIGHT(SUBSTITUTE(Candidate!B434,"\",REPT(" ",100)),100))</f>
        <v/>
      </c>
      <c r="M488" s="23" t="str">
        <f t="shared" si="15"/>
        <v/>
      </c>
      <c r="N488" s="5" t="str">
        <f t="shared" si="14"/>
        <v/>
      </c>
    </row>
    <row r="489" spans="12:14" x14ac:dyDescent="0.25">
      <c r="L489" s="23" t="str">
        <f>TRIM(RIGHT(SUBSTITUTE(Candidate!B435,"\",REPT(" ",100)),100))</f>
        <v/>
      </c>
      <c r="M489" s="23" t="str">
        <f t="shared" si="15"/>
        <v/>
      </c>
      <c r="N489" s="5" t="str">
        <f t="shared" si="14"/>
        <v/>
      </c>
    </row>
    <row r="490" spans="12:14" x14ac:dyDescent="0.25">
      <c r="L490" s="23" t="str">
        <f>TRIM(RIGHT(SUBSTITUTE(Candidate!B436,"\",REPT(" ",100)),100))</f>
        <v/>
      </c>
      <c r="M490" s="23" t="str">
        <f t="shared" si="15"/>
        <v/>
      </c>
      <c r="N490" s="5" t="str">
        <f t="shared" si="14"/>
        <v/>
      </c>
    </row>
    <row r="491" spans="12:14" x14ac:dyDescent="0.25">
      <c r="L491" s="23" t="str">
        <f>TRIM(RIGHT(SUBSTITUTE(Candidate!B437,"\",REPT(" ",100)),100))</f>
        <v/>
      </c>
      <c r="M491" s="23" t="str">
        <f t="shared" si="15"/>
        <v/>
      </c>
      <c r="N491" s="5" t="str">
        <f t="shared" si="14"/>
        <v/>
      </c>
    </row>
    <row r="492" spans="12:14" x14ac:dyDescent="0.25">
      <c r="L492" s="23" t="str">
        <f>TRIM(RIGHT(SUBSTITUTE(Candidate!B438,"\",REPT(" ",100)),100))</f>
        <v/>
      </c>
      <c r="M492" s="23" t="str">
        <f t="shared" si="15"/>
        <v/>
      </c>
      <c r="N492" s="5" t="str">
        <f t="shared" si="14"/>
        <v/>
      </c>
    </row>
    <row r="493" spans="12:14" x14ac:dyDescent="0.25">
      <c r="L493" s="23" t="str">
        <f>TRIM(RIGHT(SUBSTITUTE(Candidate!B439,"\",REPT(" ",100)),100))</f>
        <v/>
      </c>
      <c r="M493" s="23" t="str">
        <f t="shared" si="15"/>
        <v/>
      </c>
      <c r="N493" s="5" t="str">
        <f t="shared" si="14"/>
        <v/>
      </c>
    </row>
    <row r="494" spans="12:14" x14ac:dyDescent="0.25">
      <c r="L494" s="23" t="str">
        <f>TRIM(RIGHT(SUBSTITUTE(Candidate!B440,"\",REPT(" ",100)),100))</f>
        <v/>
      </c>
      <c r="M494" s="23" t="str">
        <f t="shared" si="15"/>
        <v/>
      </c>
      <c r="N494" s="5" t="str">
        <f t="shared" si="14"/>
        <v/>
      </c>
    </row>
    <row r="495" spans="12:14" x14ac:dyDescent="0.25">
      <c r="L495" s="23" t="str">
        <f>TRIM(RIGHT(SUBSTITUTE(Candidate!B441,"\",REPT(" ",100)),100))</f>
        <v/>
      </c>
      <c r="M495" s="23" t="str">
        <f t="shared" si="15"/>
        <v/>
      </c>
      <c r="N495" s="5" t="str">
        <f t="shared" si="14"/>
        <v/>
      </c>
    </row>
    <row r="496" spans="12:14" x14ac:dyDescent="0.25">
      <c r="L496" s="23" t="str">
        <f>TRIM(RIGHT(SUBSTITUTE(Candidate!B442,"\",REPT(" ",100)),100))</f>
        <v/>
      </c>
      <c r="M496" s="23" t="str">
        <f t="shared" si="15"/>
        <v/>
      </c>
      <c r="N496" s="5" t="str">
        <f t="shared" si="14"/>
        <v/>
      </c>
    </row>
    <row r="497" spans="12:14" x14ac:dyDescent="0.25">
      <c r="L497" s="23" t="str">
        <f>TRIM(RIGHT(SUBSTITUTE(Candidate!B443,"\",REPT(" ",100)),100))</f>
        <v/>
      </c>
      <c r="M497" s="23" t="str">
        <f t="shared" si="15"/>
        <v/>
      </c>
      <c r="N497" s="5" t="str">
        <f t="shared" si="14"/>
        <v/>
      </c>
    </row>
    <row r="498" spans="12:14" x14ac:dyDescent="0.25">
      <c r="L498" s="23" t="str">
        <f>TRIM(RIGHT(SUBSTITUTE(Candidate!B444,"\",REPT(" ",100)),100))</f>
        <v/>
      </c>
      <c r="M498" s="23" t="str">
        <f t="shared" si="15"/>
        <v/>
      </c>
      <c r="N498" s="5" t="str">
        <f t="shared" si="14"/>
        <v/>
      </c>
    </row>
    <row r="499" spans="12:14" x14ac:dyDescent="0.25">
      <c r="L499" s="23" t="str">
        <f>TRIM(RIGHT(SUBSTITUTE(Candidate!B445,"\",REPT(" ",100)),100))</f>
        <v/>
      </c>
      <c r="M499" s="23" t="str">
        <f t="shared" si="15"/>
        <v/>
      </c>
      <c r="N499" s="5" t="str">
        <f t="shared" si="14"/>
        <v/>
      </c>
    </row>
    <row r="500" spans="12:14" x14ac:dyDescent="0.25">
      <c r="L500" s="23" t="str">
        <f>TRIM(RIGHT(SUBSTITUTE(Candidate!B446,"\",REPT(" ",100)),100))</f>
        <v/>
      </c>
      <c r="M500" s="23" t="str">
        <f t="shared" si="15"/>
        <v/>
      </c>
      <c r="N500" s="5" t="str">
        <f t="shared" si="14"/>
        <v/>
      </c>
    </row>
    <row r="501" spans="12:14" x14ac:dyDescent="0.25">
      <c r="L501" s="23" t="str">
        <f>TRIM(RIGHT(SUBSTITUTE(Candidate!B447,"\",REPT(" ",100)),100))</f>
        <v/>
      </c>
      <c r="M501" s="23" t="str">
        <f t="shared" si="15"/>
        <v/>
      </c>
      <c r="N501" s="5" t="str">
        <f t="shared" si="14"/>
        <v/>
      </c>
    </row>
    <row r="502" spans="12:14" x14ac:dyDescent="0.25">
      <c r="L502" s="23" t="str">
        <f>TRIM(RIGHT(SUBSTITUTE(Candidate!B448,"\",REPT(" ",100)),100))</f>
        <v/>
      </c>
      <c r="M502" s="23" t="str">
        <f t="shared" si="15"/>
        <v/>
      </c>
      <c r="N502" s="5" t="str">
        <f t="shared" si="14"/>
        <v/>
      </c>
    </row>
    <row r="503" spans="12:14" x14ac:dyDescent="0.25">
      <c r="L503" s="23" t="str">
        <f>TRIM(RIGHT(SUBSTITUTE(Candidate!B449,"\",REPT(" ",100)),100))</f>
        <v/>
      </c>
      <c r="M503" s="23" t="str">
        <f t="shared" si="15"/>
        <v/>
      </c>
      <c r="N503" s="5" t="str">
        <f t="shared" si="14"/>
        <v/>
      </c>
    </row>
    <row r="504" spans="12:14" x14ac:dyDescent="0.25">
      <c r="L504" s="23" t="str">
        <f>TRIM(RIGHT(SUBSTITUTE(Candidate!B450,"\",REPT(" ",100)),100))</f>
        <v/>
      </c>
      <c r="M504" s="23" t="str">
        <f t="shared" si="15"/>
        <v/>
      </c>
      <c r="N504" s="5" t="str">
        <f t="shared" si="14"/>
        <v/>
      </c>
    </row>
    <row r="505" spans="12:14" x14ac:dyDescent="0.25">
      <c r="L505" s="23" t="str">
        <f>TRIM(RIGHT(SUBSTITUTE(Candidate!B451,"\",REPT(" ",100)),100))</f>
        <v/>
      </c>
      <c r="M505" s="23" t="str">
        <f t="shared" si="15"/>
        <v/>
      </c>
      <c r="N505" s="5" t="str">
        <f t="shared" si="14"/>
        <v/>
      </c>
    </row>
    <row r="506" spans="12:14" x14ac:dyDescent="0.25">
      <c r="L506" s="23" t="str">
        <f>TRIM(RIGHT(SUBSTITUTE(Candidate!B452,"\",REPT(" ",100)),100))</f>
        <v/>
      </c>
      <c r="M506" s="23" t="str">
        <f t="shared" si="15"/>
        <v/>
      </c>
      <c r="N506" s="5" t="str">
        <f t="shared" si="14"/>
        <v/>
      </c>
    </row>
    <row r="507" spans="12:14" x14ac:dyDescent="0.25">
      <c r="L507" s="23" t="str">
        <f>TRIM(RIGHT(SUBSTITUTE(Candidate!B453,"\",REPT(" ",100)),100))</f>
        <v/>
      </c>
      <c r="M507" s="23" t="str">
        <f t="shared" si="15"/>
        <v/>
      </c>
      <c r="N507" s="5" t="str">
        <f t="shared" si="14"/>
        <v/>
      </c>
    </row>
    <row r="508" spans="12:14" x14ac:dyDescent="0.25">
      <c r="L508" s="23" t="str">
        <f>TRIM(RIGHT(SUBSTITUTE(Candidate!B454,"\",REPT(" ",100)),100))</f>
        <v/>
      </c>
      <c r="M508" s="23" t="str">
        <f t="shared" si="15"/>
        <v/>
      </c>
      <c r="N508" s="5" t="str">
        <f t="shared" si="14"/>
        <v/>
      </c>
    </row>
    <row r="509" spans="12:14" x14ac:dyDescent="0.25">
      <c r="L509" s="23" t="str">
        <f>TRIM(RIGHT(SUBSTITUTE(Candidate!B455,"\",REPT(" ",100)),100))</f>
        <v/>
      </c>
      <c r="M509" s="23" t="str">
        <f t="shared" si="15"/>
        <v/>
      </c>
      <c r="N509" s="5" t="str">
        <f t="shared" si="14"/>
        <v/>
      </c>
    </row>
    <row r="510" spans="12:14" x14ac:dyDescent="0.25">
      <c r="L510" s="23" t="str">
        <f>TRIM(RIGHT(SUBSTITUTE(Candidate!B456,"\",REPT(" ",100)),100))</f>
        <v/>
      </c>
      <c r="M510" s="23" t="str">
        <f t="shared" si="15"/>
        <v/>
      </c>
      <c r="N510" s="5" t="str">
        <f t="shared" si="14"/>
        <v/>
      </c>
    </row>
    <row r="511" spans="12:14" x14ac:dyDescent="0.25">
      <c r="L511" s="23" t="str">
        <f>TRIM(RIGHT(SUBSTITUTE(Candidate!B457,"\",REPT(" ",100)),100))</f>
        <v/>
      </c>
      <c r="M511" s="23" t="str">
        <f t="shared" si="15"/>
        <v/>
      </c>
      <c r="N511" s="5" t="str">
        <f t="shared" si="14"/>
        <v/>
      </c>
    </row>
    <row r="512" spans="12:14" x14ac:dyDescent="0.25">
      <c r="L512" s="5"/>
      <c r="M512" s="5"/>
      <c r="N512" s="5" t="str">
        <f>IF(LEFT(RIGHT(Candidate!CN458,2),1)&lt;&gt;"/",RIGHT(Candidate!CN458,6),INDEX(CandidateFileArray,MATCH(RIGHT(Candidate!CN458,8),CandidateFileList,0),2))</f>
        <v/>
      </c>
    </row>
    <row r="513" spans="12:14" x14ac:dyDescent="0.25">
      <c r="L513" s="5"/>
      <c r="M513" s="5"/>
      <c r="N513" s="5" t="str">
        <f>IF(LEFT(RIGHT(Candidate!CN459,2),1)&lt;&gt;"/",RIGHT(Candidate!CN459,6),INDEX(CandidateFileArray,MATCH(RIGHT(Candidate!CN459,8),CandidateFileList,0),2))</f>
        <v/>
      </c>
    </row>
    <row r="514" spans="12:14" x14ac:dyDescent="0.25">
      <c r="L514" s="5"/>
      <c r="M514" s="5"/>
      <c r="N514" s="5" t="str">
        <f>IF(LEFT(RIGHT(Candidate!CN460,2),1)&lt;&gt;"/",RIGHT(Candidate!CN460,6),INDEX(CandidateFileArray,MATCH(RIGHT(Candidate!CN460,8),CandidateFileList,0),2))</f>
        <v/>
      </c>
    </row>
    <row r="515" spans="12:14" x14ac:dyDescent="0.25">
      <c r="L515" s="5"/>
      <c r="M515" s="5"/>
      <c r="N515" s="5" t="str">
        <f>IF(LEFT(RIGHT(Candidate!CN461,2),1)&lt;&gt;"/",RIGHT(Candidate!CN461,6),INDEX(CandidateFileArray,MATCH(RIGHT(Candidate!CN461,8),CandidateFileList,0),2))</f>
        <v/>
      </c>
    </row>
    <row r="516" spans="12:14" x14ac:dyDescent="0.25">
      <c r="L516" s="5"/>
      <c r="M516" s="5"/>
      <c r="N516" s="5" t="str">
        <f>IF(LEFT(RIGHT(Candidate!CN462,2),1)&lt;&gt;"/",RIGHT(Candidate!CN462,6),INDEX(CandidateFileArray,MATCH(RIGHT(Candidate!CN462,8),CandidateFileList,0),2))</f>
        <v/>
      </c>
    </row>
    <row r="517" spans="12:14" x14ac:dyDescent="0.25">
      <c r="L517" s="5"/>
      <c r="M517" s="5"/>
      <c r="N517" s="5" t="str">
        <f>IF(LEFT(RIGHT(Candidate!CN463,2),1)&lt;&gt;"/",RIGHT(Candidate!CN463,6),INDEX(CandidateFileArray,MATCH(RIGHT(Candidate!CN463,8),CandidateFileList,0),2))</f>
        <v/>
      </c>
    </row>
    <row r="518" spans="12:14" x14ac:dyDescent="0.25">
      <c r="L518" s="5"/>
      <c r="M518" s="5"/>
      <c r="N518" s="5" t="str">
        <f>IF(LEFT(RIGHT(Candidate!CN464,2),1)&lt;&gt;"/",RIGHT(Candidate!CN464,6),INDEX(CandidateFileArray,MATCH(RIGHT(Candidate!CN464,8),CandidateFileList,0),2))</f>
        <v/>
      </c>
    </row>
    <row r="519" spans="12:14" x14ac:dyDescent="0.25">
      <c r="L519" s="5"/>
      <c r="M519" s="5"/>
      <c r="N519" s="5" t="str">
        <f>IF(LEFT(RIGHT(Candidate!CN465,2),1)&lt;&gt;"/",RIGHT(Candidate!CN465,6),INDEX(CandidateFileArray,MATCH(RIGHT(Candidate!CN465,8),CandidateFileList,0),2))</f>
        <v/>
      </c>
    </row>
    <row r="520" spans="12:14" x14ac:dyDescent="0.25">
      <c r="L520" s="5"/>
      <c r="M520" s="5"/>
      <c r="N520" s="5" t="str">
        <f>IF(LEFT(RIGHT(Candidate!CN466,2),1)&lt;&gt;"/",RIGHT(Candidate!CN466,6),INDEX(CandidateFileArray,MATCH(RIGHT(Candidate!CN466,8),CandidateFileList,0),2))</f>
        <v/>
      </c>
    </row>
    <row r="521" spans="12:14" x14ac:dyDescent="0.25">
      <c r="L521" s="5"/>
      <c r="M521" s="5"/>
      <c r="N521" s="5" t="str">
        <f>IF(LEFT(RIGHT(Candidate!CN467,2),1)&lt;&gt;"/",RIGHT(Candidate!CN467,6),INDEX(CandidateFileArray,MATCH(RIGHT(Candidate!CN467,8),CandidateFileList,0),2))</f>
        <v/>
      </c>
    </row>
    <row r="522" spans="12:14" x14ac:dyDescent="0.25">
      <c r="L522" s="5"/>
      <c r="M522" s="5"/>
      <c r="N522" s="5" t="str">
        <f>IF(LEFT(RIGHT(Candidate!CN468,2),1)&lt;&gt;"/",RIGHT(Candidate!CN468,6),INDEX(CandidateFileArray,MATCH(RIGHT(Candidate!CN468,8),CandidateFileList,0),2))</f>
        <v/>
      </c>
    </row>
    <row r="523" spans="12:14" x14ac:dyDescent="0.25">
      <c r="L523" s="5"/>
      <c r="M523" s="5"/>
      <c r="N523" s="5" t="str">
        <f>IF(LEFT(RIGHT(Candidate!CN469,2),1)&lt;&gt;"/",RIGHT(Candidate!CN469,6),INDEX(CandidateFileArray,MATCH(RIGHT(Candidate!CN469,8),CandidateFileList,0),2))</f>
        <v/>
      </c>
    </row>
    <row r="524" spans="12:14" x14ac:dyDescent="0.25">
      <c r="L524" s="5"/>
      <c r="M524" s="5"/>
      <c r="N524" s="5" t="str">
        <f>IF(LEFT(RIGHT(Candidate!CN470,2),1)&lt;&gt;"/",RIGHT(Candidate!CN470,6),INDEX(CandidateFileArray,MATCH(RIGHT(Candidate!CN470,8),CandidateFileList,0),2))</f>
        <v/>
      </c>
    </row>
    <row r="525" spans="12:14" x14ac:dyDescent="0.25">
      <c r="L525" s="5"/>
      <c r="M525" s="5"/>
      <c r="N525" s="5" t="str">
        <f>IF(LEFT(RIGHT(Candidate!CN471,2),1)&lt;&gt;"/",RIGHT(Candidate!CN471,6),INDEX(CandidateFileArray,MATCH(RIGHT(Candidate!CN471,8),CandidateFileList,0),2))</f>
        <v/>
      </c>
    </row>
    <row r="526" spans="12:14" x14ac:dyDescent="0.25">
      <c r="L526" s="5"/>
      <c r="M526" s="5"/>
      <c r="N526" s="5" t="str">
        <f>IF(LEFT(RIGHT(Candidate!CN472,2),1)&lt;&gt;"/",RIGHT(Candidate!CN472,6),INDEX(CandidateFileArray,MATCH(RIGHT(Candidate!CN472,8),CandidateFileList,0),2))</f>
        <v/>
      </c>
    </row>
    <row r="527" spans="12:14" x14ac:dyDescent="0.25">
      <c r="L527" s="5"/>
      <c r="M527" s="5"/>
      <c r="N527" s="5" t="str">
        <f>IF(LEFT(RIGHT(Candidate!CN473,2),1)&lt;&gt;"/",RIGHT(Candidate!CN473,6),INDEX(CandidateFileArray,MATCH(RIGHT(Candidate!CN473,8),CandidateFileList,0),2))</f>
        <v/>
      </c>
    </row>
    <row r="528" spans="12:14" x14ac:dyDescent="0.25">
      <c r="L528" s="5"/>
      <c r="M528" s="5"/>
      <c r="N528" s="5" t="str">
        <f>IF(LEFT(RIGHT(Candidate!CN474,2),1)&lt;&gt;"/",RIGHT(Candidate!CN474,6),INDEX(CandidateFileArray,MATCH(RIGHT(Candidate!CN474,8),CandidateFileList,0),2))</f>
        <v/>
      </c>
    </row>
    <row r="529" spans="12:14" x14ac:dyDescent="0.25">
      <c r="L529" s="5"/>
      <c r="M529" s="5"/>
      <c r="N529" s="5" t="str">
        <f>IF(LEFT(RIGHT(Candidate!CN475,2),1)&lt;&gt;"/",RIGHT(Candidate!CN475,6),INDEX(CandidateFileArray,MATCH(RIGHT(Candidate!CN475,8),CandidateFileList,0),2))</f>
        <v/>
      </c>
    </row>
    <row r="530" spans="12:14" x14ac:dyDescent="0.25">
      <c r="L530" s="5"/>
      <c r="M530" s="5"/>
      <c r="N530" s="5" t="str">
        <f>IF(LEFT(RIGHT(Candidate!CN476,2),1)&lt;&gt;"/",RIGHT(Candidate!CN476,6),INDEX(CandidateFileArray,MATCH(RIGHT(Candidate!CN476,8),CandidateFileList,0),2))</f>
        <v/>
      </c>
    </row>
    <row r="531" spans="12:14" x14ac:dyDescent="0.25">
      <c r="L531" s="5"/>
      <c r="M531" s="5"/>
      <c r="N531" s="5" t="str">
        <f>IF(LEFT(RIGHT(Candidate!CN477,2),1)&lt;&gt;"/",RIGHT(Candidate!CN477,6),INDEX(CandidateFileArray,MATCH(RIGHT(Candidate!CN477,8),CandidateFileList,0),2))</f>
        <v/>
      </c>
    </row>
    <row r="532" spans="12:14" x14ac:dyDescent="0.25">
      <c r="L532" s="5"/>
      <c r="M532" s="5"/>
      <c r="N532" s="5" t="str">
        <f>IF(LEFT(RIGHT(Candidate!CN478,2),1)&lt;&gt;"/",RIGHT(Candidate!CN478,6),INDEX(CandidateFileArray,MATCH(RIGHT(Candidate!CN478,8),CandidateFileList,0),2))</f>
        <v/>
      </c>
    </row>
    <row r="533" spans="12:14" x14ac:dyDescent="0.25">
      <c r="L533" s="5"/>
      <c r="M533" s="5"/>
      <c r="N533" s="5" t="str">
        <f>IF(LEFT(RIGHT(Candidate!CN479,2),1)&lt;&gt;"/",RIGHT(Candidate!CN479,6),INDEX(CandidateFileArray,MATCH(RIGHT(Candidate!CN479,8),CandidateFileList,0),2))</f>
        <v/>
      </c>
    </row>
    <row r="534" spans="12:14" x14ac:dyDescent="0.25">
      <c r="L534" s="5"/>
      <c r="M534" s="5"/>
      <c r="N534" s="5" t="str">
        <f>IF(LEFT(RIGHT(Candidate!CN480,2),1)&lt;&gt;"/",RIGHT(Candidate!CN480,6),INDEX(CandidateFileArray,MATCH(RIGHT(Candidate!CN480,8),CandidateFileList,0),2))</f>
        <v/>
      </c>
    </row>
    <row r="535" spans="12:14" x14ac:dyDescent="0.25">
      <c r="L535" s="5"/>
      <c r="M535" s="5"/>
      <c r="N535" s="5" t="str">
        <f>IF(LEFT(RIGHT(Candidate!CN481,2),1)&lt;&gt;"/",RIGHT(Candidate!CN481,6),INDEX(CandidateFileArray,MATCH(RIGHT(Candidate!CN481,8),CandidateFileList,0),2))</f>
        <v/>
      </c>
    </row>
    <row r="536" spans="12:14" x14ac:dyDescent="0.25">
      <c r="L536" s="5"/>
      <c r="M536" s="5"/>
      <c r="N536" s="5" t="str">
        <f>IF(LEFT(RIGHT(Candidate!CN482,2),1)&lt;&gt;"/",RIGHT(Candidate!CN482,6),INDEX(CandidateFileArray,MATCH(RIGHT(Candidate!CN482,8),CandidateFileList,0),2))</f>
        <v/>
      </c>
    </row>
    <row r="537" spans="12:14" x14ac:dyDescent="0.25">
      <c r="L537" s="5"/>
      <c r="M537" s="5"/>
      <c r="N537" s="5" t="str">
        <f>IF(LEFT(RIGHT(Candidate!CN483,2),1)&lt;&gt;"/",RIGHT(Candidate!CN483,6),INDEX(CandidateFileArray,MATCH(RIGHT(Candidate!CN483,8),CandidateFileList,0),2))</f>
        <v/>
      </c>
    </row>
    <row r="538" spans="12:14" x14ac:dyDescent="0.25">
      <c r="L538" s="5"/>
      <c r="M538" s="5"/>
      <c r="N538" s="5" t="str">
        <f>IF(LEFT(RIGHT(Candidate!CN484,2),1)&lt;&gt;"/",RIGHT(Candidate!CN484,6),INDEX(CandidateFileArray,MATCH(RIGHT(Candidate!CN484,8),CandidateFileList,0),2))</f>
        <v/>
      </c>
    </row>
    <row r="539" spans="12:14" x14ac:dyDescent="0.25">
      <c r="L539" s="5"/>
      <c r="M539" s="5"/>
      <c r="N539" s="5" t="str">
        <f>IF(LEFT(RIGHT(Candidate!CN485,2),1)&lt;&gt;"/",RIGHT(Candidate!CN485,6),INDEX(CandidateFileArray,MATCH(RIGHT(Candidate!CN485,8),CandidateFileList,0),2))</f>
        <v/>
      </c>
    </row>
    <row r="540" spans="12:14" x14ac:dyDescent="0.25">
      <c r="L540" s="5"/>
      <c r="M540" s="5"/>
      <c r="N540" s="5" t="str">
        <f>IF(LEFT(RIGHT(Candidate!CN486,2),1)&lt;&gt;"/",RIGHT(Candidate!CN486,6),INDEX(CandidateFileArray,MATCH(RIGHT(Candidate!CN486,8),CandidateFileList,0),2))</f>
        <v/>
      </c>
    </row>
    <row r="541" spans="12:14" x14ac:dyDescent="0.25">
      <c r="L541" s="5"/>
      <c r="M541" s="5"/>
      <c r="N541" s="5" t="str">
        <f>IF(LEFT(RIGHT(Candidate!CN487,2),1)&lt;&gt;"/",RIGHT(Candidate!CN487,6),INDEX(CandidateFileArray,MATCH(RIGHT(Candidate!CN487,8),CandidateFileList,0),2))</f>
        <v/>
      </c>
    </row>
    <row r="542" spans="12:14" x14ac:dyDescent="0.25">
      <c r="L542" s="5"/>
      <c r="M542" s="5"/>
      <c r="N542" s="5" t="str">
        <f>IF(LEFT(RIGHT(Candidate!CN488,2),1)&lt;&gt;"/",RIGHT(Candidate!CN488,6),INDEX(CandidateFileArray,MATCH(RIGHT(Candidate!CN488,8),CandidateFileList,0),2))</f>
        <v/>
      </c>
    </row>
    <row r="543" spans="12:14" x14ac:dyDescent="0.25">
      <c r="L543" s="5"/>
      <c r="M543" s="5"/>
      <c r="N543" s="5" t="str">
        <f>IF(LEFT(RIGHT(Candidate!CN489,2),1)&lt;&gt;"/",RIGHT(Candidate!CN489,6),INDEX(CandidateFileArray,MATCH(RIGHT(Candidate!CN489,8),CandidateFileList,0),2))</f>
        <v/>
      </c>
    </row>
    <row r="544" spans="12:14" x14ac:dyDescent="0.25">
      <c r="L544" s="5"/>
      <c r="M544" s="5"/>
      <c r="N544" s="5" t="str">
        <f>IF(LEFT(RIGHT(Candidate!CN490,2),1)&lt;&gt;"/",RIGHT(Candidate!CN490,6),INDEX(CandidateFileArray,MATCH(RIGHT(Candidate!CN490,8),CandidateFileList,0),2))</f>
        <v/>
      </c>
    </row>
    <row r="545" spans="12:14" x14ac:dyDescent="0.25">
      <c r="L545" s="5"/>
      <c r="M545" s="5"/>
      <c r="N545" s="5" t="str">
        <f>IF(LEFT(RIGHT(Candidate!CN491,2),1)&lt;&gt;"/",RIGHT(Candidate!CN491,6),INDEX(CandidateFileArray,MATCH(RIGHT(Candidate!CN491,8),CandidateFileList,0),2))</f>
        <v/>
      </c>
    </row>
    <row r="546" spans="12:14" x14ac:dyDescent="0.25">
      <c r="L546" s="5"/>
      <c r="M546" s="5"/>
      <c r="N546" s="5" t="str">
        <f>IF(LEFT(RIGHT(Candidate!CN492,2),1)&lt;&gt;"/",RIGHT(Candidate!CN492,6),INDEX(CandidateFileArray,MATCH(RIGHT(Candidate!CN492,8),CandidateFileList,0),2))</f>
        <v/>
      </c>
    </row>
    <row r="547" spans="12:14" x14ac:dyDescent="0.25">
      <c r="L547" s="5"/>
      <c r="M547" s="5"/>
      <c r="N547" s="5" t="str">
        <f>IF(LEFT(RIGHT(Candidate!CN493,2),1)&lt;&gt;"/",RIGHT(Candidate!CN493,6),INDEX(CandidateFileArray,MATCH(RIGHT(Candidate!CN493,8),CandidateFileList,0),2))</f>
        <v/>
      </c>
    </row>
    <row r="548" spans="12:14" x14ac:dyDescent="0.25">
      <c r="L548" s="5"/>
      <c r="M548" s="5"/>
      <c r="N548" s="5" t="str">
        <f>IF(LEFT(RIGHT(Candidate!CN494,2),1)&lt;&gt;"/",RIGHT(Candidate!CN494,6),INDEX(CandidateFileArray,MATCH(RIGHT(Candidate!CN494,8),CandidateFileList,0),2))</f>
        <v/>
      </c>
    </row>
    <row r="549" spans="12:14" x14ac:dyDescent="0.25">
      <c r="L549" s="5"/>
      <c r="M549" s="5"/>
      <c r="N549" s="5" t="str">
        <f>IF(LEFT(RIGHT(Candidate!CN495,2),1)&lt;&gt;"/",RIGHT(Candidate!CN495,6),INDEX(CandidateFileArray,MATCH(RIGHT(Candidate!CN495,8),CandidateFileList,0),2))</f>
        <v/>
      </c>
    </row>
    <row r="550" spans="12:14" x14ac:dyDescent="0.25">
      <c r="L550" s="5"/>
      <c r="M550" s="5"/>
      <c r="N550" s="5" t="str">
        <f>IF(LEFT(RIGHT(Candidate!CN496,2),1)&lt;&gt;"/",RIGHT(Candidate!CN496,6),INDEX(CandidateFileArray,MATCH(RIGHT(Candidate!CN496,8),CandidateFileList,0),2))</f>
        <v/>
      </c>
    </row>
    <row r="551" spans="12:14" x14ac:dyDescent="0.25">
      <c r="L551" s="5"/>
      <c r="M551" s="5"/>
      <c r="N551" s="5" t="str">
        <f>IF(LEFT(RIGHT(Candidate!CN497,2),1)&lt;&gt;"/",RIGHT(Candidate!CN497,6),INDEX(CandidateFileArray,MATCH(RIGHT(Candidate!CN497,8),CandidateFileList,0),2))</f>
        <v/>
      </c>
    </row>
    <row r="552" spans="12:14" x14ac:dyDescent="0.25">
      <c r="L552" s="5"/>
      <c r="M552" s="5"/>
      <c r="N552" s="5" t="str">
        <f>IF(LEFT(RIGHT(Candidate!CN498,2),1)&lt;&gt;"/",RIGHT(Candidate!CN498,6),INDEX(CandidateFileArray,MATCH(RIGHT(Candidate!CN498,8),CandidateFileList,0),2))</f>
        <v/>
      </c>
    </row>
    <row r="553" spans="12:14" x14ac:dyDescent="0.25">
      <c r="L553" s="5"/>
      <c r="M553" s="5"/>
      <c r="N553" s="5" t="str">
        <f>IF(LEFT(RIGHT(Candidate!CN499,2),1)&lt;&gt;"/",RIGHT(Candidate!CN499,6),INDEX(CandidateFileArray,MATCH(RIGHT(Candidate!CN499,8),CandidateFileList,0),2))</f>
        <v/>
      </c>
    </row>
    <row r="554" spans="12:14" x14ac:dyDescent="0.25">
      <c r="L554" s="5"/>
      <c r="M554" s="5"/>
      <c r="N554" s="5" t="str">
        <f>IF(LEFT(RIGHT(Candidate!CN500,2),1)&lt;&gt;"/",RIGHT(Candidate!CN500,6),INDEX(CandidateFileArray,MATCH(RIGHT(Candidate!CN500,8),CandidateFileList,0),2))</f>
        <v/>
      </c>
    </row>
    <row r="555" spans="12:14" x14ac:dyDescent="0.25">
      <c r="L555" s="5"/>
      <c r="M555" s="5"/>
      <c r="N555" s="5" t="str">
        <f>IF(LEFT(RIGHT(Candidate!CN501,2),1)&lt;&gt;"/",RIGHT(Candidate!CN501,6),INDEX(CandidateFileArray,MATCH(RIGHT(Candidate!CN501,8),CandidateFileList,0),2))</f>
        <v/>
      </c>
    </row>
    <row r="556" spans="12:14" x14ac:dyDescent="0.25">
      <c r="L556" s="5"/>
      <c r="M556" s="5"/>
      <c r="N556" s="5" t="str">
        <f>IF(LEFT(RIGHT(Candidate!CN502,2),1)&lt;&gt;"/",RIGHT(Candidate!CN502,6),INDEX(CandidateFileArray,MATCH(RIGHT(Candidate!CN502,8),CandidateFileList,0),2))</f>
        <v/>
      </c>
    </row>
    <row r="557" spans="12:14" x14ac:dyDescent="0.25">
      <c r="L557" s="5"/>
      <c r="M557" s="5"/>
      <c r="N557" s="5" t="str">
        <f>IF(LEFT(RIGHT(Candidate!CN503,2),1)&lt;&gt;"/",RIGHT(Candidate!CN503,6),INDEX(CandidateFileArray,MATCH(RIGHT(Candidate!CN503,8),CandidateFileList,0),2))</f>
        <v/>
      </c>
    </row>
    <row r="558" spans="12:14" x14ac:dyDescent="0.25">
      <c r="L558" s="5"/>
      <c r="M558" s="5"/>
      <c r="N558" s="5" t="str">
        <f>IF(LEFT(RIGHT(Candidate!CN504,2),1)&lt;&gt;"/",RIGHT(Candidate!CN504,6),INDEX(CandidateFileArray,MATCH(RIGHT(Candidate!CN504,8),CandidateFileList,0),2))</f>
        <v/>
      </c>
    </row>
    <row r="559" spans="12:14" x14ac:dyDescent="0.25">
      <c r="L559" s="5"/>
      <c r="M559" s="5"/>
      <c r="N559" s="5" t="str">
        <f>IF(LEFT(RIGHT(Candidate!CN505,2),1)&lt;&gt;"/",RIGHT(Candidate!CN505,6),INDEX(CandidateFileArray,MATCH(RIGHT(Candidate!CN505,8),CandidateFileList,0),2))</f>
        <v/>
      </c>
    </row>
    <row r="560" spans="12:14" x14ac:dyDescent="0.25">
      <c r="L560" s="5"/>
      <c r="M560" s="5"/>
      <c r="N560" s="5" t="str">
        <f>IF(LEFT(RIGHT(Candidate!CN506,2),1)&lt;&gt;"/",RIGHT(Candidate!CN506,6),INDEX(CandidateFileArray,MATCH(RIGHT(Candidate!CN506,8),CandidateFileList,0),2))</f>
        <v/>
      </c>
    </row>
    <row r="561" spans="12:14" x14ac:dyDescent="0.25">
      <c r="L561" s="5"/>
      <c r="M561" s="5"/>
      <c r="N561" s="5" t="str">
        <f>IF(LEFT(RIGHT(Candidate!CN507,2),1)&lt;&gt;"/",RIGHT(Candidate!CN507,6),INDEX(CandidateFileArray,MATCH(RIGHT(Candidate!CN507,8),CandidateFileList,0),2))</f>
        <v/>
      </c>
    </row>
    <row r="562" spans="12:14" x14ac:dyDescent="0.25">
      <c r="L562" s="5"/>
      <c r="M562" s="5"/>
      <c r="N562" s="5" t="str">
        <f>IF(LEFT(RIGHT(Candidate!CN508,2),1)&lt;&gt;"/",RIGHT(Candidate!CN508,6),INDEX(CandidateFileArray,MATCH(RIGHT(Candidate!CN508,8),CandidateFileList,0),2))</f>
        <v/>
      </c>
    </row>
    <row r="563" spans="12:14" x14ac:dyDescent="0.25">
      <c r="L563" s="5"/>
      <c r="M563" s="5"/>
      <c r="N563" s="5" t="str">
        <f>IF(LEFT(RIGHT(Candidate!CN509,2),1)&lt;&gt;"/",RIGHT(Candidate!CN509,6),INDEX(CandidateFileArray,MATCH(RIGHT(Candidate!CN509,8),CandidateFileList,0),2))</f>
        <v/>
      </c>
    </row>
    <row r="564" spans="12:14" x14ac:dyDescent="0.25">
      <c r="L564" s="5"/>
      <c r="M564" s="5"/>
      <c r="N564" s="5" t="str">
        <f>IF(LEFT(RIGHT(Candidate!CN510,2),1)&lt;&gt;"/",RIGHT(Candidate!CN510,6),INDEX(CandidateFileArray,MATCH(RIGHT(Candidate!CN510,8),CandidateFileList,0),2))</f>
        <v/>
      </c>
    </row>
    <row r="565" spans="12:14" x14ac:dyDescent="0.25">
      <c r="L565" s="5"/>
      <c r="M565" s="5"/>
      <c r="N565" s="5" t="str">
        <f>IF(LEFT(RIGHT(Candidate!CN511,2),1)&lt;&gt;"/",RIGHT(Candidate!CN511,6),INDEX(CandidateFileArray,MATCH(RIGHT(Candidate!CN511,8),CandidateFileList,0),2))</f>
        <v/>
      </c>
    </row>
    <row r="566" spans="12:14" x14ac:dyDescent="0.25">
      <c r="L566" s="5"/>
      <c r="M566" s="5"/>
      <c r="N566" s="5" t="str">
        <f>IF(LEFT(RIGHT(Candidate!CN512,2),1)&lt;&gt;"/",RIGHT(Candidate!CN512,6),INDEX(CandidateFileArray,MATCH(RIGHT(Candidate!CN512,8),CandidateFileList,0),2))</f>
        <v/>
      </c>
    </row>
    <row r="567" spans="12:14" x14ac:dyDescent="0.25">
      <c r="L567" s="5"/>
      <c r="M567" s="5"/>
      <c r="N567" s="5" t="str">
        <f>IF(LEFT(RIGHT(Candidate!CN513,2),1)&lt;&gt;"/",RIGHT(Candidate!CN513,6),INDEX(CandidateFileArray,MATCH(RIGHT(Candidate!CN513,8),CandidateFileList,0),2))</f>
        <v/>
      </c>
    </row>
    <row r="568" spans="12:14" x14ac:dyDescent="0.25">
      <c r="L568" s="5"/>
      <c r="M568" s="5"/>
      <c r="N568" s="5" t="str">
        <f>IF(LEFT(RIGHT(Candidate!CN514,2),1)&lt;&gt;"/",RIGHT(Candidate!CN514,6),INDEX(CandidateFileArray,MATCH(RIGHT(Candidate!CN514,8),CandidateFileList,0),2))</f>
        <v/>
      </c>
    </row>
    <row r="569" spans="12:14" x14ac:dyDescent="0.25">
      <c r="L569" s="5"/>
      <c r="M569" s="5"/>
      <c r="N569" s="5" t="str">
        <f>IF(LEFT(RIGHT(Candidate!CN515,2),1)&lt;&gt;"/",RIGHT(Candidate!CN515,6),INDEX(CandidateFileArray,MATCH(RIGHT(Candidate!CN515,8),CandidateFileList,0),2))</f>
        <v/>
      </c>
    </row>
    <row r="570" spans="12:14" x14ac:dyDescent="0.25">
      <c r="L570" s="5"/>
      <c r="M570" s="5"/>
      <c r="N570" s="5" t="str">
        <f>IF(LEFT(RIGHT(Candidate!CN516,2),1)&lt;&gt;"/",RIGHT(Candidate!CN516,6),INDEX(CandidateFileArray,MATCH(RIGHT(Candidate!CN516,8),CandidateFileList,0),2))</f>
        <v/>
      </c>
    </row>
    <row r="571" spans="12:14" x14ac:dyDescent="0.25">
      <c r="L571" s="5"/>
      <c r="M571" s="5"/>
      <c r="N571" s="5" t="str">
        <f>IF(LEFT(RIGHT(Candidate!CN517,2),1)&lt;&gt;"/",RIGHT(Candidate!CN517,6),INDEX(CandidateFileArray,MATCH(RIGHT(Candidate!CN517,8),CandidateFileList,0),2))</f>
        <v/>
      </c>
    </row>
    <row r="572" spans="12:14" x14ac:dyDescent="0.25">
      <c r="L572" s="5"/>
      <c r="M572" s="5"/>
      <c r="N572" s="5" t="str">
        <f>IF(LEFT(RIGHT(Candidate!CN518,2),1)&lt;&gt;"/",RIGHT(Candidate!CN518,6),INDEX(CandidateFileArray,MATCH(RIGHT(Candidate!CN518,8),CandidateFileList,0),2))</f>
        <v/>
      </c>
    </row>
    <row r="573" spans="12:14" x14ac:dyDescent="0.25">
      <c r="L573" s="5"/>
      <c r="M573" s="5"/>
      <c r="N573" s="5" t="str">
        <f>IF(LEFT(RIGHT(Candidate!CN519,2),1)&lt;&gt;"/",RIGHT(Candidate!CN519,6),INDEX(CandidateFileArray,MATCH(RIGHT(Candidate!CN519,8),CandidateFileList,0),2))</f>
        <v/>
      </c>
    </row>
    <row r="574" spans="12:14" x14ac:dyDescent="0.25">
      <c r="L574" s="5"/>
      <c r="M574" s="5"/>
      <c r="N574" s="5" t="str">
        <f>IF(LEFT(RIGHT(Candidate!CN520,2),1)&lt;&gt;"/",RIGHT(Candidate!CN520,6),INDEX(CandidateFileArray,MATCH(RIGHT(Candidate!CN520,8),CandidateFileList,0),2))</f>
        <v/>
      </c>
    </row>
    <row r="575" spans="12:14" x14ac:dyDescent="0.25">
      <c r="L575" s="5"/>
      <c r="M575" s="5"/>
      <c r="N575" s="5" t="str">
        <f>IF(LEFT(RIGHT(Candidate!CN521,2),1)&lt;&gt;"/",RIGHT(Candidate!CN521,6),INDEX(CandidateFileArray,MATCH(RIGHT(Candidate!CN521,8),CandidateFileList,0),2))</f>
        <v/>
      </c>
    </row>
    <row r="576" spans="12:14" x14ac:dyDescent="0.25">
      <c r="L576" s="5"/>
      <c r="M576" s="5"/>
      <c r="N576" s="5" t="str">
        <f>IF(LEFT(RIGHT(Candidate!CN522,2),1)&lt;&gt;"/",RIGHT(Candidate!CN522,6),INDEX(CandidateFileArray,MATCH(RIGHT(Candidate!CN522,8),CandidateFileList,0),2))</f>
        <v/>
      </c>
    </row>
    <row r="577" spans="12:14" x14ac:dyDescent="0.25">
      <c r="L577" s="5"/>
      <c r="M577" s="5"/>
      <c r="N577" s="5" t="str">
        <f>IF(LEFT(RIGHT(Candidate!CN523,2),1)&lt;&gt;"/",RIGHT(Candidate!CN523,6),INDEX(CandidateFileArray,MATCH(RIGHT(Candidate!CN523,8),CandidateFileList,0),2))</f>
        <v/>
      </c>
    </row>
    <row r="578" spans="12:14" x14ac:dyDescent="0.25">
      <c r="L578" s="5"/>
      <c r="M578" s="5"/>
      <c r="N578" s="5" t="str">
        <f>IF(LEFT(RIGHT(Candidate!CN524,2),1)&lt;&gt;"/",RIGHT(Candidate!CN524,6),INDEX(CandidateFileArray,MATCH(RIGHT(Candidate!CN524,8),CandidateFileList,0),2))</f>
        <v/>
      </c>
    </row>
    <row r="579" spans="12:14" x14ac:dyDescent="0.25">
      <c r="L579" s="5"/>
      <c r="M579" s="5"/>
      <c r="N579" s="5" t="str">
        <f>IF(LEFT(RIGHT(Candidate!CN525,2),1)&lt;&gt;"/",RIGHT(Candidate!CN525,6),INDEX(CandidateFileArray,MATCH(RIGHT(Candidate!CN525,8),CandidateFileList,0),2))</f>
        <v/>
      </c>
    </row>
    <row r="580" spans="12:14" x14ac:dyDescent="0.25">
      <c r="L580" s="5"/>
      <c r="M580" s="5"/>
      <c r="N580" s="5" t="str">
        <f>IF(LEFT(RIGHT(Candidate!CN526,2),1)&lt;&gt;"/",RIGHT(Candidate!CN526,6),INDEX(CandidateFileArray,MATCH(RIGHT(Candidate!CN526,8),CandidateFileList,0),2))</f>
        <v/>
      </c>
    </row>
    <row r="581" spans="12:14" x14ac:dyDescent="0.25">
      <c r="L581" s="5"/>
      <c r="M581" s="5"/>
      <c r="N581" s="5" t="str">
        <f>IF(LEFT(RIGHT(Candidate!CN527,2),1)&lt;&gt;"/",RIGHT(Candidate!CN527,6),INDEX(CandidateFileArray,MATCH(RIGHT(Candidate!CN527,8),CandidateFileList,0),2))</f>
        <v/>
      </c>
    </row>
    <row r="582" spans="12:14" x14ac:dyDescent="0.25">
      <c r="L582" s="5"/>
      <c r="M582" s="5"/>
      <c r="N582" s="5" t="str">
        <f>IF(LEFT(RIGHT(Candidate!CN528,2),1)&lt;&gt;"/",RIGHT(Candidate!CN528,6),INDEX(CandidateFileArray,MATCH(RIGHT(Candidate!CN528,8),CandidateFileList,0),2))</f>
        <v/>
      </c>
    </row>
    <row r="583" spans="12:14" x14ac:dyDescent="0.25">
      <c r="L583" s="5"/>
      <c r="M583" s="5"/>
      <c r="N583" s="5" t="str">
        <f>IF(LEFT(RIGHT(Candidate!CN529,2),1)&lt;&gt;"/",RIGHT(Candidate!CN529,6),INDEX(CandidateFileArray,MATCH(RIGHT(Candidate!CN529,8),CandidateFileList,0),2))</f>
        <v/>
      </c>
    </row>
    <row r="584" spans="12:14" x14ac:dyDescent="0.25">
      <c r="L584" s="5"/>
      <c r="M584" s="5"/>
      <c r="N584" s="5" t="str">
        <f>IF(LEFT(RIGHT(Candidate!CN530,2),1)&lt;&gt;"/",RIGHT(Candidate!CN530,6),INDEX(CandidateFileArray,MATCH(RIGHT(Candidate!CN530,8),CandidateFileList,0),2))</f>
        <v/>
      </c>
    </row>
    <row r="585" spans="12:14" x14ac:dyDescent="0.25">
      <c r="L585" s="5"/>
      <c r="M585" s="5"/>
      <c r="N585" s="5" t="str">
        <f>IF(LEFT(RIGHT(Candidate!CN531,2),1)&lt;&gt;"/",RIGHT(Candidate!CN531,6),INDEX(CandidateFileArray,MATCH(RIGHT(Candidate!CN531,8),CandidateFileList,0),2))</f>
        <v/>
      </c>
    </row>
    <row r="586" spans="12:14" x14ac:dyDescent="0.25">
      <c r="L586" s="5"/>
      <c r="M586" s="5"/>
      <c r="N586" s="5" t="str">
        <f>IF(LEFT(RIGHT(Candidate!CN532,2),1)&lt;&gt;"/",RIGHT(Candidate!CN532,6),INDEX(CandidateFileArray,MATCH(RIGHT(Candidate!CN532,8),CandidateFileList,0),2))</f>
        <v/>
      </c>
    </row>
    <row r="587" spans="12:14" x14ac:dyDescent="0.25">
      <c r="L587" s="5"/>
      <c r="M587" s="5"/>
      <c r="N587" s="5" t="str">
        <f>IF(LEFT(RIGHT(Candidate!CN533,2),1)&lt;&gt;"/",RIGHT(Candidate!CN533,6),INDEX(CandidateFileArray,MATCH(RIGHT(Candidate!CN533,8),CandidateFileList,0),2))</f>
        <v/>
      </c>
    </row>
    <row r="588" spans="12:14" x14ac:dyDescent="0.25">
      <c r="L588" s="5"/>
      <c r="M588" s="5"/>
      <c r="N588" s="5" t="str">
        <f>IF(LEFT(RIGHT(Candidate!CN534,2),1)&lt;&gt;"/",RIGHT(Candidate!CN534,6),INDEX(CandidateFileArray,MATCH(RIGHT(Candidate!CN534,8),CandidateFileList,0),2))</f>
        <v/>
      </c>
    </row>
    <row r="589" spans="12:14" x14ac:dyDescent="0.25">
      <c r="L589" s="5"/>
      <c r="M589" s="5"/>
      <c r="N589" s="5" t="str">
        <f>IF(LEFT(RIGHT(Candidate!CN535,2),1)&lt;&gt;"/",RIGHT(Candidate!CN535,6),INDEX(CandidateFileArray,MATCH(RIGHT(Candidate!CN535,8),CandidateFileList,0),2))</f>
        <v/>
      </c>
    </row>
    <row r="590" spans="12:14" x14ac:dyDescent="0.25">
      <c r="L590" s="5"/>
      <c r="M590" s="5"/>
      <c r="N590" s="5" t="str">
        <f>IF(LEFT(RIGHT(Candidate!CN536,2),1)&lt;&gt;"/",RIGHT(Candidate!CN536,6),INDEX(CandidateFileArray,MATCH(RIGHT(Candidate!CN536,8),CandidateFileList,0),2))</f>
        <v/>
      </c>
    </row>
    <row r="591" spans="12:14" x14ac:dyDescent="0.25">
      <c r="L591" s="5"/>
      <c r="M591" s="5"/>
      <c r="N591" s="5" t="str">
        <f>IF(LEFT(RIGHT(Candidate!CN537,2),1)&lt;&gt;"/",RIGHT(Candidate!CN537,6),INDEX(CandidateFileArray,MATCH(RIGHT(Candidate!CN537,8),CandidateFileList,0),2))</f>
        <v/>
      </c>
    </row>
    <row r="592" spans="12:14" x14ac:dyDescent="0.25">
      <c r="L592" s="5"/>
      <c r="M592" s="5"/>
      <c r="N592" s="5" t="str">
        <f>IF(LEFT(RIGHT(Candidate!CN538,2),1)&lt;&gt;"/",RIGHT(Candidate!CN538,6),INDEX(CandidateFileArray,MATCH(RIGHT(Candidate!CN538,8),CandidateFileList,0),2))</f>
        <v/>
      </c>
    </row>
    <row r="593" spans="12:14" x14ac:dyDescent="0.25">
      <c r="L593" s="5"/>
      <c r="M593" s="5"/>
      <c r="N593" s="5" t="str">
        <f>IF(LEFT(RIGHT(Candidate!CN539,2),1)&lt;&gt;"/",RIGHT(Candidate!CN539,6),INDEX(CandidateFileArray,MATCH(RIGHT(Candidate!CN539,8),CandidateFileList,0),2))</f>
        <v/>
      </c>
    </row>
    <row r="594" spans="12:14" x14ac:dyDescent="0.25">
      <c r="L594" s="5"/>
      <c r="M594" s="5"/>
      <c r="N594" s="5" t="str">
        <f>IF(LEFT(RIGHT(Candidate!CN540,2),1)&lt;&gt;"/",RIGHT(Candidate!CN540,6),INDEX(CandidateFileArray,MATCH(RIGHT(Candidate!CN540,8),CandidateFileList,0),2))</f>
        <v/>
      </c>
    </row>
    <row r="595" spans="12:14" x14ac:dyDescent="0.25">
      <c r="L595" s="5"/>
      <c r="M595" s="5"/>
      <c r="N595" s="5" t="str">
        <f>IF(LEFT(RIGHT(Candidate!CN541,2),1)&lt;&gt;"/",RIGHT(Candidate!CN541,6),INDEX(CandidateFileArray,MATCH(RIGHT(Candidate!CN541,8),CandidateFileList,0),2))</f>
        <v/>
      </c>
    </row>
    <row r="596" spans="12:14" x14ac:dyDescent="0.25">
      <c r="L596" s="5"/>
      <c r="M596" s="5"/>
      <c r="N596" s="5" t="str">
        <f>IF(LEFT(RIGHT(Candidate!CN542,2),1)&lt;&gt;"/",RIGHT(Candidate!CN542,6),INDEX(CandidateFileArray,MATCH(RIGHT(Candidate!CN542,8),CandidateFileList,0),2))</f>
        <v/>
      </c>
    </row>
    <row r="597" spans="12:14" x14ac:dyDescent="0.25">
      <c r="L597" s="5"/>
      <c r="M597" s="5"/>
      <c r="N597" s="5" t="str">
        <f>IF(LEFT(RIGHT(Candidate!CN543,2),1)&lt;&gt;"/",RIGHT(Candidate!CN543,6),INDEX(CandidateFileArray,MATCH(RIGHT(Candidate!CN543,8),CandidateFileList,0),2))</f>
        <v/>
      </c>
    </row>
    <row r="598" spans="12:14" x14ac:dyDescent="0.25">
      <c r="L598" s="5"/>
      <c r="M598" s="5"/>
      <c r="N598" s="5" t="str">
        <f>IF(LEFT(RIGHT(Candidate!CN544,2),1)&lt;&gt;"/",RIGHT(Candidate!CN544,6),INDEX(CandidateFileArray,MATCH(RIGHT(Candidate!CN544,8),CandidateFileList,0),2))</f>
        <v/>
      </c>
    </row>
    <row r="599" spans="12:14" x14ac:dyDescent="0.25">
      <c r="L599" s="5"/>
      <c r="M599" s="5"/>
      <c r="N599" s="5" t="str">
        <f>IF(LEFT(RIGHT(Candidate!CN545,2),1)&lt;&gt;"/",RIGHT(Candidate!CN545,6),INDEX(CandidateFileArray,MATCH(RIGHT(Candidate!CN545,8),CandidateFileList,0),2))</f>
        <v/>
      </c>
    </row>
    <row r="600" spans="12:14" x14ac:dyDescent="0.25">
      <c r="L600" s="5"/>
      <c r="M600" s="5"/>
      <c r="N600" s="5" t="str">
        <f>IF(LEFT(RIGHT(Candidate!CN546,2),1)&lt;&gt;"/",RIGHT(Candidate!CN546,6),INDEX(CandidateFileArray,MATCH(RIGHT(Candidate!CN546,8),CandidateFileList,0),2))</f>
        <v/>
      </c>
    </row>
    <row r="601" spans="12:14" x14ac:dyDescent="0.25">
      <c r="L601" s="5"/>
      <c r="M601" s="5"/>
      <c r="N601" s="5" t="str">
        <f>IF(LEFT(RIGHT(Candidate!CN547,2),1)&lt;&gt;"/",RIGHT(Candidate!CN547,6),INDEX(CandidateFileArray,MATCH(RIGHT(Candidate!CN547,8),CandidateFileList,0),2))</f>
        <v/>
      </c>
    </row>
    <row r="602" spans="12:14" x14ac:dyDescent="0.25">
      <c r="L602" s="5"/>
      <c r="M602" s="5"/>
      <c r="N602" s="5" t="str">
        <f>IF(LEFT(RIGHT(Candidate!CN548,2),1)&lt;&gt;"/",RIGHT(Candidate!CN548,6),INDEX(CandidateFileArray,MATCH(RIGHT(Candidate!CN548,8),CandidateFileList,0),2))</f>
        <v/>
      </c>
    </row>
    <row r="603" spans="12:14" x14ac:dyDescent="0.25">
      <c r="L603" s="5"/>
      <c r="M603" s="5"/>
      <c r="N603" s="5" t="str">
        <f>IF(LEFT(RIGHT(Candidate!CN549,2),1)&lt;&gt;"/",RIGHT(Candidate!CN549,6),INDEX(CandidateFileArray,MATCH(RIGHT(Candidate!CN549,8),CandidateFileList,0),2))</f>
        <v/>
      </c>
    </row>
    <row r="604" spans="12:14" x14ac:dyDescent="0.25">
      <c r="L604" s="5"/>
      <c r="M604" s="5"/>
      <c r="N604" s="5" t="str">
        <f>IF(LEFT(RIGHT(Candidate!CN550,2),1)&lt;&gt;"/",RIGHT(Candidate!CN550,6),INDEX(CandidateFileArray,MATCH(RIGHT(Candidate!CN550,8),CandidateFileList,0),2))</f>
        <v/>
      </c>
    </row>
    <row r="605" spans="12:14" x14ac:dyDescent="0.25">
      <c r="L605" s="5"/>
      <c r="M605" s="5"/>
      <c r="N605" s="5" t="str">
        <f>IF(LEFT(RIGHT(Candidate!CN551,2),1)&lt;&gt;"/",RIGHT(Candidate!CN551,6),INDEX(CandidateFileArray,MATCH(RIGHT(Candidate!CN551,8),CandidateFileList,0),2))</f>
        <v/>
      </c>
    </row>
    <row r="606" spans="12:14" x14ac:dyDescent="0.25">
      <c r="L606" s="5"/>
      <c r="M606" s="5"/>
      <c r="N606" s="5" t="str">
        <f>IF(LEFT(RIGHT(Candidate!CN552,2),1)&lt;&gt;"/",RIGHT(Candidate!CN552,6),INDEX(CandidateFileArray,MATCH(RIGHT(Candidate!CN552,8),CandidateFileList,0),2))</f>
        <v/>
      </c>
    </row>
    <row r="607" spans="12:14" x14ac:dyDescent="0.25">
      <c r="L607" s="5"/>
      <c r="M607" s="5"/>
      <c r="N607" s="5" t="str">
        <f>IF(LEFT(RIGHT(Candidate!CN553,2),1)&lt;&gt;"/",RIGHT(Candidate!CN553,6),INDEX(CandidateFileArray,MATCH(RIGHT(Candidate!CN553,8),CandidateFileList,0),2))</f>
        <v/>
      </c>
    </row>
    <row r="608" spans="12:14" x14ac:dyDescent="0.25">
      <c r="L608" s="5"/>
      <c r="M608" s="5"/>
      <c r="N608" s="5" t="str">
        <f>IF(LEFT(RIGHT(Candidate!CN554,2),1)&lt;&gt;"/",RIGHT(Candidate!CN554,6),INDEX(CandidateFileArray,MATCH(RIGHT(Candidate!CN554,8),CandidateFileList,0),2))</f>
        <v/>
      </c>
    </row>
    <row r="609" spans="12:14" x14ac:dyDescent="0.25">
      <c r="L609" s="5"/>
      <c r="M609" s="5"/>
      <c r="N609" s="5" t="str">
        <f>IF(LEFT(RIGHT(Candidate!CN555,2),1)&lt;&gt;"/",RIGHT(Candidate!CN555,6),INDEX(CandidateFileArray,MATCH(RIGHT(Candidate!CN555,8),CandidateFileList,0),2))</f>
        <v/>
      </c>
    </row>
    <row r="610" spans="12:14" x14ac:dyDescent="0.25">
      <c r="L610" s="5"/>
      <c r="M610" s="5"/>
      <c r="N610" s="5" t="str">
        <f>IF(LEFT(RIGHT(Candidate!CN556,2),1)&lt;&gt;"/",RIGHT(Candidate!CN556,6),INDEX(CandidateFileArray,MATCH(RIGHT(Candidate!CN556,8),CandidateFileList,0),2))</f>
        <v/>
      </c>
    </row>
    <row r="611" spans="12:14" x14ac:dyDescent="0.25">
      <c r="L611" s="5"/>
      <c r="M611" s="5"/>
      <c r="N611" s="5" t="str">
        <f>IF(LEFT(RIGHT(Candidate!CN557,2),1)&lt;&gt;"/",RIGHT(Candidate!CN557,6),INDEX(CandidateFileArray,MATCH(RIGHT(Candidate!CN557,8),CandidateFileList,0),2))</f>
        <v/>
      </c>
    </row>
    <row r="612" spans="12:14" x14ac:dyDescent="0.25">
      <c r="L612" s="5"/>
      <c r="M612" s="5"/>
      <c r="N612" s="5" t="str">
        <f>IF(LEFT(RIGHT(Candidate!CN558,2),1)&lt;&gt;"/",RIGHT(Candidate!CN558,6),INDEX(CandidateFileArray,MATCH(RIGHT(Candidate!CN558,8),CandidateFileList,0),2))</f>
        <v/>
      </c>
    </row>
    <row r="613" spans="12:14" x14ac:dyDescent="0.25">
      <c r="L613" s="5"/>
      <c r="M613" s="5"/>
      <c r="N613" s="5" t="str">
        <f>IF(LEFT(RIGHT(Candidate!CN559,2),1)&lt;&gt;"/",RIGHT(Candidate!CN559,6),INDEX(CandidateFileArray,MATCH(RIGHT(Candidate!CN559,8),CandidateFileList,0),2))</f>
        <v/>
      </c>
    </row>
    <row r="614" spans="12:14" x14ac:dyDescent="0.25">
      <c r="L614" s="5"/>
      <c r="M614" s="5"/>
      <c r="N614" s="5" t="str">
        <f>IF(LEFT(RIGHT(Candidate!CN560,2),1)&lt;&gt;"/",RIGHT(Candidate!CN560,6),INDEX(CandidateFileArray,MATCH(RIGHT(Candidate!CN560,8),CandidateFileList,0),2))</f>
        <v/>
      </c>
    </row>
    <row r="615" spans="12:14" x14ac:dyDescent="0.25">
      <c r="L615" s="5"/>
      <c r="M615" s="5"/>
      <c r="N615" s="5" t="str">
        <f>IF(LEFT(RIGHT(Candidate!CN561,2),1)&lt;&gt;"/",RIGHT(Candidate!CN561,6),INDEX(CandidateFileArray,MATCH(RIGHT(Candidate!CN561,8),CandidateFileList,0),2))</f>
        <v/>
      </c>
    </row>
    <row r="616" spans="12:14" x14ac:dyDescent="0.25">
      <c r="L616" s="5"/>
      <c r="M616" s="5"/>
      <c r="N616" s="5" t="str">
        <f>IF(LEFT(RIGHT(Candidate!CN562,2),1)&lt;&gt;"/",RIGHT(Candidate!CN562,6),INDEX(CandidateFileArray,MATCH(RIGHT(Candidate!CN562,8),CandidateFileList,0),2))</f>
        <v/>
      </c>
    </row>
    <row r="617" spans="12:14" x14ac:dyDescent="0.25">
      <c r="L617" s="5"/>
      <c r="M617" s="5"/>
      <c r="N617" s="5" t="str">
        <f>IF(LEFT(RIGHT(Candidate!CN563,2),1)&lt;&gt;"/",RIGHT(Candidate!CN563,6),INDEX(CandidateFileArray,MATCH(RIGHT(Candidate!CN563,8),CandidateFileList,0),2))</f>
        <v/>
      </c>
    </row>
    <row r="618" spans="12:14" x14ac:dyDescent="0.25">
      <c r="L618" s="5"/>
      <c r="M618" s="5"/>
      <c r="N618" s="5" t="str">
        <f>IF(LEFT(RIGHT(Candidate!CN564,2),1)&lt;&gt;"/",RIGHT(Candidate!CN564,6),INDEX(CandidateFileArray,MATCH(RIGHT(Candidate!CN564,8),CandidateFileList,0),2))</f>
        <v/>
      </c>
    </row>
    <row r="619" spans="12:14" x14ac:dyDescent="0.25">
      <c r="L619" s="5"/>
      <c r="M619" s="5"/>
      <c r="N619" s="5" t="str">
        <f>IF(LEFT(RIGHT(Candidate!CN565,2),1)&lt;&gt;"/",RIGHT(Candidate!CN565,6),INDEX(CandidateFileArray,MATCH(RIGHT(Candidate!CN565,8),CandidateFileList,0),2))</f>
        <v/>
      </c>
    </row>
    <row r="620" spans="12:14" x14ac:dyDescent="0.25">
      <c r="L620" s="5"/>
      <c r="M620" s="5"/>
      <c r="N620" s="5" t="str">
        <f>IF(LEFT(RIGHT(Candidate!CN566,2),1)&lt;&gt;"/",RIGHT(Candidate!CN566,6),INDEX(CandidateFileArray,MATCH(RIGHT(Candidate!CN566,8),CandidateFileList,0),2))</f>
        <v/>
      </c>
    </row>
    <row r="621" spans="12:14" x14ac:dyDescent="0.25">
      <c r="L621" s="5"/>
      <c r="M621" s="5"/>
      <c r="N621" s="5" t="str">
        <f>IF(LEFT(RIGHT(Candidate!CN567,2),1)&lt;&gt;"/",RIGHT(Candidate!CN567,6),INDEX(CandidateFileArray,MATCH(RIGHT(Candidate!CN567,8),CandidateFileList,0),2))</f>
        <v/>
      </c>
    </row>
    <row r="622" spans="12:14" x14ac:dyDescent="0.25">
      <c r="L622" s="5"/>
      <c r="M622" s="5"/>
      <c r="N622" s="5" t="str">
        <f>IF(LEFT(RIGHT(Candidate!CN568,2),1)&lt;&gt;"/",RIGHT(Candidate!CN568,6),INDEX(CandidateFileArray,MATCH(RIGHT(Candidate!CN568,8),CandidateFileList,0),2))</f>
        <v/>
      </c>
    </row>
    <row r="623" spans="12:14" x14ac:dyDescent="0.25">
      <c r="L623" s="5"/>
      <c r="M623" s="5"/>
      <c r="N623" s="5" t="str">
        <f>IF(LEFT(RIGHT(Candidate!CN569,2),1)&lt;&gt;"/",RIGHT(Candidate!CN569,6),INDEX(CandidateFileArray,MATCH(RIGHT(Candidate!CN569,8),CandidateFileList,0),2))</f>
        <v/>
      </c>
    </row>
    <row r="624" spans="12:14" x14ac:dyDescent="0.25">
      <c r="L624" s="5"/>
      <c r="M624" s="5"/>
      <c r="N624" s="5" t="str">
        <f>IF(LEFT(RIGHT(Candidate!CN570,2),1)&lt;&gt;"/",RIGHT(Candidate!CN570,6),INDEX(CandidateFileArray,MATCH(RIGHT(Candidate!CN570,8),CandidateFileList,0),2))</f>
        <v/>
      </c>
    </row>
    <row r="625" spans="12:14" x14ac:dyDescent="0.25">
      <c r="L625" s="5"/>
      <c r="M625" s="5"/>
      <c r="N625" s="5" t="str">
        <f>IF(LEFT(RIGHT(Candidate!CN571,2),1)&lt;&gt;"/",RIGHT(Candidate!CN571,6),INDEX(CandidateFileArray,MATCH(RIGHT(Candidate!CN571,8),CandidateFileList,0),2))</f>
        <v/>
      </c>
    </row>
    <row r="626" spans="12:14" x14ac:dyDescent="0.25">
      <c r="L626" s="5"/>
      <c r="M626" s="5"/>
      <c r="N626" s="5" t="str">
        <f>IF(LEFT(RIGHT(Candidate!CN572,2),1)&lt;&gt;"/",RIGHT(Candidate!CN572,6),INDEX(CandidateFileArray,MATCH(RIGHT(Candidate!CN572,8),CandidateFileList,0),2))</f>
        <v/>
      </c>
    </row>
    <row r="627" spans="12:14" x14ac:dyDescent="0.25">
      <c r="L627" s="5"/>
      <c r="M627" s="5"/>
      <c r="N627" s="5" t="str">
        <f>IF(LEFT(RIGHT(Candidate!CN573,2),1)&lt;&gt;"/",RIGHT(Candidate!CN573,6),INDEX(CandidateFileArray,MATCH(RIGHT(Candidate!CN573,8),CandidateFileList,0),2))</f>
        <v/>
      </c>
    </row>
    <row r="628" spans="12:14" x14ac:dyDescent="0.25">
      <c r="L628" s="5"/>
      <c r="M628" s="5"/>
      <c r="N628" s="5" t="str">
        <f>IF(LEFT(RIGHT(Candidate!CN574,2),1)&lt;&gt;"/",RIGHT(Candidate!CN574,6),INDEX(CandidateFileArray,MATCH(RIGHT(Candidate!CN574,8),CandidateFileList,0),2))</f>
        <v/>
      </c>
    </row>
    <row r="629" spans="12:14" x14ac:dyDescent="0.25">
      <c r="L629" s="5"/>
      <c r="M629" s="5"/>
      <c r="N629" s="5" t="str">
        <f>IF(LEFT(RIGHT(Candidate!CN575,2),1)&lt;&gt;"/",RIGHT(Candidate!CN575,6),INDEX(CandidateFileArray,MATCH(RIGHT(Candidate!CN575,8),CandidateFileList,0),2))</f>
        <v/>
      </c>
    </row>
    <row r="630" spans="12:14" x14ac:dyDescent="0.25">
      <c r="L630" s="5"/>
      <c r="M630" s="5"/>
      <c r="N630" s="5" t="str">
        <f>IF(LEFT(RIGHT(Candidate!CN576,2),1)&lt;&gt;"/",RIGHT(Candidate!CN576,6),INDEX(CandidateFileArray,MATCH(RIGHT(Candidate!CN576,8),CandidateFileList,0),2))</f>
        <v/>
      </c>
    </row>
    <row r="631" spans="12:14" x14ac:dyDescent="0.25">
      <c r="L631" s="5"/>
      <c r="M631" s="5"/>
      <c r="N631" s="5" t="str">
        <f>IF(LEFT(RIGHT(Candidate!CN577,2),1)&lt;&gt;"/",RIGHT(Candidate!CN577,6),INDEX(CandidateFileArray,MATCH(RIGHT(Candidate!CN577,8),CandidateFileList,0),2))</f>
        <v/>
      </c>
    </row>
    <row r="632" spans="12:14" x14ac:dyDescent="0.25">
      <c r="L632" s="5"/>
      <c r="M632" s="5"/>
      <c r="N632" s="5" t="str">
        <f>IF(LEFT(RIGHT(Candidate!CN578,2),1)&lt;&gt;"/",RIGHT(Candidate!CN578,6),INDEX(CandidateFileArray,MATCH(RIGHT(Candidate!CN578,8),CandidateFileList,0),2))</f>
        <v/>
      </c>
    </row>
    <row r="633" spans="12:14" x14ac:dyDescent="0.25">
      <c r="L633" s="5"/>
      <c r="M633" s="5"/>
      <c r="N633" s="5" t="str">
        <f>IF(LEFT(RIGHT(Candidate!CN579,2),1)&lt;&gt;"/",RIGHT(Candidate!CN579,6),INDEX(CandidateFileArray,MATCH(RIGHT(Candidate!CN579,8),CandidateFileList,0),2))</f>
        <v/>
      </c>
    </row>
    <row r="634" spans="12:14" x14ac:dyDescent="0.25">
      <c r="L634" s="5"/>
      <c r="M634" s="5"/>
      <c r="N634" s="5" t="str">
        <f>IF(LEFT(RIGHT(Candidate!CN580,2),1)&lt;&gt;"/",RIGHT(Candidate!CN580,6),INDEX(CandidateFileArray,MATCH(RIGHT(Candidate!CN580,8),CandidateFileList,0),2))</f>
        <v/>
      </c>
    </row>
    <row r="635" spans="12:14" x14ac:dyDescent="0.25">
      <c r="L635" s="5"/>
      <c r="M635" s="5"/>
      <c r="N635" s="5" t="str">
        <f>IF(LEFT(RIGHT(Candidate!CN581,2),1)&lt;&gt;"/",RIGHT(Candidate!CN581,6),INDEX(CandidateFileArray,MATCH(RIGHT(Candidate!CN581,8),CandidateFileList,0),2))</f>
        <v/>
      </c>
    </row>
    <row r="636" spans="12:14" x14ac:dyDescent="0.25">
      <c r="L636" s="5"/>
      <c r="M636" s="5"/>
      <c r="N636" s="5" t="str">
        <f>IF(LEFT(RIGHT(Candidate!CN582,2),1)&lt;&gt;"/",RIGHT(Candidate!CN582,6),INDEX(CandidateFileArray,MATCH(RIGHT(Candidate!CN582,8),CandidateFileList,0),2))</f>
        <v/>
      </c>
    </row>
    <row r="637" spans="12:14" x14ac:dyDescent="0.25">
      <c r="L637" s="5"/>
      <c r="M637" s="5"/>
      <c r="N637" s="5" t="str">
        <f>IF(LEFT(RIGHT(Candidate!CN583,2),1)&lt;&gt;"/",RIGHT(Candidate!CN583,6),INDEX(CandidateFileArray,MATCH(RIGHT(Candidate!CN583,8),CandidateFileList,0),2))</f>
        <v/>
      </c>
    </row>
    <row r="638" spans="12:14" x14ac:dyDescent="0.25">
      <c r="L638" s="5"/>
      <c r="M638" s="5"/>
      <c r="N638" s="5" t="str">
        <f>IF(LEFT(RIGHT(Candidate!CN584,2),1)&lt;&gt;"/",RIGHT(Candidate!CN584,6),INDEX(CandidateFileArray,MATCH(RIGHT(Candidate!CN584,8),CandidateFileList,0),2))</f>
        <v/>
      </c>
    </row>
    <row r="639" spans="12:14" x14ac:dyDescent="0.25">
      <c r="L639" s="5"/>
      <c r="M639" s="5"/>
      <c r="N639" s="5" t="str">
        <f>IF(LEFT(RIGHT(Candidate!CN585,2),1)&lt;&gt;"/",RIGHT(Candidate!CN585,6),INDEX(CandidateFileArray,MATCH(RIGHT(Candidate!CN585,8),CandidateFileList,0),2))</f>
        <v/>
      </c>
    </row>
    <row r="640" spans="12:14" x14ac:dyDescent="0.25">
      <c r="L640" s="5"/>
      <c r="M640" s="5"/>
      <c r="N640" s="5" t="str">
        <f>IF(LEFT(RIGHT(Candidate!CN586,2),1)&lt;&gt;"/",RIGHT(Candidate!CN586,6),INDEX(CandidateFileArray,MATCH(RIGHT(Candidate!CN586,8),CandidateFileList,0),2))</f>
        <v/>
      </c>
    </row>
    <row r="641" spans="12:14" x14ac:dyDescent="0.25">
      <c r="L641" s="5"/>
      <c r="M641" s="5"/>
      <c r="N641" s="5" t="str">
        <f>IF(LEFT(RIGHT(Candidate!CN587,2),1)&lt;&gt;"/",RIGHT(Candidate!CN587,6),INDEX(CandidateFileArray,MATCH(RIGHT(Candidate!CN587,8),CandidateFileList,0),2))</f>
        <v/>
      </c>
    </row>
    <row r="642" spans="12:14" x14ac:dyDescent="0.25">
      <c r="L642" s="5"/>
      <c r="M642" s="5"/>
      <c r="N642" s="5" t="str">
        <f>IF(LEFT(RIGHT(Candidate!CN588,2),1)&lt;&gt;"/",RIGHT(Candidate!CN588,6),INDEX(CandidateFileArray,MATCH(RIGHT(Candidate!CN588,8),CandidateFileList,0),2))</f>
        <v/>
      </c>
    </row>
    <row r="643" spans="12:14" x14ac:dyDescent="0.25">
      <c r="L643" s="5"/>
      <c r="M643" s="5"/>
      <c r="N643" s="5" t="str">
        <f>IF(LEFT(RIGHT(Candidate!CN589,2),1)&lt;&gt;"/",RIGHT(Candidate!CN589,6),INDEX(CandidateFileArray,MATCH(RIGHT(Candidate!CN589,8),CandidateFileList,0),2))</f>
        <v/>
      </c>
    </row>
    <row r="644" spans="12:14" x14ac:dyDescent="0.25">
      <c r="L644" s="5"/>
      <c r="M644" s="5"/>
      <c r="N644" s="5" t="str">
        <f>IF(LEFT(RIGHT(Candidate!CN590,2),1)&lt;&gt;"/",RIGHT(Candidate!CN590,6),INDEX(CandidateFileArray,MATCH(RIGHT(Candidate!CN590,8),CandidateFileList,0),2))</f>
        <v/>
      </c>
    </row>
    <row r="645" spans="12:14" x14ac:dyDescent="0.25">
      <c r="L645" s="5"/>
      <c r="M645" s="5"/>
      <c r="N645" s="5" t="str">
        <f>IF(LEFT(RIGHT(Candidate!CN591,2),1)&lt;&gt;"/",RIGHT(Candidate!CN591,6),INDEX(CandidateFileArray,MATCH(RIGHT(Candidate!CN591,8),CandidateFileList,0),2))</f>
        <v/>
      </c>
    </row>
    <row r="646" spans="12:14" x14ac:dyDescent="0.25">
      <c r="L646" s="5"/>
      <c r="M646" s="5"/>
      <c r="N646" s="5" t="str">
        <f>IF(LEFT(RIGHT(Candidate!CN592,2),1)&lt;&gt;"/",RIGHT(Candidate!CN592,6),INDEX(CandidateFileArray,MATCH(RIGHT(Candidate!CN592,8),CandidateFileList,0),2))</f>
        <v/>
      </c>
    </row>
    <row r="647" spans="12:14" x14ac:dyDescent="0.25">
      <c r="L647" s="5"/>
      <c r="M647" s="5"/>
      <c r="N647" s="5" t="str">
        <f>IF(LEFT(RIGHT(Candidate!CN593,2),1)&lt;&gt;"/",RIGHT(Candidate!CN593,6),INDEX(CandidateFileArray,MATCH(RIGHT(Candidate!CN593,8),CandidateFileList,0),2))</f>
        <v/>
      </c>
    </row>
    <row r="648" spans="12:14" x14ac:dyDescent="0.25">
      <c r="L648" s="5"/>
      <c r="M648" s="5"/>
      <c r="N648" s="5" t="str">
        <f>IF(LEFT(RIGHT(Candidate!CN594,2),1)&lt;&gt;"/",RIGHT(Candidate!CN594,6),INDEX(CandidateFileArray,MATCH(RIGHT(Candidate!CN594,8),CandidateFileList,0),2))</f>
        <v/>
      </c>
    </row>
    <row r="649" spans="12:14" x14ac:dyDescent="0.25">
      <c r="L649" s="5"/>
      <c r="M649" s="5"/>
      <c r="N649" s="5" t="str">
        <f>IF(LEFT(RIGHT(Candidate!CN595,2),1)&lt;&gt;"/",RIGHT(Candidate!CN595,6),INDEX(CandidateFileArray,MATCH(RIGHT(Candidate!CN595,8),CandidateFileList,0),2))</f>
        <v/>
      </c>
    </row>
    <row r="650" spans="12:14" x14ac:dyDescent="0.25">
      <c r="L650" s="5"/>
      <c r="M650" s="5"/>
      <c r="N650" s="5" t="str">
        <f>IF(LEFT(RIGHT(Candidate!CN596,2),1)&lt;&gt;"/",RIGHT(Candidate!CN596,6),INDEX(CandidateFileArray,MATCH(RIGHT(Candidate!CN596,8),CandidateFileList,0),2))</f>
        <v/>
      </c>
    </row>
    <row r="651" spans="12:14" x14ac:dyDescent="0.25">
      <c r="L651" s="5"/>
      <c r="M651" s="5"/>
      <c r="N651" s="5" t="str">
        <f>IF(LEFT(RIGHT(Candidate!CN597,2),1)&lt;&gt;"/",RIGHT(Candidate!CN597,6),INDEX(CandidateFileArray,MATCH(RIGHT(Candidate!CN597,8),CandidateFileList,0),2))</f>
        <v/>
      </c>
    </row>
    <row r="652" spans="12:14" x14ac:dyDescent="0.25">
      <c r="L652" s="5"/>
      <c r="M652" s="5"/>
      <c r="N652" s="5" t="str">
        <f>IF(LEFT(RIGHT(Candidate!CN598,2),1)&lt;&gt;"/",RIGHT(Candidate!CN598,6),INDEX(CandidateFileArray,MATCH(RIGHT(Candidate!CN598,8),CandidateFileList,0),2))</f>
        <v/>
      </c>
    </row>
    <row r="653" spans="12:14" x14ac:dyDescent="0.25">
      <c r="L653" s="5"/>
      <c r="M653" s="5"/>
      <c r="N653" s="5" t="str">
        <f>IF(LEFT(RIGHT(Candidate!CN599,2),1)&lt;&gt;"/",RIGHT(Candidate!CN599,6),INDEX(CandidateFileArray,MATCH(RIGHT(Candidate!CN599,8),CandidateFileList,0),2))</f>
        <v/>
      </c>
    </row>
    <row r="654" spans="12:14" x14ac:dyDescent="0.25">
      <c r="L654" s="5"/>
      <c r="M654" s="5"/>
      <c r="N654" s="5" t="str">
        <f>IF(LEFT(RIGHT(Candidate!CN600,2),1)&lt;&gt;"/",RIGHT(Candidate!CN600,6),INDEX(CandidateFileArray,MATCH(RIGHT(Candidate!CN600,8),CandidateFileList,0),2))</f>
        <v/>
      </c>
    </row>
    <row r="655" spans="12:14" x14ac:dyDescent="0.25">
      <c r="L655" s="5"/>
      <c r="M655" s="5"/>
      <c r="N655" s="5" t="str">
        <f>IF(LEFT(RIGHT(Candidate!CN601,2),1)&lt;&gt;"/",RIGHT(Candidate!CN601,6),INDEX(CandidateFileArray,MATCH(RIGHT(Candidate!CN601,8),CandidateFileList,0),2))</f>
        <v/>
      </c>
    </row>
    <row r="656" spans="12:14" x14ac:dyDescent="0.25">
      <c r="L656" s="5"/>
      <c r="M656" s="5"/>
      <c r="N656" s="5" t="str">
        <f>IF(LEFT(RIGHT(Candidate!CN602,2),1)&lt;&gt;"/",RIGHT(Candidate!CN602,6),INDEX(CandidateFileArray,MATCH(RIGHT(Candidate!CN602,8),CandidateFileList,0),2))</f>
        <v/>
      </c>
    </row>
    <row r="657" spans="12:14" x14ac:dyDescent="0.25">
      <c r="L657" s="5"/>
      <c r="M657" s="5"/>
      <c r="N657" s="5" t="str">
        <f>IF(LEFT(RIGHT(Candidate!CN603,2),1)&lt;&gt;"/",RIGHT(Candidate!CN603,6),INDEX(CandidateFileArray,MATCH(RIGHT(Candidate!CN603,8),CandidateFileList,0),2))</f>
        <v/>
      </c>
    </row>
    <row r="658" spans="12:14" x14ac:dyDescent="0.25">
      <c r="L658" s="5"/>
      <c r="M658" s="5"/>
      <c r="N658" s="5" t="str">
        <f>IF(LEFT(RIGHT(Candidate!CN604,2),1)&lt;&gt;"/",RIGHT(Candidate!CN604,6),INDEX(CandidateFileArray,MATCH(RIGHT(Candidate!CN604,8),CandidateFileList,0),2))</f>
        <v/>
      </c>
    </row>
    <row r="659" spans="12:14" x14ac:dyDescent="0.25">
      <c r="L659" s="5"/>
      <c r="M659" s="5"/>
      <c r="N659" s="5" t="str">
        <f>IF(LEFT(RIGHT(Candidate!CN605,2),1)&lt;&gt;"/",RIGHT(Candidate!CN605,6),INDEX(CandidateFileArray,MATCH(RIGHT(Candidate!CN605,8),CandidateFileList,0),2))</f>
        <v/>
      </c>
    </row>
    <row r="660" spans="12:14" x14ac:dyDescent="0.25">
      <c r="L660" s="5"/>
      <c r="M660" s="5"/>
      <c r="N660" s="5" t="str">
        <f>IF(LEFT(RIGHT(Candidate!CN606,2),1)&lt;&gt;"/",RIGHT(Candidate!CN606,6),INDEX(CandidateFileArray,MATCH(RIGHT(Candidate!CN606,8),CandidateFileList,0),2))</f>
        <v/>
      </c>
    </row>
    <row r="661" spans="12:14" x14ac:dyDescent="0.25">
      <c r="L661" s="5"/>
      <c r="M661" s="5"/>
      <c r="N661" s="5" t="str">
        <f>IF(LEFT(RIGHT(Candidate!CN607,2),1)&lt;&gt;"/",RIGHT(Candidate!CN607,6),INDEX(CandidateFileArray,MATCH(RIGHT(Candidate!CN607,8),CandidateFileList,0),2))</f>
        <v/>
      </c>
    </row>
    <row r="662" spans="12:14" x14ac:dyDescent="0.25">
      <c r="L662" s="5"/>
      <c r="M662" s="5"/>
      <c r="N662" s="5" t="str">
        <f>IF(LEFT(RIGHT(Candidate!CN608,2),1)&lt;&gt;"/",RIGHT(Candidate!CN608,6),INDEX(CandidateFileArray,MATCH(RIGHT(Candidate!CN608,8),CandidateFileList,0),2))</f>
        <v/>
      </c>
    </row>
    <row r="663" spans="12:14" x14ac:dyDescent="0.25">
      <c r="L663" s="5"/>
      <c r="M663" s="5"/>
      <c r="N663" s="5" t="str">
        <f>IF(LEFT(RIGHT(Candidate!CN609,2),1)&lt;&gt;"/",RIGHT(Candidate!CN609,6),INDEX(CandidateFileArray,MATCH(RIGHT(Candidate!CN609,8),CandidateFileList,0),2))</f>
        <v/>
      </c>
    </row>
    <row r="664" spans="12:14" x14ac:dyDescent="0.25">
      <c r="L664" s="5"/>
      <c r="M664" s="5"/>
      <c r="N664" s="5" t="str">
        <f>IF(LEFT(RIGHT(Candidate!CN610,2),1)&lt;&gt;"/",RIGHT(Candidate!CN610,6),INDEX(CandidateFileArray,MATCH(RIGHT(Candidate!CN610,8),CandidateFileList,0),2))</f>
        <v/>
      </c>
    </row>
    <row r="665" spans="12:14" x14ac:dyDescent="0.25">
      <c r="L665" s="5"/>
      <c r="M665" s="5"/>
      <c r="N665" s="5" t="str">
        <f>IF(LEFT(RIGHT(Candidate!CN611,2),1)&lt;&gt;"/",RIGHT(Candidate!CN611,6),INDEX(CandidateFileArray,MATCH(RIGHT(Candidate!CN611,8),CandidateFileList,0),2))</f>
        <v/>
      </c>
    </row>
    <row r="666" spans="12:14" x14ac:dyDescent="0.25">
      <c r="L666" s="5"/>
      <c r="M666" s="5"/>
      <c r="N666" s="5" t="str">
        <f>IF(LEFT(RIGHT(Candidate!CN612,2),1)&lt;&gt;"/",RIGHT(Candidate!CN612,6),INDEX(CandidateFileArray,MATCH(RIGHT(Candidate!CN612,8),CandidateFileList,0),2))</f>
        <v/>
      </c>
    </row>
    <row r="667" spans="12:14" x14ac:dyDescent="0.25">
      <c r="L667" s="5"/>
      <c r="M667" s="5"/>
      <c r="N667" s="5" t="str">
        <f>IF(LEFT(RIGHT(Candidate!CN613,2),1)&lt;&gt;"/",RIGHT(Candidate!CN613,6),INDEX(CandidateFileArray,MATCH(RIGHT(Candidate!CN613,8),CandidateFileList,0),2))</f>
        <v/>
      </c>
    </row>
    <row r="668" spans="12:14" x14ac:dyDescent="0.25">
      <c r="L668" s="5"/>
      <c r="M668" s="5"/>
      <c r="N668" s="5" t="str">
        <f>IF(LEFT(RIGHT(Candidate!CN614,2),1)&lt;&gt;"/",RIGHT(Candidate!CN614,6),INDEX(CandidateFileArray,MATCH(RIGHT(Candidate!CN614,8),CandidateFileList,0),2))</f>
        <v/>
      </c>
    </row>
    <row r="669" spans="12:14" x14ac:dyDescent="0.25">
      <c r="L669" s="5"/>
      <c r="M669" s="5"/>
      <c r="N669" s="5" t="str">
        <f>IF(LEFT(RIGHT(Candidate!CN615,2),1)&lt;&gt;"/",RIGHT(Candidate!CN615,6),INDEX(CandidateFileArray,MATCH(RIGHT(Candidate!CN615,8),CandidateFileList,0),2))</f>
        <v/>
      </c>
    </row>
    <row r="670" spans="12:14" x14ac:dyDescent="0.25">
      <c r="L670" s="5"/>
      <c r="M670" s="5"/>
      <c r="N670" s="5" t="str">
        <f>IF(LEFT(RIGHT(Candidate!CN616,2),1)&lt;&gt;"/",RIGHT(Candidate!CN616,6),INDEX(CandidateFileArray,MATCH(RIGHT(Candidate!CN616,8),CandidateFileList,0),2))</f>
        <v/>
      </c>
    </row>
    <row r="671" spans="12:14" x14ac:dyDescent="0.25">
      <c r="L671" s="5"/>
      <c r="M671" s="5"/>
      <c r="N671" s="5" t="str">
        <f>IF(LEFT(RIGHT(Candidate!CN617,2),1)&lt;&gt;"/",RIGHT(Candidate!CN617,6),INDEX(CandidateFileArray,MATCH(RIGHT(Candidate!CN617,8),CandidateFileList,0),2))</f>
        <v/>
      </c>
    </row>
    <row r="672" spans="12:14" x14ac:dyDescent="0.25">
      <c r="L672" s="5"/>
      <c r="M672" s="5"/>
      <c r="N672" s="5" t="str">
        <f>IF(LEFT(RIGHT(Candidate!CN618,2),1)&lt;&gt;"/",RIGHT(Candidate!CN618,6),INDEX(CandidateFileArray,MATCH(RIGHT(Candidate!CN618,8),CandidateFileList,0),2))</f>
        <v/>
      </c>
    </row>
    <row r="673" spans="12:14" x14ac:dyDescent="0.25">
      <c r="L673" s="5"/>
      <c r="M673" s="5"/>
      <c r="N673" s="5" t="str">
        <f>IF(LEFT(RIGHT(Candidate!CN619,2),1)&lt;&gt;"/",RIGHT(Candidate!CN619,6),INDEX(CandidateFileArray,MATCH(RIGHT(Candidate!CN619,8),CandidateFileList,0),2))</f>
        <v/>
      </c>
    </row>
    <row r="674" spans="12:14" x14ac:dyDescent="0.25">
      <c r="L674" s="5"/>
      <c r="M674" s="5"/>
      <c r="N674" s="5" t="str">
        <f>IF(LEFT(RIGHT(Candidate!CN620,2),1)&lt;&gt;"/",RIGHT(Candidate!CN620,6),INDEX(CandidateFileArray,MATCH(RIGHT(Candidate!CN620,8),CandidateFileList,0),2))</f>
        <v/>
      </c>
    </row>
    <row r="675" spans="12:14" x14ac:dyDescent="0.25">
      <c r="L675" s="5"/>
      <c r="M675" s="5"/>
      <c r="N675" s="5" t="str">
        <f>IF(LEFT(RIGHT(Candidate!CN621,2),1)&lt;&gt;"/",RIGHT(Candidate!CN621,6),INDEX(CandidateFileArray,MATCH(RIGHT(Candidate!CN621,8),CandidateFileList,0),2))</f>
        <v/>
      </c>
    </row>
    <row r="676" spans="12:14" x14ac:dyDescent="0.25">
      <c r="L676" s="5"/>
      <c r="M676" s="5"/>
      <c r="N676" s="5" t="str">
        <f>IF(LEFT(RIGHT(Candidate!CN622,2),1)&lt;&gt;"/",RIGHT(Candidate!CN622,6),INDEX(CandidateFileArray,MATCH(RIGHT(Candidate!CN622,8),CandidateFileList,0),2))</f>
        <v/>
      </c>
    </row>
    <row r="677" spans="12:14" x14ac:dyDescent="0.25">
      <c r="L677" s="5"/>
      <c r="M677" s="5"/>
      <c r="N677" s="5" t="str">
        <f>IF(LEFT(RIGHT(Candidate!CN623,2),1)&lt;&gt;"/",RIGHT(Candidate!CN623,6),INDEX(CandidateFileArray,MATCH(RIGHT(Candidate!CN623,8),CandidateFileList,0),2))</f>
        <v/>
      </c>
    </row>
    <row r="678" spans="12:14" x14ac:dyDescent="0.25">
      <c r="L678" s="5"/>
      <c r="M678" s="5"/>
      <c r="N678" s="5" t="str">
        <f>IF(LEFT(RIGHT(Candidate!CN624,2),1)&lt;&gt;"/",RIGHT(Candidate!CN624,6),INDEX(CandidateFileArray,MATCH(RIGHT(Candidate!CN624,8),CandidateFileList,0),2))</f>
        <v/>
      </c>
    </row>
    <row r="679" spans="12:14" x14ac:dyDescent="0.25">
      <c r="L679" s="5"/>
      <c r="M679" s="5"/>
      <c r="N679" s="5" t="str">
        <f>IF(LEFT(RIGHT(Candidate!CN625,2),1)&lt;&gt;"/",RIGHT(Candidate!CN625,6),INDEX(CandidateFileArray,MATCH(RIGHT(Candidate!CN625,8),CandidateFileList,0),2))</f>
        <v/>
      </c>
    </row>
    <row r="680" spans="12:14" x14ac:dyDescent="0.25">
      <c r="L680" s="5"/>
      <c r="M680" s="5"/>
      <c r="N680" s="5" t="str">
        <f>IF(LEFT(RIGHT(Candidate!CN626,2),1)&lt;&gt;"/",RIGHT(Candidate!CN626,6),INDEX(CandidateFileArray,MATCH(RIGHT(Candidate!CN626,8),CandidateFileList,0),2))</f>
        <v/>
      </c>
    </row>
    <row r="681" spans="12:14" x14ac:dyDescent="0.25">
      <c r="L681" s="5"/>
      <c r="M681" s="5"/>
      <c r="N681" s="5" t="str">
        <f>IF(LEFT(RIGHT(Candidate!CN627,2),1)&lt;&gt;"/",RIGHT(Candidate!CN627,6),INDEX(CandidateFileArray,MATCH(RIGHT(Candidate!CN627,8),CandidateFileList,0),2))</f>
        <v/>
      </c>
    </row>
    <row r="682" spans="12:14" x14ac:dyDescent="0.25">
      <c r="L682" s="5"/>
      <c r="M682" s="5"/>
      <c r="N682" s="5" t="str">
        <f>IF(LEFT(RIGHT(Candidate!CN628,2),1)&lt;&gt;"/",RIGHT(Candidate!CN628,6),INDEX(CandidateFileArray,MATCH(RIGHT(Candidate!CN628,8),CandidateFileList,0),2))</f>
        <v/>
      </c>
    </row>
    <row r="683" spans="12:14" x14ac:dyDescent="0.25">
      <c r="L683" s="5"/>
      <c r="M683" s="5"/>
      <c r="N683" s="5" t="str">
        <f>IF(LEFT(RIGHT(Candidate!CN629,2),1)&lt;&gt;"/",RIGHT(Candidate!CN629,6),INDEX(CandidateFileArray,MATCH(RIGHT(Candidate!CN629,8),CandidateFileList,0),2))</f>
        <v/>
      </c>
    </row>
    <row r="684" spans="12:14" x14ac:dyDescent="0.25">
      <c r="L684" s="5"/>
      <c r="M684" s="5"/>
      <c r="N684" s="5" t="str">
        <f>IF(LEFT(RIGHT(Candidate!CN630,2),1)&lt;&gt;"/",RIGHT(Candidate!CN630,6),INDEX(CandidateFileArray,MATCH(RIGHT(Candidate!CN630,8),CandidateFileList,0),2))</f>
        <v/>
      </c>
    </row>
    <row r="685" spans="12:14" x14ac:dyDescent="0.25">
      <c r="L685" s="5"/>
      <c r="M685" s="5"/>
      <c r="N685" s="5" t="str">
        <f>IF(LEFT(RIGHT(Candidate!CN631,2),1)&lt;&gt;"/",RIGHT(Candidate!CN631,6),INDEX(CandidateFileArray,MATCH(RIGHT(Candidate!CN631,8),CandidateFileList,0),2))</f>
        <v/>
      </c>
    </row>
    <row r="686" spans="12:14" x14ac:dyDescent="0.25">
      <c r="L686" s="5"/>
      <c r="M686" s="5"/>
      <c r="N686" s="5" t="str">
        <f>IF(LEFT(RIGHT(Candidate!CN632,2),1)&lt;&gt;"/",RIGHT(Candidate!CN632,6),INDEX(CandidateFileArray,MATCH(RIGHT(Candidate!CN632,8),CandidateFileList,0),2))</f>
        <v/>
      </c>
    </row>
    <row r="687" spans="12:14" x14ac:dyDescent="0.25">
      <c r="L687" s="5"/>
      <c r="M687" s="5"/>
      <c r="N687" s="5" t="str">
        <f>IF(LEFT(RIGHT(Candidate!CN633,2),1)&lt;&gt;"/",RIGHT(Candidate!CN633,6),INDEX(CandidateFileArray,MATCH(RIGHT(Candidate!CN633,8),CandidateFileList,0),2))</f>
        <v/>
      </c>
    </row>
    <row r="688" spans="12:14" x14ac:dyDescent="0.25">
      <c r="L688" s="5"/>
      <c r="M688" s="5"/>
      <c r="N688" s="5" t="str">
        <f>IF(LEFT(RIGHT(Candidate!CN634,2),1)&lt;&gt;"/",RIGHT(Candidate!CN634,6),INDEX(CandidateFileArray,MATCH(RIGHT(Candidate!CN634,8),CandidateFileList,0),2))</f>
        <v/>
      </c>
    </row>
    <row r="689" spans="12:14" x14ac:dyDescent="0.25">
      <c r="L689" s="5"/>
      <c r="M689" s="5"/>
      <c r="N689" s="5" t="str">
        <f>IF(LEFT(RIGHT(Candidate!CN635,2),1)&lt;&gt;"/",RIGHT(Candidate!CN635,6),INDEX(CandidateFileArray,MATCH(RIGHT(Candidate!CN635,8),CandidateFileList,0),2))</f>
        <v/>
      </c>
    </row>
    <row r="690" spans="12:14" x14ac:dyDescent="0.25">
      <c r="L690" s="5"/>
      <c r="M690" s="5"/>
      <c r="N690" s="5" t="str">
        <f>IF(LEFT(RIGHT(Candidate!CN636,2),1)&lt;&gt;"/",RIGHT(Candidate!CN636,6),INDEX(CandidateFileArray,MATCH(RIGHT(Candidate!CN636,8),CandidateFileList,0),2))</f>
        <v/>
      </c>
    </row>
    <row r="691" spans="12:14" x14ac:dyDescent="0.25">
      <c r="L691" s="5"/>
      <c r="M691" s="5"/>
      <c r="N691" s="5" t="str">
        <f>IF(LEFT(RIGHT(Candidate!CN637,2),1)&lt;&gt;"/",RIGHT(Candidate!CN637,6),INDEX(CandidateFileArray,MATCH(RIGHT(Candidate!CN637,8),CandidateFileList,0),2))</f>
        <v/>
      </c>
    </row>
    <row r="692" spans="12:14" x14ac:dyDescent="0.25">
      <c r="L692" s="5"/>
      <c r="M692" s="5"/>
      <c r="N692" s="5" t="str">
        <f>IF(LEFT(RIGHT(Candidate!CN638,2),1)&lt;&gt;"/",RIGHT(Candidate!CN638,6),INDEX(CandidateFileArray,MATCH(RIGHT(Candidate!CN638,8),CandidateFileList,0),2))</f>
        <v/>
      </c>
    </row>
    <row r="693" spans="12:14" x14ac:dyDescent="0.25">
      <c r="L693" s="5"/>
      <c r="M693" s="5"/>
      <c r="N693" s="5" t="str">
        <f>IF(LEFT(RIGHT(Candidate!CN639,2),1)&lt;&gt;"/",RIGHT(Candidate!CN639,6),INDEX(CandidateFileArray,MATCH(RIGHT(Candidate!CN639,8),CandidateFileList,0),2))</f>
        <v/>
      </c>
    </row>
    <row r="694" spans="12:14" x14ac:dyDescent="0.25">
      <c r="L694" s="5"/>
      <c r="M694" s="5"/>
      <c r="N694" s="5" t="str">
        <f>IF(LEFT(RIGHT(Candidate!CN640,2),1)&lt;&gt;"/",RIGHT(Candidate!CN640,6),INDEX(CandidateFileArray,MATCH(RIGHT(Candidate!CN640,8),CandidateFileList,0),2))</f>
        <v/>
      </c>
    </row>
    <row r="695" spans="12:14" x14ac:dyDescent="0.25">
      <c r="L695" s="5"/>
      <c r="M695" s="5"/>
      <c r="N695" s="5" t="str">
        <f>IF(LEFT(RIGHT(Candidate!CN641,2),1)&lt;&gt;"/",RIGHT(Candidate!CN641,6),INDEX(CandidateFileArray,MATCH(RIGHT(Candidate!CN641,8),CandidateFileList,0),2))</f>
        <v/>
      </c>
    </row>
    <row r="696" spans="12:14" x14ac:dyDescent="0.25">
      <c r="L696" s="5"/>
      <c r="M696" s="5"/>
      <c r="N696" s="5" t="str">
        <f>IF(LEFT(RIGHT(Candidate!CN642,2),1)&lt;&gt;"/",RIGHT(Candidate!CN642,6),INDEX(CandidateFileArray,MATCH(RIGHT(Candidate!CN642,8),CandidateFileList,0),2))</f>
        <v/>
      </c>
    </row>
    <row r="697" spans="12:14" x14ac:dyDescent="0.25">
      <c r="L697" s="5"/>
      <c r="M697" s="5"/>
      <c r="N697" s="5" t="str">
        <f>IF(LEFT(RIGHT(Candidate!CN643,2),1)&lt;&gt;"/",RIGHT(Candidate!CN643,6),INDEX(CandidateFileArray,MATCH(RIGHT(Candidate!CN643,8),CandidateFileList,0),2))</f>
        <v/>
      </c>
    </row>
    <row r="698" spans="12:14" x14ac:dyDescent="0.25">
      <c r="L698" s="5"/>
      <c r="M698" s="5"/>
      <c r="N698" s="5" t="str">
        <f>IF(LEFT(RIGHT(Candidate!CN644,2),1)&lt;&gt;"/",RIGHT(Candidate!CN644,6),INDEX(CandidateFileArray,MATCH(RIGHT(Candidate!CN644,8),CandidateFileList,0),2))</f>
        <v/>
      </c>
    </row>
    <row r="699" spans="12:14" x14ac:dyDescent="0.25">
      <c r="L699" s="5"/>
      <c r="M699" s="5"/>
      <c r="N699" s="5" t="str">
        <f>IF(LEFT(RIGHT(Candidate!CN645,2),1)&lt;&gt;"/",RIGHT(Candidate!CN645,6),INDEX(CandidateFileArray,MATCH(RIGHT(Candidate!CN645,8),CandidateFileList,0),2))</f>
        <v/>
      </c>
    </row>
    <row r="700" spans="12:14" x14ac:dyDescent="0.25">
      <c r="L700" s="5"/>
      <c r="M700" s="5"/>
      <c r="N700" s="5" t="str">
        <f>IF(LEFT(RIGHT(Candidate!CN646,2),1)&lt;&gt;"/",RIGHT(Candidate!CN646,6),INDEX(CandidateFileArray,MATCH(RIGHT(Candidate!CN646,8),CandidateFileList,0),2))</f>
        <v/>
      </c>
    </row>
    <row r="701" spans="12:14" x14ac:dyDescent="0.25">
      <c r="L701" s="5"/>
      <c r="M701" s="5"/>
      <c r="N701" s="5" t="str">
        <f>IF(LEFT(RIGHT(Candidate!CN647,2),1)&lt;&gt;"/",RIGHT(Candidate!CN647,6),INDEX(CandidateFileArray,MATCH(RIGHT(Candidate!CN647,8),CandidateFileList,0),2))</f>
        <v/>
      </c>
    </row>
    <row r="702" spans="12:14" x14ac:dyDescent="0.25">
      <c r="L702" s="5"/>
      <c r="M702" s="5"/>
      <c r="N702" s="5" t="str">
        <f>IF(LEFT(RIGHT(Candidate!CN648,2),1)&lt;&gt;"/",RIGHT(Candidate!CN648,6),INDEX(CandidateFileArray,MATCH(RIGHT(Candidate!CN648,8),CandidateFileList,0),2))</f>
        <v/>
      </c>
    </row>
    <row r="703" spans="12:14" x14ac:dyDescent="0.25">
      <c r="L703" s="5"/>
      <c r="M703" s="5"/>
      <c r="N703" s="5" t="str">
        <f>IF(LEFT(RIGHT(Candidate!CN649,2),1)&lt;&gt;"/",RIGHT(Candidate!CN649,6),INDEX(CandidateFileArray,MATCH(RIGHT(Candidate!CN649,8),CandidateFileList,0),2))</f>
        <v/>
      </c>
    </row>
    <row r="704" spans="12:14" x14ac:dyDescent="0.25">
      <c r="L704" s="5"/>
      <c r="M704" s="5"/>
      <c r="N704" s="5" t="str">
        <f>IF(LEFT(RIGHT(Candidate!CN650,2),1)&lt;&gt;"/",RIGHT(Candidate!CN650,6),INDEX(CandidateFileArray,MATCH(RIGHT(Candidate!CN650,8),CandidateFileList,0),2))</f>
        <v/>
      </c>
    </row>
    <row r="705" spans="12:14" x14ac:dyDescent="0.25">
      <c r="L705" s="5"/>
      <c r="M705" s="5"/>
      <c r="N705" s="5" t="str">
        <f>IF(LEFT(RIGHT(Candidate!CN651,2),1)&lt;&gt;"/",RIGHT(Candidate!CN651,6),INDEX(CandidateFileArray,MATCH(RIGHT(Candidate!CN651,8),CandidateFileList,0),2))</f>
        <v/>
      </c>
    </row>
    <row r="706" spans="12:14" x14ac:dyDescent="0.25">
      <c r="L706" s="5"/>
      <c r="M706" s="5"/>
      <c r="N706" s="5" t="str">
        <f>IF(LEFT(RIGHT(Candidate!CN652,2),1)&lt;&gt;"/",RIGHT(Candidate!CN652,6),INDEX(CandidateFileArray,MATCH(RIGHT(Candidate!CN652,8),CandidateFileList,0),2))</f>
        <v/>
      </c>
    </row>
    <row r="707" spans="12:14" x14ac:dyDescent="0.25">
      <c r="L707" s="5"/>
      <c r="M707" s="5"/>
      <c r="N707" s="5" t="str">
        <f>IF(LEFT(RIGHT(Candidate!CN653,2),1)&lt;&gt;"/",RIGHT(Candidate!CN653,6),INDEX(CandidateFileArray,MATCH(RIGHT(Candidate!CN653,8),CandidateFileList,0),2))</f>
        <v/>
      </c>
    </row>
    <row r="708" spans="12:14" x14ac:dyDescent="0.25">
      <c r="L708" s="5"/>
      <c r="M708" s="5"/>
      <c r="N708" s="5" t="str">
        <f>IF(LEFT(RIGHT(Candidate!CN654,2),1)&lt;&gt;"/",RIGHT(Candidate!CN654,6),INDEX(CandidateFileArray,MATCH(RIGHT(Candidate!CN654,8),CandidateFileList,0),2))</f>
        <v/>
      </c>
    </row>
    <row r="709" spans="12:14" x14ac:dyDescent="0.25">
      <c r="L709" s="5"/>
      <c r="M709" s="5"/>
      <c r="N709" s="5" t="str">
        <f>IF(LEFT(RIGHT(Candidate!CN655,2),1)&lt;&gt;"/",RIGHT(Candidate!CN655,6),INDEX(CandidateFileArray,MATCH(RIGHT(Candidate!CN655,8),CandidateFileList,0),2))</f>
        <v/>
      </c>
    </row>
    <row r="710" spans="12:14" x14ac:dyDescent="0.25">
      <c r="L710" s="5"/>
      <c r="M710" s="5"/>
      <c r="N710" s="5" t="str">
        <f>IF(LEFT(RIGHT(Candidate!CN656,2),1)&lt;&gt;"/",RIGHT(Candidate!CN656,6),INDEX(CandidateFileArray,MATCH(RIGHT(Candidate!CN656,8),CandidateFileList,0),2))</f>
        <v/>
      </c>
    </row>
    <row r="711" spans="12:14" x14ac:dyDescent="0.25">
      <c r="L711" s="5"/>
      <c r="M711" s="5"/>
      <c r="N711" s="5" t="str">
        <f>IF(LEFT(RIGHT(Candidate!CN657,2),1)&lt;&gt;"/",RIGHT(Candidate!CN657,6),INDEX(CandidateFileArray,MATCH(RIGHT(Candidate!CN657,8),CandidateFileList,0),2))</f>
        <v/>
      </c>
    </row>
    <row r="712" spans="12:14" x14ac:dyDescent="0.25">
      <c r="L712" s="5"/>
      <c r="M712" s="5"/>
      <c r="N712" s="5" t="str">
        <f>IF(LEFT(RIGHT(Candidate!CN658,2),1)&lt;&gt;"/",RIGHT(Candidate!CN658,6),INDEX(CandidateFileArray,MATCH(RIGHT(Candidate!CN658,8),CandidateFileList,0),2))</f>
        <v/>
      </c>
    </row>
    <row r="713" spans="12:14" x14ac:dyDescent="0.25">
      <c r="L713" s="5"/>
      <c r="M713" s="5"/>
      <c r="N713" s="5" t="str">
        <f>IF(LEFT(RIGHT(Candidate!CN659,2),1)&lt;&gt;"/",RIGHT(Candidate!CN659,6),INDEX(CandidateFileArray,MATCH(RIGHT(Candidate!CN659,8),CandidateFileList,0),2))</f>
        <v/>
      </c>
    </row>
    <row r="714" spans="12:14" x14ac:dyDescent="0.25">
      <c r="L714" s="5"/>
      <c r="M714" s="5"/>
      <c r="N714" s="5" t="str">
        <f>IF(LEFT(RIGHT(Candidate!CN660,2),1)&lt;&gt;"/",RIGHT(Candidate!CN660,6),INDEX(CandidateFileArray,MATCH(RIGHT(Candidate!CN660,8),CandidateFileList,0),2))</f>
        <v/>
      </c>
    </row>
    <row r="715" spans="12:14" x14ac:dyDescent="0.25">
      <c r="L715" s="5"/>
      <c r="M715" s="5"/>
      <c r="N715" s="5" t="str">
        <f>IF(LEFT(RIGHT(Candidate!CN661,2),1)&lt;&gt;"/",RIGHT(Candidate!CN661,6),INDEX(CandidateFileArray,MATCH(RIGHT(Candidate!CN661,8),CandidateFileList,0),2))</f>
        <v/>
      </c>
    </row>
    <row r="716" spans="12:14" x14ac:dyDescent="0.25">
      <c r="L716" s="5"/>
      <c r="M716" s="5"/>
      <c r="N716" s="5" t="str">
        <f>IF(LEFT(RIGHT(Candidate!CN662,2),1)&lt;&gt;"/",RIGHT(Candidate!CN662,6),INDEX(CandidateFileArray,MATCH(RIGHT(Candidate!CN662,8),CandidateFileList,0),2))</f>
        <v/>
      </c>
    </row>
    <row r="717" spans="12:14" x14ac:dyDescent="0.25">
      <c r="L717" s="5"/>
      <c r="M717" s="5"/>
      <c r="N717" s="5" t="str">
        <f>IF(LEFT(RIGHT(Candidate!CN663,2),1)&lt;&gt;"/",RIGHT(Candidate!CN663,6),INDEX(CandidateFileArray,MATCH(RIGHT(Candidate!CN663,8),CandidateFileList,0),2))</f>
        <v/>
      </c>
    </row>
    <row r="718" spans="12:14" x14ac:dyDescent="0.25">
      <c r="L718" s="5"/>
      <c r="M718" s="5"/>
      <c r="N718" s="5" t="str">
        <f>IF(LEFT(RIGHT(Candidate!CN664,2),1)&lt;&gt;"/",RIGHT(Candidate!CN664,6),INDEX(CandidateFileArray,MATCH(RIGHT(Candidate!CN664,8),CandidateFileList,0),2))</f>
        <v/>
      </c>
    </row>
    <row r="719" spans="12:14" x14ac:dyDescent="0.25">
      <c r="L719" s="5"/>
      <c r="M719" s="5"/>
      <c r="N719" s="5" t="str">
        <f>IF(LEFT(RIGHT(Candidate!CN665,2),1)&lt;&gt;"/",RIGHT(Candidate!CN665,6),INDEX(CandidateFileArray,MATCH(RIGHT(Candidate!CN665,8),CandidateFileList,0),2))</f>
        <v/>
      </c>
    </row>
    <row r="720" spans="12:14" x14ac:dyDescent="0.25">
      <c r="L720" s="5"/>
      <c r="M720" s="5"/>
      <c r="N720" s="5" t="str">
        <f>IF(LEFT(RIGHT(Candidate!CN666,2),1)&lt;&gt;"/",RIGHT(Candidate!CN666,6),INDEX(CandidateFileArray,MATCH(RIGHT(Candidate!CN666,8),CandidateFileList,0),2))</f>
        <v/>
      </c>
    </row>
    <row r="721" spans="12:14" x14ac:dyDescent="0.25">
      <c r="L721" s="5"/>
      <c r="M721" s="5"/>
      <c r="N721" s="5" t="str">
        <f>IF(LEFT(RIGHT(Candidate!CN667,2),1)&lt;&gt;"/",RIGHT(Candidate!CN667,6),INDEX(CandidateFileArray,MATCH(RIGHT(Candidate!CN667,8),CandidateFileList,0),2))</f>
        <v/>
      </c>
    </row>
    <row r="722" spans="12:14" x14ac:dyDescent="0.25">
      <c r="L722" s="5"/>
      <c r="M722" s="5"/>
      <c r="N722" s="5" t="str">
        <f>IF(LEFT(RIGHT(Candidate!CN668,2),1)&lt;&gt;"/",RIGHT(Candidate!CN668,6),INDEX(CandidateFileArray,MATCH(RIGHT(Candidate!CN668,8),CandidateFileList,0),2))</f>
        <v/>
      </c>
    </row>
    <row r="723" spans="12:14" x14ac:dyDescent="0.25">
      <c r="L723" s="5"/>
      <c r="M723" s="5"/>
      <c r="N723" s="5" t="str">
        <f>IF(LEFT(RIGHT(Candidate!CN669,2),1)&lt;&gt;"/",RIGHT(Candidate!CN669,6),INDEX(CandidateFileArray,MATCH(RIGHT(Candidate!CN669,8),CandidateFileList,0),2))</f>
        <v/>
      </c>
    </row>
    <row r="724" spans="12:14" x14ac:dyDescent="0.25">
      <c r="L724" s="5"/>
      <c r="M724" s="5"/>
      <c r="N724" s="5" t="str">
        <f>IF(LEFT(RIGHT(Candidate!CN670,2),1)&lt;&gt;"/",RIGHT(Candidate!CN670,6),INDEX(CandidateFileArray,MATCH(RIGHT(Candidate!CN670,8),CandidateFileList,0),2))</f>
        <v/>
      </c>
    </row>
    <row r="725" spans="12:14" x14ac:dyDescent="0.25">
      <c r="L725" s="5"/>
      <c r="M725" s="5"/>
      <c r="N725" s="5" t="str">
        <f>IF(LEFT(RIGHT(Candidate!CN671,2),1)&lt;&gt;"/",RIGHT(Candidate!CN671,6),INDEX(CandidateFileArray,MATCH(RIGHT(Candidate!CN671,8),CandidateFileList,0),2))</f>
        <v/>
      </c>
    </row>
    <row r="726" spans="12:14" x14ac:dyDescent="0.25">
      <c r="L726" s="5"/>
      <c r="M726" s="5"/>
      <c r="N726" s="5" t="str">
        <f>IF(LEFT(RIGHT(Candidate!CN672,2),1)&lt;&gt;"/",RIGHT(Candidate!CN672,6),INDEX(CandidateFileArray,MATCH(RIGHT(Candidate!CN672,8),CandidateFileList,0),2))</f>
        <v/>
      </c>
    </row>
    <row r="727" spans="12:14" x14ac:dyDescent="0.25">
      <c r="L727" s="5"/>
      <c r="M727" s="5"/>
      <c r="N727" s="5" t="str">
        <f>IF(LEFT(RIGHT(Candidate!CN673,2),1)&lt;&gt;"/",RIGHT(Candidate!CN673,6),INDEX(CandidateFileArray,MATCH(RIGHT(Candidate!CN673,8),CandidateFileList,0),2))</f>
        <v/>
      </c>
    </row>
    <row r="728" spans="12:14" x14ac:dyDescent="0.25">
      <c r="L728" s="5"/>
      <c r="M728" s="5"/>
      <c r="N728" s="5" t="str">
        <f>IF(LEFT(RIGHT(Candidate!CN674,2),1)&lt;&gt;"/",RIGHT(Candidate!CN674,6),INDEX(CandidateFileArray,MATCH(RIGHT(Candidate!CN674,8),CandidateFileList,0),2))</f>
        <v/>
      </c>
    </row>
    <row r="729" spans="12:14" x14ac:dyDescent="0.25">
      <c r="L729" s="5"/>
      <c r="M729" s="5"/>
      <c r="N729" s="5" t="str">
        <f>IF(LEFT(RIGHT(Candidate!CN675,2),1)&lt;&gt;"/",RIGHT(Candidate!CN675,6),INDEX(CandidateFileArray,MATCH(RIGHT(Candidate!CN675,8),CandidateFileList,0),2))</f>
        <v/>
      </c>
    </row>
    <row r="730" spans="12:14" x14ac:dyDescent="0.25">
      <c r="L730" s="5"/>
      <c r="M730" s="5"/>
      <c r="N730" s="5" t="str">
        <f>IF(LEFT(RIGHT(Candidate!CN676,2),1)&lt;&gt;"/",RIGHT(Candidate!CN676,6),INDEX(CandidateFileArray,MATCH(RIGHT(Candidate!CN676,8),CandidateFileList,0),2))</f>
        <v/>
      </c>
    </row>
    <row r="731" spans="12:14" x14ac:dyDescent="0.25">
      <c r="L731" s="5"/>
      <c r="M731" s="5"/>
      <c r="N731" s="5" t="str">
        <f>IF(LEFT(RIGHT(Candidate!CN677,2),1)&lt;&gt;"/",RIGHT(Candidate!CN677,6),INDEX(CandidateFileArray,MATCH(RIGHT(Candidate!CN677,8),CandidateFileList,0),2))</f>
        <v/>
      </c>
    </row>
    <row r="732" spans="12:14" x14ac:dyDescent="0.25">
      <c r="L732" s="5"/>
      <c r="M732" s="5"/>
      <c r="N732" s="5" t="str">
        <f>IF(LEFT(RIGHT(Candidate!CN678,2),1)&lt;&gt;"/",RIGHT(Candidate!CN678,6),INDEX(CandidateFileArray,MATCH(RIGHT(Candidate!CN678,8),CandidateFileList,0),2))</f>
        <v/>
      </c>
    </row>
    <row r="733" spans="12:14" x14ac:dyDescent="0.25">
      <c r="L733" s="5"/>
      <c r="M733" s="5"/>
      <c r="N733" s="5" t="str">
        <f>IF(LEFT(RIGHT(Candidate!CN679,2),1)&lt;&gt;"/",RIGHT(Candidate!CN679,6),INDEX(CandidateFileArray,MATCH(RIGHT(Candidate!CN679,8),CandidateFileList,0),2))</f>
        <v/>
      </c>
    </row>
    <row r="734" spans="12:14" x14ac:dyDescent="0.25">
      <c r="L734" s="5"/>
      <c r="M734" s="5"/>
      <c r="N734" s="5" t="str">
        <f>IF(LEFT(RIGHT(Candidate!CN680,2),1)&lt;&gt;"/",RIGHT(Candidate!CN680,6),INDEX(CandidateFileArray,MATCH(RIGHT(Candidate!CN680,8),CandidateFileList,0),2))</f>
        <v/>
      </c>
    </row>
    <row r="735" spans="12:14" x14ac:dyDescent="0.25">
      <c r="L735" s="5"/>
      <c r="M735" s="5"/>
      <c r="N735" s="5" t="str">
        <f>IF(LEFT(RIGHT(Candidate!CN681,2),1)&lt;&gt;"/",RIGHT(Candidate!CN681,6),INDEX(CandidateFileArray,MATCH(RIGHT(Candidate!CN681,8),CandidateFileList,0),2))</f>
        <v/>
      </c>
    </row>
    <row r="736" spans="12:14" x14ac:dyDescent="0.25">
      <c r="L736" s="5"/>
      <c r="M736" s="5"/>
      <c r="N736" s="5" t="str">
        <f>IF(LEFT(RIGHT(Candidate!CN682,2),1)&lt;&gt;"/",RIGHT(Candidate!CN682,6),INDEX(CandidateFileArray,MATCH(RIGHT(Candidate!CN682,8),CandidateFileList,0),2))</f>
        <v/>
      </c>
    </row>
    <row r="737" spans="12:14" x14ac:dyDescent="0.25">
      <c r="L737" s="5"/>
      <c r="M737" s="5"/>
      <c r="N737" s="5" t="str">
        <f>IF(LEFT(RIGHT(Candidate!CN683,2),1)&lt;&gt;"/",RIGHT(Candidate!CN683,6),INDEX(CandidateFileArray,MATCH(RIGHT(Candidate!CN683,8),CandidateFileList,0),2))</f>
        <v/>
      </c>
    </row>
    <row r="738" spans="12:14" x14ac:dyDescent="0.25">
      <c r="L738" s="5"/>
      <c r="M738" s="5"/>
      <c r="N738" s="5" t="str">
        <f>IF(LEFT(RIGHT(Candidate!CN684,2),1)&lt;&gt;"/",RIGHT(Candidate!CN684,6),INDEX(CandidateFileArray,MATCH(RIGHT(Candidate!CN684,8),CandidateFileList,0),2))</f>
        <v/>
      </c>
    </row>
    <row r="739" spans="12:14" x14ac:dyDescent="0.25">
      <c r="L739" s="5"/>
      <c r="M739" s="5"/>
      <c r="N739" s="5" t="str">
        <f>IF(LEFT(RIGHT(Candidate!CN685,2),1)&lt;&gt;"/",RIGHT(Candidate!CN685,6),INDEX(CandidateFileArray,MATCH(RIGHT(Candidate!CN685,8),CandidateFileList,0),2))</f>
        <v/>
      </c>
    </row>
    <row r="740" spans="12:14" x14ac:dyDescent="0.25">
      <c r="L740" s="5"/>
      <c r="M740" s="5"/>
      <c r="N740" s="5" t="str">
        <f>IF(LEFT(RIGHT(Candidate!CN686,2),1)&lt;&gt;"/",RIGHT(Candidate!CN686,6),INDEX(CandidateFileArray,MATCH(RIGHT(Candidate!CN686,8),CandidateFileList,0),2))</f>
        <v/>
      </c>
    </row>
    <row r="741" spans="12:14" x14ac:dyDescent="0.25">
      <c r="L741" s="5"/>
      <c r="M741" s="5"/>
      <c r="N741" s="5" t="str">
        <f>IF(LEFT(RIGHT(Candidate!CN687,2),1)&lt;&gt;"/",RIGHT(Candidate!CN687,6),INDEX(CandidateFileArray,MATCH(RIGHT(Candidate!CN687,8),CandidateFileList,0),2))</f>
        <v/>
      </c>
    </row>
    <row r="742" spans="12:14" x14ac:dyDescent="0.25">
      <c r="L742" s="5"/>
      <c r="M742" s="5"/>
      <c r="N742" s="5" t="str">
        <f>IF(LEFT(RIGHT(Candidate!CN688,2),1)&lt;&gt;"/",RIGHT(Candidate!CN688,6),INDEX(CandidateFileArray,MATCH(RIGHT(Candidate!CN688,8),CandidateFileList,0),2))</f>
        <v/>
      </c>
    </row>
    <row r="743" spans="12:14" x14ac:dyDescent="0.25">
      <c r="L743" s="5"/>
      <c r="M743" s="5"/>
      <c r="N743" s="5" t="str">
        <f>IF(LEFT(RIGHT(Candidate!CN689,2),1)&lt;&gt;"/",RIGHT(Candidate!CN689,6),INDEX(CandidateFileArray,MATCH(RIGHT(Candidate!CN689,8),CandidateFileList,0),2))</f>
        <v/>
      </c>
    </row>
    <row r="744" spans="12:14" x14ac:dyDescent="0.25">
      <c r="L744" s="5"/>
      <c r="M744" s="5"/>
      <c r="N744" s="5" t="str">
        <f>IF(LEFT(RIGHT(Candidate!CN690,2),1)&lt;&gt;"/",RIGHT(Candidate!CN690,6),INDEX(CandidateFileArray,MATCH(RIGHT(Candidate!CN690,8),CandidateFileList,0),2))</f>
        <v/>
      </c>
    </row>
    <row r="745" spans="12:14" x14ac:dyDescent="0.25">
      <c r="L745" s="5"/>
      <c r="M745" s="5"/>
      <c r="N745" s="5" t="str">
        <f>IF(LEFT(RIGHT(Candidate!CN691,2),1)&lt;&gt;"/",RIGHT(Candidate!CN691,6),INDEX(CandidateFileArray,MATCH(RIGHT(Candidate!CN691,8),CandidateFileList,0),2))</f>
        <v/>
      </c>
    </row>
    <row r="746" spans="12:14" x14ac:dyDescent="0.25">
      <c r="L746" s="5"/>
      <c r="M746" s="5"/>
      <c r="N746" s="5" t="str">
        <f>IF(LEFT(RIGHT(Candidate!CN692,2),1)&lt;&gt;"/",RIGHT(Candidate!CN692,6),INDEX(CandidateFileArray,MATCH(RIGHT(Candidate!CN692,8),CandidateFileList,0),2))</f>
        <v/>
      </c>
    </row>
    <row r="747" spans="12:14" x14ac:dyDescent="0.25">
      <c r="L747" s="5"/>
      <c r="M747" s="5"/>
      <c r="N747" s="5" t="str">
        <f>IF(LEFT(RIGHT(Candidate!CN693,2),1)&lt;&gt;"/",RIGHT(Candidate!CN693,6),INDEX(CandidateFileArray,MATCH(RIGHT(Candidate!CN693,8),CandidateFileList,0),2))</f>
        <v/>
      </c>
    </row>
    <row r="748" spans="12:14" x14ac:dyDescent="0.25">
      <c r="L748" s="5"/>
      <c r="M748" s="5"/>
      <c r="N748" s="5" t="str">
        <f>IF(LEFT(RIGHT(Candidate!CN694,2),1)&lt;&gt;"/",RIGHT(Candidate!CN694,6),INDEX(CandidateFileArray,MATCH(RIGHT(Candidate!CN694,8),CandidateFileList,0),2))</f>
        <v/>
      </c>
    </row>
    <row r="749" spans="12:14" x14ac:dyDescent="0.25">
      <c r="L749" s="5"/>
      <c r="M749" s="5"/>
      <c r="N749" s="5" t="str">
        <f>IF(LEFT(RIGHT(Candidate!CN695,2),1)&lt;&gt;"/",RIGHT(Candidate!CN695,6),INDEX(CandidateFileArray,MATCH(RIGHT(Candidate!CN695,8),CandidateFileList,0),2))</f>
        <v/>
      </c>
    </row>
    <row r="750" spans="12:14" x14ac:dyDescent="0.25">
      <c r="L750" s="5"/>
      <c r="M750" s="5"/>
      <c r="N750" s="5" t="str">
        <f>IF(LEFT(RIGHT(Candidate!CN696,2),1)&lt;&gt;"/",RIGHT(Candidate!CN696,6),INDEX(CandidateFileArray,MATCH(RIGHT(Candidate!CN696,8),CandidateFileList,0),2))</f>
        <v/>
      </c>
    </row>
    <row r="751" spans="12:14" x14ac:dyDescent="0.25">
      <c r="L751" s="5"/>
      <c r="M751" s="5"/>
      <c r="N751" s="5" t="str">
        <f>IF(LEFT(RIGHT(Candidate!CN697,2),1)&lt;&gt;"/",RIGHT(Candidate!CN697,6),INDEX(CandidateFileArray,MATCH(RIGHT(Candidate!CN697,8),CandidateFileList,0),2))</f>
        <v/>
      </c>
    </row>
    <row r="752" spans="12:14" x14ac:dyDescent="0.25">
      <c r="L752" s="5"/>
      <c r="M752" s="5"/>
      <c r="N752" s="5" t="str">
        <f>IF(LEFT(RIGHT(Candidate!CN698,2),1)&lt;&gt;"/",RIGHT(Candidate!CN698,6),INDEX(CandidateFileArray,MATCH(RIGHT(Candidate!CN698,8),CandidateFileList,0),2))</f>
        <v/>
      </c>
    </row>
    <row r="753" spans="12:14" x14ac:dyDescent="0.25">
      <c r="L753" s="5"/>
      <c r="M753" s="5"/>
      <c r="N753" s="5" t="str">
        <f>IF(LEFT(RIGHT(Candidate!CN699,2),1)&lt;&gt;"/",RIGHT(Candidate!CN699,6),INDEX(CandidateFileArray,MATCH(RIGHT(Candidate!CN699,8),CandidateFileList,0),2))</f>
        <v/>
      </c>
    </row>
    <row r="754" spans="12:14" x14ac:dyDescent="0.25">
      <c r="L754" s="5"/>
      <c r="M754" s="5"/>
      <c r="N754" s="5" t="str">
        <f>IF(LEFT(RIGHT(Candidate!CN700,2),1)&lt;&gt;"/",RIGHT(Candidate!CN700,6),INDEX(CandidateFileArray,MATCH(RIGHT(Candidate!CN700,8),CandidateFileList,0),2))</f>
        <v/>
      </c>
    </row>
    <row r="755" spans="12:14" x14ac:dyDescent="0.25">
      <c r="L755" s="5"/>
      <c r="M755" s="5"/>
      <c r="N755" s="5" t="str">
        <f>IF(LEFT(RIGHT(Candidate!CN701,2),1)&lt;&gt;"/",RIGHT(Candidate!CN701,6),INDEX(CandidateFileArray,MATCH(RIGHT(Candidate!CN701,8),CandidateFileList,0),2))</f>
        <v/>
      </c>
    </row>
    <row r="756" spans="12:14" x14ac:dyDescent="0.25">
      <c r="L756" s="5"/>
      <c r="M756" s="5"/>
      <c r="N756" s="5" t="str">
        <f>IF(LEFT(RIGHT(Candidate!CN702,2),1)&lt;&gt;"/",RIGHT(Candidate!CN702,6),INDEX(CandidateFileArray,MATCH(RIGHT(Candidate!CN702,8),CandidateFileList,0),2))</f>
        <v/>
      </c>
    </row>
    <row r="757" spans="12:14" x14ac:dyDescent="0.25">
      <c r="L757" s="5"/>
      <c r="M757" s="5"/>
      <c r="N757" s="5" t="str">
        <f>IF(LEFT(RIGHT(Candidate!CN703,2),1)&lt;&gt;"/",RIGHT(Candidate!CN703,6),INDEX(CandidateFileArray,MATCH(RIGHT(Candidate!CN703,8),CandidateFileList,0),2))</f>
        <v/>
      </c>
    </row>
    <row r="758" spans="12:14" x14ac:dyDescent="0.25">
      <c r="L758" s="5"/>
      <c r="M758" s="5"/>
      <c r="N758" s="5" t="str">
        <f>IF(LEFT(RIGHT(Candidate!CN704,2),1)&lt;&gt;"/",RIGHT(Candidate!CN704,6),INDEX(CandidateFileArray,MATCH(RIGHT(Candidate!CN704,8),CandidateFileList,0),2))</f>
        <v/>
      </c>
    </row>
    <row r="759" spans="12:14" x14ac:dyDescent="0.25">
      <c r="L759" s="5"/>
      <c r="M759" s="5"/>
      <c r="N759" s="5" t="str">
        <f>IF(LEFT(RIGHT(Candidate!CN705,2),1)&lt;&gt;"/",RIGHT(Candidate!CN705,6),INDEX(CandidateFileArray,MATCH(RIGHT(Candidate!CN705,8),CandidateFileList,0),2))</f>
        <v/>
      </c>
    </row>
    <row r="760" spans="12:14" x14ac:dyDescent="0.25">
      <c r="L760" s="5"/>
      <c r="M760" s="5"/>
      <c r="N760" s="5" t="str">
        <f>IF(LEFT(RIGHT(Candidate!CN706,2),1)&lt;&gt;"/",RIGHT(Candidate!CN706,6),INDEX(CandidateFileArray,MATCH(RIGHT(Candidate!CN706,8),CandidateFileList,0),2))</f>
        <v/>
      </c>
    </row>
    <row r="761" spans="12:14" x14ac:dyDescent="0.25">
      <c r="L761" s="5"/>
      <c r="M761" s="5"/>
      <c r="N761" s="5" t="str">
        <f>IF(LEFT(RIGHT(Candidate!CN707,2),1)&lt;&gt;"/",RIGHT(Candidate!CN707,6),INDEX(CandidateFileArray,MATCH(RIGHT(Candidate!CN707,8),CandidateFileList,0),2))</f>
        <v/>
      </c>
    </row>
    <row r="762" spans="12:14" x14ac:dyDescent="0.25">
      <c r="L762" s="5"/>
      <c r="M762" s="5"/>
      <c r="N762" s="5" t="str">
        <f>IF(LEFT(RIGHT(Candidate!CN708,2),1)&lt;&gt;"/",RIGHT(Candidate!CN708,6),INDEX(CandidateFileArray,MATCH(RIGHT(Candidate!CN708,8),CandidateFileList,0),2))</f>
        <v/>
      </c>
    </row>
    <row r="763" spans="12:14" x14ac:dyDescent="0.25">
      <c r="L763" s="5"/>
      <c r="M763" s="5"/>
      <c r="N763" s="5" t="str">
        <f>IF(LEFT(RIGHT(Candidate!CN709,2),1)&lt;&gt;"/",RIGHT(Candidate!CN709,6),INDEX(CandidateFileArray,MATCH(RIGHT(Candidate!CN709,8),CandidateFileList,0),2))</f>
        <v/>
      </c>
    </row>
    <row r="764" spans="12:14" x14ac:dyDescent="0.25">
      <c r="L764" s="5"/>
      <c r="M764" s="5"/>
      <c r="N764" s="5" t="str">
        <f>IF(LEFT(RIGHT(Candidate!CN710,2),1)&lt;&gt;"/",RIGHT(Candidate!CN710,6),INDEX(CandidateFileArray,MATCH(RIGHT(Candidate!CN710,8),CandidateFileList,0),2))</f>
        <v/>
      </c>
    </row>
    <row r="765" spans="12:14" x14ac:dyDescent="0.25">
      <c r="L765" s="5"/>
      <c r="M765" s="5"/>
      <c r="N765" s="5" t="str">
        <f>IF(LEFT(RIGHT(Candidate!CN711,2),1)&lt;&gt;"/",RIGHT(Candidate!CN711,6),INDEX(CandidateFileArray,MATCH(RIGHT(Candidate!CN711,8),CandidateFileList,0),2))</f>
        <v/>
      </c>
    </row>
    <row r="766" spans="12:14" x14ac:dyDescent="0.25">
      <c r="L766" s="5"/>
      <c r="M766" s="5"/>
      <c r="N766" s="5" t="str">
        <f>IF(LEFT(RIGHT(Candidate!CN712,2),1)&lt;&gt;"/",RIGHT(Candidate!CN712,6),INDEX(CandidateFileArray,MATCH(RIGHT(Candidate!CN712,8),CandidateFileList,0),2))</f>
        <v/>
      </c>
    </row>
    <row r="767" spans="12:14" x14ac:dyDescent="0.25">
      <c r="L767" s="5"/>
      <c r="M767" s="5"/>
      <c r="N767" s="5" t="str">
        <f>IF(LEFT(RIGHT(Candidate!CN713,2),1)&lt;&gt;"/",RIGHT(Candidate!CN713,6),INDEX(CandidateFileArray,MATCH(RIGHT(Candidate!CN713,8),CandidateFileList,0),2))</f>
        <v/>
      </c>
    </row>
    <row r="768" spans="12:14" x14ac:dyDescent="0.25">
      <c r="L768" s="5"/>
      <c r="M768" s="5"/>
      <c r="N768" s="5" t="str">
        <f>IF(LEFT(RIGHT(Candidate!CN714,2),1)&lt;&gt;"/",RIGHT(Candidate!CN714,6),INDEX(CandidateFileArray,MATCH(RIGHT(Candidate!CN714,8),CandidateFileList,0),2))</f>
        <v/>
      </c>
    </row>
    <row r="769" spans="12:14" x14ac:dyDescent="0.25">
      <c r="L769" s="5"/>
      <c r="M769" s="5"/>
      <c r="N769" s="5" t="str">
        <f>IF(LEFT(RIGHT(Candidate!CN715,2),1)&lt;&gt;"/",RIGHT(Candidate!CN715,6),INDEX(CandidateFileArray,MATCH(RIGHT(Candidate!CN715,8),CandidateFileList,0),2))</f>
        <v/>
      </c>
    </row>
    <row r="770" spans="12:14" x14ac:dyDescent="0.25">
      <c r="L770" s="5"/>
      <c r="M770" s="5"/>
      <c r="N770" s="5" t="str">
        <f>IF(LEFT(RIGHT(Candidate!CN716,2),1)&lt;&gt;"/",RIGHT(Candidate!CN716,6),INDEX(CandidateFileArray,MATCH(RIGHT(Candidate!CN716,8),CandidateFileList,0),2))</f>
        <v/>
      </c>
    </row>
    <row r="771" spans="12:14" x14ac:dyDescent="0.25">
      <c r="L771" s="5"/>
      <c r="M771" s="5"/>
      <c r="N771" s="5" t="str">
        <f>IF(LEFT(RIGHT(Candidate!CN717,2),1)&lt;&gt;"/",RIGHT(Candidate!CN717,6),INDEX(CandidateFileArray,MATCH(RIGHT(Candidate!CN717,8),CandidateFileList,0),2))</f>
        <v/>
      </c>
    </row>
    <row r="772" spans="12:14" x14ac:dyDescent="0.25">
      <c r="L772" s="5"/>
      <c r="M772" s="5"/>
      <c r="N772" s="5" t="str">
        <f>IF(LEFT(RIGHT(Candidate!CN718,2),1)&lt;&gt;"/",RIGHT(Candidate!CN718,6),INDEX(CandidateFileArray,MATCH(RIGHT(Candidate!CN718,8),CandidateFileList,0),2))</f>
        <v/>
      </c>
    </row>
    <row r="773" spans="12:14" x14ac:dyDescent="0.25">
      <c r="L773" s="5"/>
      <c r="M773" s="5"/>
      <c r="N773" s="5" t="str">
        <f>IF(LEFT(RIGHT(Candidate!CN719,2),1)&lt;&gt;"/",RIGHT(Candidate!CN719,6),INDEX(CandidateFileArray,MATCH(RIGHT(Candidate!CN719,8),CandidateFileList,0),2))</f>
        <v/>
      </c>
    </row>
    <row r="774" spans="12:14" x14ac:dyDescent="0.25">
      <c r="L774" s="5"/>
      <c r="M774" s="5"/>
      <c r="N774" s="5" t="str">
        <f>IF(LEFT(RIGHT(Candidate!CN720,2),1)&lt;&gt;"/",RIGHT(Candidate!CN720,6),INDEX(CandidateFileArray,MATCH(RIGHT(Candidate!CN720,8),CandidateFileList,0),2))</f>
        <v/>
      </c>
    </row>
    <row r="775" spans="12:14" x14ac:dyDescent="0.25">
      <c r="L775" s="5"/>
      <c r="M775" s="5"/>
      <c r="N775" s="5" t="str">
        <f>IF(LEFT(RIGHT(Candidate!CN721,2),1)&lt;&gt;"/",RIGHT(Candidate!CN721,6),INDEX(CandidateFileArray,MATCH(RIGHT(Candidate!CN721,8),CandidateFileList,0),2))</f>
        <v/>
      </c>
    </row>
    <row r="776" spans="12:14" x14ac:dyDescent="0.25">
      <c r="L776" s="5"/>
      <c r="M776" s="5"/>
      <c r="N776" s="5" t="str">
        <f>IF(LEFT(RIGHT(Candidate!CN722,2),1)&lt;&gt;"/",RIGHT(Candidate!CN722,6),INDEX(CandidateFileArray,MATCH(RIGHT(Candidate!CN722,8),CandidateFileList,0),2))</f>
        <v/>
      </c>
    </row>
    <row r="777" spans="12:14" x14ac:dyDescent="0.25">
      <c r="L777" s="5"/>
      <c r="M777" s="5"/>
      <c r="N777" s="5" t="str">
        <f>IF(LEFT(RIGHT(Candidate!CN723,2),1)&lt;&gt;"/",RIGHT(Candidate!CN723,6),INDEX(CandidateFileArray,MATCH(RIGHT(Candidate!CN723,8),CandidateFileList,0),2))</f>
        <v/>
      </c>
    </row>
    <row r="778" spans="12:14" x14ac:dyDescent="0.25">
      <c r="L778" s="5"/>
      <c r="M778" s="5"/>
      <c r="N778" s="5" t="str">
        <f>IF(LEFT(RIGHT(Candidate!CN724,2),1)&lt;&gt;"/",RIGHT(Candidate!CN724,6),INDEX(CandidateFileArray,MATCH(RIGHT(Candidate!CN724,8),CandidateFileList,0),2))</f>
        <v/>
      </c>
    </row>
    <row r="779" spans="12:14" x14ac:dyDescent="0.25">
      <c r="L779" s="5"/>
      <c r="M779" s="5"/>
      <c r="N779" s="5" t="str">
        <f>IF(LEFT(RIGHT(Candidate!CN725,2),1)&lt;&gt;"/",RIGHT(Candidate!CN725,6),INDEX(CandidateFileArray,MATCH(RIGHT(Candidate!CN725,8),CandidateFileList,0),2))</f>
        <v/>
      </c>
    </row>
    <row r="780" spans="12:14" x14ac:dyDescent="0.25">
      <c r="L780" s="5"/>
      <c r="M780" s="5"/>
      <c r="N780" s="5" t="str">
        <f>IF(LEFT(RIGHT(Candidate!CN726,2),1)&lt;&gt;"/",RIGHT(Candidate!CN726,6),INDEX(CandidateFileArray,MATCH(RIGHT(Candidate!CN726,8),CandidateFileList,0),2))</f>
        <v/>
      </c>
    </row>
    <row r="781" spans="12:14" x14ac:dyDescent="0.25">
      <c r="L781" s="5"/>
      <c r="M781" s="5"/>
      <c r="N781" s="5" t="str">
        <f>IF(LEFT(RIGHT(Candidate!CN727,2),1)&lt;&gt;"/",RIGHT(Candidate!CN727,6),INDEX(CandidateFileArray,MATCH(RIGHT(Candidate!CN727,8),CandidateFileList,0),2))</f>
        <v/>
      </c>
    </row>
    <row r="782" spans="12:14" x14ac:dyDescent="0.25">
      <c r="L782" s="5"/>
      <c r="M782" s="5"/>
      <c r="N782" s="5" t="str">
        <f>IF(LEFT(RIGHT(Candidate!CN728,2),1)&lt;&gt;"/",RIGHT(Candidate!CN728,6),INDEX(CandidateFileArray,MATCH(RIGHT(Candidate!CN728,8),CandidateFileList,0),2))</f>
        <v/>
      </c>
    </row>
    <row r="783" spans="12:14" x14ac:dyDescent="0.25">
      <c r="L783" s="5"/>
      <c r="M783" s="5"/>
      <c r="N783" s="5" t="str">
        <f>IF(LEFT(RIGHT(Candidate!CN729,2),1)&lt;&gt;"/",RIGHT(Candidate!CN729,6),INDEX(CandidateFileArray,MATCH(RIGHT(Candidate!CN729,8),CandidateFileList,0),2))</f>
        <v/>
      </c>
    </row>
    <row r="784" spans="12:14" x14ac:dyDescent="0.25">
      <c r="L784" s="5"/>
      <c r="M784" s="5"/>
      <c r="N784" s="5" t="str">
        <f>IF(LEFT(RIGHT(Candidate!CN730,2),1)&lt;&gt;"/",RIGHT(Candidate!CN730,6),INDEX(CandidateFileArray,MATCH(RIGHT(Candidate!CN730,8),CandidateFileList,0),2))</f>
        <v/>
      </c>
    </row>
    <row r="785" spans="12:14" x14ac:dyDescent="0.25">
      <c r="L785" s="5"/>
      <c r="M785" s="5"/>
      <c r="N785" s="5" t="str">
        <f>IF(LEFT(RIGHT(Candidate!CN731,2),1)&lt;&gt;"/",RIGHT(Candidate!CN731,6),INDEX(CandidateFileArray,MATCH(RIGHT(Candidate!CN731,8),CandidateFileList,0),2))</f>
        <v/>
      </c>
    </row>
    <row r="786" spans="12:14" x14ac:dyDescent="0.25">
      <c r="L786" s="5"/>
      <c r="M786" s="5"/>
      <c r="N786" s="5" t="str">
        <f>IF(LEFT(RIGHT(Candidate!CN732,2),1)&lt;&gt;"/",RIGHT(Candidate!CN732,6),INDEX(CandidateFileArray,MATCH(RIGHT(Candidate!CN732,8),CandidateFileList,0),2))</f>
        <v/>
      </c>
    </row>
    <row r="787" spans="12:14" x14ac:dyDescent="0.25">
      <c r="L787" s="5"/>
      <c r="M787" s="5"/>
      <c r="N787" s="5" t="str">
        <f>IF(LEFT(RIGHT(Candidate!CN733,2),1)&lt;&gt;"/",RIGHT(Candidate!CN733,6),INDEX(CandidateFileArray,MATCH(RIGHT(Candidate!CN733,8),CandidateFileList,0),2))</f>
        <v/>
      </c>
    </row>
    <row r="788" spans="12:14" x14ac:dyDescent="0.25">
      <c r="L788" s="5"/>
      <c r="M788" s="5"/>
      <c r="N788" s="5" t="str">
        <f>IF(LEFT(RIGHT(Candidate!CN734,2),1)&lt;&gt;"/",RIGHT(Candidate!CN734,6),INDEX(CandidateFileArray,MATCH(RIGHT(Candidate!CN734,8),CandidateFileList,0),2))</f>
        <v/>
      </c>
    </row>
    <row r="789" spans="12:14" x14ac:dyDescent="0.25">
      <c r="L789" s="5"/>
      <c r="M789" s="5"/>
      <c r="N789" s="5" t="str">
        <f>IF(LEFT(RIGHT(Candidate!CN735,2),1)&lt;&gt;"/",RIGHT(Candidate!CN735,6),INDEX(CandidateFileArray,MATCH(RIGHT(Candidate!CN735,8),CandidateFileList,0),2))</f>
        <v/>
      </c>
    </row>
    <row r="790" spans="12:14" x14ac:dyDescent="0.25">
      <c r="L790" s="5"/>
      <c r="M790" s="5"/>
      <c r="N790" s="5" t="str">
        <f>IF(LEFT(RIGHT(Candidate!CN736,2),1)&lt;&gt;"/",RIGHT(Candidate!CN736,6),INDEX(CandidateFileArray,MATCH(RIGHT(Candidate!CN736,8),CandidateFileList,0),2))</f>
        <v/>
      </c>
    </row>
    <row r="791" spans="12:14" x14ac:dyDescent="0.25">
      <c r="L791" s="5"/>
      <c r="M791" s="5"/>
      <c r="N791" s="5" t="str">
        <f>IF(LEFT(RIGHT(Candidate!CN737,2),1)&lt;&gt;"/",RIGHT(Candidate!CN737,6),INDEX(CandidateFileArray,MATCH(RIGHT(Candidate!CN737,8),CandidateFileList,0),2))</f>
        <v/>
      </c>
    </row>
    <row r="792" spans="12:14" x14ac:dyDescent="0.25">
      <c r="L792" s="5"/>
      <c r="M792" s="5"/>
      <c r="N792" s="5" t="str">
        <f>IF(LEFT(RIGHT(Candidate!CN738,2),1)&lt;&gt;"/",RIGHT(Candidate!CN738,6),INDEX(CandidateFileArray,MATCH(RIGHT(Candidate!CN738,8),CandidateFileList,0),2))</f>
        <v/>
      </c>
    </row>
    <row r="793" spans="12:14" x14ac:dyDescent="0.25">
      <c r="L793" s="5"/>
      <c r="M793" s="5"/>
      <c r="N793" s="5" t="str">
        <f>IF(LEFT(RIGHT(Candidate!CN739,2),1)&lt;&gt;"/",RIGHT(Candidate!CN739,6),INDEX(CandidateFileArray,MATCH(RIGHT(Candidate!CN739,8),CandidateFileList,0),2))</f>
        <v/>
      </c>
    </row>
    <row r="794" spans="12:14" x14ac:dyDescent="0.25">
      <c r="L794" s="5"/>
      <c r="M794" s="5"/>
      <c r="N794" s="5" t="str">
        <f>IF(LEFT(RIGHT(Candidate!CN740,2),1)&lt;&gt;"/",RIGHT(Candidate!CN740,6),INDEX(CandidateFileArray,MATCH(RIGHT(Candidate!CN740,8),CandidateFileList,0),2))</f>
        <v/>
      </c>
    </row>
    <row r="795" spans="12:14" x14ac:dyDescent="0.25">
      <c r="L795" s="5"/>
      <c r="M795" s="5"/>
      <c r="N795" s="5" t="str">
        <f>IF(LEFT(RIGHT(Candidate!CN741,2),1)&lt;&gt;"/",RIGHT(Candidate!CN741,6),INDEX(CandidateFileArray,MATCH(RIGHT(Candidate!CN741,8),CandidateFileList,0),2))</f>
        <v/>
      </c>
    </row>
    <row r="796" spans="12:14" x14ac:dyDescent="0.25">
      <c r="L796" s="5"/>
      <c r="M796" s="5"/>
      <c r="N796" s="5" t="str">
        <f>IF(LEFT(RIGHT(Candidate!CN742,2),1)&lt;&gt;"/",RIGHT(Candidate!CN742,6),INDEX(CandidateFileArray,MATCH(RIGHT(Candidate!CN742,8),CandidateFileList,0),2))</f>
        <v/>
      </c>
    </row>
    <row r="797" spans="12:14" x14ac:dyDescent="0.25">
      <c r="L797" s="5"/>
      <c r="M797" s="5"/>
      <c r="N797" s="5" t="str">
        <f>IF(LEFT(RIGHT(Candidate!CN743,2),1)&lt;&gt;"/",RIGHT(Candidate!CN743,6),INDEX(CandidateFileArray,MATCH(RIGHT(Candidate!CN743,8),CandidateFileList,0),2))</f>
        <v/>
      </c>
    </row>
    <row r="798" spans="12:14" x14ac:dyDescent="0.25">
      <c r="L798" s="5"/>
      <c r="M798" s="5"/>
      <c r="N798" s="5" t="str">
        <f>IF(LEFT(RIGHT(Candidate!CN744,2),1)&lt;&gt;"/",RIGHT(Candidate!CN744,6),INDEX(CandidateFileArray,MATCH(RIGHT(Candidate!CN744,8),CandidateFileList,0),2))</f>
        <v/>
      </c>
    </row>
    <row r="799" spans="12:14" x14ac:dyDescent="0.25">
      <c r="L799" s="5"/>
      <c r="M799" s="5"/>
      <c r="N799" s="5" t="str">
        <f>IF(LEFT(RIGHT(Candidate!CN745,2),1)&lt;&gt;"/",RIGHT(Candidate!CN745,6),INDEX(CandidateFileArray,MATCH(RIGHT(Candidate!CN745,8),CandidateFileList,0),2))</f>
        <v/>
      </c>
    </row>
    <row r="800" spans="12:14" x14ac:dyDescent="0.25">
      <c r="L800" s="5"/>
      <c r="M800" s="5"/>
      <c r="N800" s="5" t="str">
        <f>IF(LEFT(RIGHT(Candidate!CN746,2),1)&lt;&gt;"/",RIGHT(Candidate!CN746,6),INDEX(CandidateFileArray,MATCH(RIGHT(Candidate!CN746,8),CandidateFileList,0),2))</f>
        <v/>
      </c>
    </row>
    <row r="801" spans="12:14" x14ac:dyDescent="0.25">
      <c r="L801" s="5"/>
      <c r="M801" s="5"/>
      <c r="N801" s="5" t="str">
        <f>IF(LEFT(RIGHT(Candidate!CN747,2),1)&lt;&gt;"/",RIGHT(Candidate!CN747,6),INDEX(CandidateFileArray,MATCH(RIGHT(Candidate!CN747,8),CandidateFileList,0),2))</f>
        <v/>
      </c>
    </row>
    <row r="802" spans="12:14" x14ac:dyDescent="0.25">
      <c r="L802" s="5"/>
      <c r="M802" s="5"/>
      <c r="N802" s="5" t="str">
        <f>IF(LEFT(RIGHT(Candidate!CN748,2),1)&lt;&gt;"/",RIGHT(Candidate!CN748,6),INDEX(CandidateFileArray,MATCH(RIGHT(Candidate!CN748,8),CandidateFileList,0),2))</f>
        <v/>
      </c>
    </row>
    <row r="803" spans="12:14" x14ac:dyDescent="0.25">
      <c r="L803" s="5"/>
      <c r="M803" s="5"/>
      <c r="N803" s="5" t="str">
        <f>IF(LEFT(RIGHT(Candidate!CN749,2),1)&lt;&gt;"/",RIGHT(Candidate!CN749,6),INDEX(CandidateFileArray,MATCH(RIGHT(Candidate!CN749,8),CandidateFileList,0),2))</f>
        <v/>
      </c>
    </row>
    <row r="804" spans="12:14" x14ac:dyDescent="0.25">
      <c r="L804" s="5"/>
      <c r="M804" s="5"/>
      <c r="N804" s="5" t="str">
        <f>IF(LEFT(RIGHT(Candidate!CN750,2),1)&lt;&gt;"/",RIGHT(Candidate!CN750,6),INDEX(CandidateFileArray,MATCH(RIGHT(Candidate!CN750,8),CandidateFileList,0),2))</f>
        <v/>
      </c>
    </row>
    <row r="805" spans="12:14" x14ac:dyDescent="0.25">
      <c r="L805" s="5"/>
      <c r="M805" s="5"/>
      <c r="N805" s="5" t="str">
        <f>IF(LEFT(RIGHT(Candidate!CN751,2),1)&lt;&gt;"/",RIGHT(Candidate!CN751,6),INDEX(CandidateFileArray,MATCH(RIGHT(Candidate!CN751,8),CandidateFileList,0),2))</f>
        <v/>
      </c>
    </row>
    <row r="806" spans="12:14" x14ac:dyDescent="0.25">
      <c r="L806" s="5"/>
      <c r="M806" s="5"/>
      <c r="N806" s="5" t="str">
        <f>IF(LEFT(RIGHT(Candidate!CN752,2),1)&lt;&gt;"/",RIGHT(Candidate!CN752,6),INDEX(CandidateFileArray,MATCH(RIGHT(Candidate!CN752,8),CandidateFileList,0),2))</f>
        <v/>
      </c>
    </row>
    <row r="807" spans="12:14" x14ac:dyDescent="0.25">
      <c r="L807" s="5"/>
      <c r="M807" s="5"/>
      <c r="N807" s="5" t="str">
        <f>IF(LEFT(RIGHT(Candidate!CN753,2),1)&lt;&gt;"/",RIGHT(Candidate!CN753,6),INDEX(CandidateFileArray,MATCH(RIGHT(Candidate!CN753,8),CandidateFileList,0),2))</f>
        <v/>
      </c>
    </row>
    <row r="808" spans="12:14" x14ac:dyDescent="0.25">
      <c r="L808" s="5"/>
      <c r="M808" s="5"/>
      <c r="N808" s="5" t="str">
        <f>IF(LEFT(RIGHT(Candidate!CN754,2),1)&lt;&gt;"/",RIGHT(Candidate!CN754,6),INDEX(CandidateFileArray,MATCH(RIGHT(Candidate!CN754,8),CandidateFileList,0),2))</f>
        <v/>
      </c>
    </row>
    <row r="809" spans="12:14" x14ac:dyDescent="0.25">
      <c r="L809" s="5"/>
      <c r="M809" s="5"/>
      <c r="N809" s="5" t="str">
        <f>IF(LEFT(RIGHT(Candidate!CN755,2),1)&lt;&gt;"/",RIGHT(Candidate!CN755,6),INDEX(CandidateFileArray,MATCH(RIGHT(Candidate!CN755,8),CandidateFileList,0),2))</f>
        <v/>
      </c>
    </row>
    <row r="810" spans="12:14" x14ac:dyDescent="0.25">
      <c r="L810" s="5"/>
      <c r="M810" s="5"/>
      <c r="N810" s="5" t="str">
        <f>IF(LEFT(RIGHT(Candidate!CN756,2),1)&lt;&gt;"/",RIGHT(Candidate!CN756,6),INDEX(CandidateFileArray,MATCH(RIGHT(Candidate!CN756,8),CandidateFileList,0),2))</f>
        <v/>
      </c>
    </row>
    <row r="811" spans="12:14" x14ac:dyDescent="0.25">
      <c r="L811" s="5"/>
      <c r="M811" s="5"/>
      <c r="N811" s="5" t="str">
        <f>IF(LEFT(RIGHT(Candidate!CN757,2),1)&lt;&gt;"/",RIGHT(Candidate!CN757,6),INDEX(CandidateFileArray,MATCH(RIGHT(Candidate!CN757,8),CandidateFileList,0),2))</f>
        <v/>
      </c>
    </row>
    <row r="812" spans="12:14" x14ac:dyDescent="0.25">
      <c r="L812" s="5"/>
      <c r="M812" s="5"/>
      <c r="N812" s="5" t="str">
        <f>IF(LEFT(RIGHT(Candidate!CN758,2),1)&lt;&gt;"/",RIGHT(Candidate!CN758,6),INDEX(CandidateFileArray,MATCH(RIGHT(Candidate!CN758,8),CandidateFileList,0),2))</f>
        <v/>
      </c>
    </row>
    <row r="813" spans="12:14" x14ac:dyDescent="0.25">
      <c r="L813" s="5"/>
      <c r="M813" s="5"/>
      <c r="N813" s="5" t="str">
        <f>IF(LEFT(RIGHT(Candidate!CN759,2),1)&lt;&gt;"/",RIGHT(Candidate!CN759,6),INDEX(CandidateFileArray,MATCH(RIGHT(Candidate!CN759,8),CandidateFileList,0),2))</f>
        <v/>
      </c>
    </row>
    <row r="814" spans="12:14" x14ac:dyDescent="0.25">
      <c r="L814" s="5"/>
      <c r="M814" s="5"/>
      <c r="N814" s="5" t="str">
        <f>IF(LEFT(RIGHT(Candidate!CN760,2),1)&lt;&gt;"/",RIGHT(Candidate!CN760,6),INDEX(CandidateFileArray,MATCH(RIGHT(Candidate!CN760,8),CandidateFileList,0),2))</f>
        <v/>
      </c>
    </row>
    <row r="815" spans="12:14" x14ac:dyDescent="0.25">
      <c r="L815" s="5"/>
      <c r="M815" s="5"/>
      <c r="N815" s="5" t="str">
        <f>IF(LEFT(RIGHT(Candidate!CN761,2),1)&lt;&gt;"/",RIGHT(Candidate!CN761,6),INDEX(CandidateFileArray,MATCH(RIGHT(Candidate!CN761,8),CandidateFileList,0),2))</f>
        <v/>
      </c>
    </row>
    <row r="816" spans="12:14" x14ac:dyDescent="0.25">
      <c r="L816" s="5"/>
      <c r="M816" s="5"/>
      <c r="N816" s="5" t="str">
        <f>IF(LEFT(RIGHT(Candidate!CN762,2),1)&lt;&gt;"/",RIGHT(Candidate!CN762,6),INDEX(CandidateFileArray,MATCH(RIGHT(Candidate!CN762,8),CandidateFileList,0),2))</f>
        <v/>
      </c>
    </row>
    <row r="817" spans="12:14" x14ac:dyDescent="0.25">
      <c r="L817" s="5"/>
      <c r="M817" s="5"/>
      <c r="N817" s="5" t="str">
        <f>IF(LEFT(RIGHT(Candidate!CN763,2),1)&lt;&gt;"/",RIGHT(Candidate!CN763,6),INDEX(CandidateFileArray,MATCH(RIGHT(Candidate!CN763,8),CandidateFileList,0),2))</f>
        <v/>
      </c>
    </row>
    <row r="818" spans="12:14" x14ac:dyDescent="0.25">
      <c r="L818" s="5"/>
      <c r="M818" s="5"/>
      <c r="N818" s="5" t="str">
        <f>IF(LEFT(RIGHT(Candidate!CN764,2),1)&lt;&gt;"/",RIGHT(Candidate!CN764,6),INDEX(CandidateFileArray,MATCH(RIGHT(Candidate!CN764,8),CandidateFileList,0),2))</f>
        <v/>
      </c>
    </row>
    <row r="819" spans="12:14" x14ac:dyDescent="0.25">
      <c r="L819" s="5"/>
      <c r="M819" s="5"/>
      <c r="N819" s="5" t="str">
        <f>IF(LEFT(RIGHT(Candidate!CN765,2),1)&lt;&gt;"/",RIGHT(Candidate!CN765,6),INDEX(CandidateFileArray,MATCH(RIGHT(Candidate!CN765,8),CandidateFileList,0),2))</f>
        <v/>
      </c>
    </row>
    <row r="820" spans="12:14" x14ac:dyDescent="0.25">
      <c r="L820" s="5"/>
      <c r="M820" s="5"/>
      <c r="N820" s="5" t="str">
        <f>IF(LEFT(RIGHT(Candidate!CN766,2),1)&lt;&gt;"/",RIGHT(Candidate!CN766,6),INDEX(CandidateFileArray,MATCH(RIGHT(Candidate!CN766,8),CandidateFileList,0),2))</f>
        <v/>
      </c>
    </row>
    <row r="821" spans="12:14" x14ac:dyDescent="0.25">
      <c r="L821" s="5"/>
      <c r="M821" s="5"/>
      <c r="N821" s="5" t="str">
        <f>IF(LEFT(RIGHT(Candidate!CN767,2),1)&lt;&gt;"/",RIGHT(Candidate!CN767,6),INDEX(CandidateFileArray,MATCH(RIGHT(Candidate!CN767,8),CandidateFileList,0),2))</f>
        <v/>
      </c>
    </row>
    <row r="822" spans="12:14" x14ac:dyDescent="0.25">
      <c r="L822" s="5"/>
      <c r="M822" s="5"/>
      <c r="N822" s="5" t="str">
        <f>IF(LEFT(RIGHT(Candidate!CN768,2),1)&lt;&gt;"/",RIGHT(Candidate!CN768,6),INDEX(CandidateFileArray,MATCH(RIGHT(Candidate!CN768,8),CandidateFileList,0),2))</f>
        <v/>
      </c>
    </row>
    <row r="823" spans="12:14" x14ac:dyDescent="0.25">
      <c r="L823" s="5"/>
      <c r="M823" s="5"/>
      <c r="N823" s="5" t="str">
        <f>IF(LEFT(RIGHT(Candidate!CN769,2),1)&lt;&gt;"/",RIGHT(Candidate!CN769,6),INDEX(CandidateFileArray,MATCH(RIGHT(Candidate!CN769,8),CandidateFileList,0),2))</f>
        <v/>
      </c>
    </row>
    <row r="824" spans="12:14" x14ac:dyDescent="0.25">
      <c r="L824" s="5"/>
      <c r="M824" s="5"/>
      <c r="N824" s="5" t="str">
        <f>IF(LEFT(RIGHT(Candidate!CN770,2),1)&lt;&gt;"/",RIGHT(Candidate!CN770,6),INDEX(CandidateFileArray,MATCH(RIGHT(Candidate!CN770,8),CandidateFileList,0),2))</f>
        <v/>
      </c>
    </row>
    <row r="825" spans="12:14" x14ac:dyDescent="0.25">
      <c r="L825" s="5"/>
      <c r="M825" s="5"/>
      <c r="N825" s="5" t="str">
        <f>IF(LEFT(RIGHT(Candidate!CN771,2),1)&lt;&gt;"/",RIGHT(Candidate!CN771,6),INDEX(CandidateFileArray,MATCH(RIGHT(Candidate!CN771,8),CandidateFileList,0),2))</f>
        <v/>
      </c>
    </row>
    <row r="826" spans="12:14" x14ac:dyDescent="0.25">
      <c r="L826" s="5"/>
      <c r="M826" s="5"/>
      <c r="N826" s="5" t="str">
        <f>IF(LEFT(RIGHT(Candidate!CN772,2),1)&lt;&gt;"/",RIGHT(Candidate!CN772,6),INDEX(CandidateFileArray,MATCH(RIGHT(Candidate!CN772,8),CandidateFileList,0),2))</f>
        <v/>
      </c>
    </row>
    <row r="827" spans="12:14" x14ac:dyDescent="0.25">
      <c r="L827" s="5"/>
      <c r="M827" s="5"/>
      <c r="N827" s="5" t="str">
        <f>IF(LEFT(RIGHT(Candidate!CN773,2),1)&lt;&gt;"/",RIGHT(Candidate!CN773,6),INDEX(CandidateFileArray,MATCH(RIGHT(Candidate!CN773,8),CandidateFileList,0),2))</f>
        <v/>
      </c>
    </row>
    <row r="828" spans="12:14" x14ac:dyDescent="0.25">
      <c r="L828" s="5"/>
      <c r="M828" s="5"/>
      <c r="N828" s="5" t="str">
        <f>IF(LEFT(RIGHT(Candidate!CN774,2),1)&lt;&gt;"/",RIGHT(Candidate!CN774,6),INDEX(CandidateFileArray,MATCH(RIGHT(Candidate!CN774,8),CandidateFileList,0),2))</f>
        <v/>
      </c>
    </row>
    <row r="829" spans="12:14" x14ac:dyDescent="0.25">
      <c r="L829" s="5"/>
      <c r="M829" s="5"/>
      <c r="N829" s="5" t="str">
        <f>IF(LEFT(RIGHT(Candidate!CN775,2),1)&lt;&gt;"/",RIGHT(Candidate!CN775,6),INDEX(CandidateFileArray,MATCH(RIGHT(Candidate!CN775,8),CandidateFileList,0),2))</f>
        <v/>
      </c>
    </row>
    <row r="830" spans="12:14" x14ac:dyDescent="0.25">
      <c r="L830" s="5"/>
      <c r="M830" s="5"/>
      <c r="N830" s="5" t="str">
        <f>IF(LEFT(RIGHT(Candidate!CN776,2),1)&lt;&gt;"/",RIGHT(Candidate!CN776,6),INDEX(CandidateFileArray,MATCH(RIGHT(Candidate!CN776,8),CandidateFileList,0),2))</f>
        <v/>
      </c>
    </row>
    <row r="831" spans="12:14" x14ac:dyDescent="0.25">
      <c r="L831" s="5"/>
      <c r="M831" s="5"/>
      <c r="N831" s="5" t="str">
        <f>IF(LEFT(RIGHT(Candidate!CN777,2),1)&lt;&gt;"/",RIGHT(Candidate!CN777,6),INDEX(CandidateFileArray,MATCH(RIGHT(Candidate!CN777,8),CandidateFileList,0),2))</f>
        <v/>
      </c>
    </row>
    <row r="832" spans="12:14" x14ac:dyDescent="0.25">
      <c r="L832" s="5"/>
      <c r="M832" s="5"/>
      <c r="N832" s="5" t="str">
        <f>IF(LEFT(RIGHT(Candidate!CN778,2),1)&lt;&gt;"/",RIGHT(Candidate!CN778,6),INDEX(CandidateFileArray,MATCH(RIGHT(Candidate!CN778,8),CandidateFileList,0),2))</f>
        <v/>
      </c>
    </row>
    <row r="833" spans="12:14" x14ac:dyDescent="0.25">
      <c r="L833" s="5"/>
      <c r="M833" s="5"/>
      <c r="N833" s="5" t="str">
        <f>IF(LEFT(RIGHT(Candidate!CN779,2),1)&lt;&gt;"/",RIGHT(Candidate!CN779,6),INDEX(CandidateFileArray,MATCH(RIGHT(Candidate!CN779,8),CandidateFileList,0),2))</f>
        <v/>
      </c>
    </row>
    <row r="834" spans="12:14" x14ac:dyDescent="0.25">
      <c r="L834" s="5"/>
      <c r="M834" s="5"/>
      <c r="N834" s="5" t="str">
        <f>IF(LEFT(RIGHT(Candidate!CN780,2),1)&lt;&gt;"/",RIGHT(Candidate!CN780,6),INDEX(CandidateFileArray,MATCH(RIGHT(Candidate!CN780,8),CandidateFileList,0),2))</f>
        <v/>
      </c>
    </row>
    <row r="835" spans="12:14" x14ac:dyDescent="0.25">
      <c r="L835" s="5"/>
      <c r="M835" s="5"/>
      <c r="N835" s="5" t="str">
        <f>IF(LEFT(RIGHT(Candidate!CN781,2),1)&lt;&gt;"/",RIGHT(Candidate!CN781,6),INDEX(CandidateFileArray,MATCH(RIGHT(Candidate!CN781,8),CandidateFileList,0),2))</f>
        <v/>
      </c>
    </row>
    <row r="836" spans="12:14" x14ac:dyDescent="0.25">
      <c r="L836" s="5"/>
      <c r="M836" s="5"/>
      <c r="N836" s="5" t="str">
        <f>IF(LEFT(RIGHT(Candidate!CN782,2),1)&lt;&gt;"/",RIGHT(Candidate!CN782,6),INDEX(CandidateFileArray,MATCH(RIGHT(Candidate!CN782,8),CandidateFileList,0),2))</f>
        <v/>
      </c>
    </row>
    <row r="837" spans="12:14" x14ac:dyDescent="0.25">
      <c r="L837" s="5"/>
      <c r="M837" s="5"/>
      <c r="N837" s="5" t="str">
        <f>IF(LEFT(RIGHT(Candidate!CN783,2),1)&lt;&gt;"/",RIGHT(Candidate!CN783,6),INDEX(CandidateFileArray,MATCH(RIGHT(Candidate!CN783,8),CandidateFileList,0),2))</f>
        <v/>
      </c>
    </row>
    <row r="838" spans="12:14" x14ac:dyDescent="0.25">
      <c r="L838" s="5"/>
      <c r="M838" s="5"/>
      <c r="N838" s="5" t="str">
        <f>IF(LEFT(RIGHT(Candidate!CN784,2),1)&lt;&gt;"/",RIGHT(Candidate!CN784,6),INDEX(CandidateFileArray,MATCH(RIGHT(Candidate!CN784,8),CandidateFileList,0),2))</f>
        <v/>
      </c>
    </row>
    <row r="839" spans="12:14" x14ac:dyDescent="0.25">
      <c r="L839" s="5"/>
      <c r="M839" s="5"/>
      <c r="N839" s="5" t="str">
        <f>IF(LEFT(RIGHT(Candidate!CN785,2),1)&lt;&gt;"/",RIGHT(Candidate!CN785,6),INDEX(CandidateFileArray,MATCH(RIGHT(Candidate!CN785,8),CandidateFileList,0),2))</f>
        <v/>
      </c>
    </row>
    <row r="840" spans="12:14" x14ac:dyDescent="0.25">
      <c r="L840" s="5"/>
      <c r="M840" s="5"/>
      <c r="N840" s="5" t="str">
        <f>IF(LEFT(RIGHT(Candidate!CN786,2),1)&lt;&gt;"/",RIGHT(Candidate!CN786,6),INDEX(CandidateFileArray,MATCH(RIGHT(Candidate!CN786,8),CandidateFileList,0),2))</f>
        <v/>
      </c>
    </row>
    <row r="841" spans="12:14" x14ac:dyDescent="0.25">
      <c r="L841" s="5"/>
      <c r="M841" s="5"/>
      <c r="N841" s="5" t="str">
        <f>IF(LEFT(RIGHT(Candidate!CN787,2),1)&lt;&gt;"/",RIGHT(Candidate!CN787,6),INDEX(CandidateFileArray,MATCH(RIGHT(Candidate!CN787,8),CandidateFileList,0),2))</f>
        <v/>
      </c>
    </row>
    <row r="842" spans="12:14" x14ac:dyDescent="0.25">
      <c r="L842" s="5"/>
      <c r="M842" s="5"/>
      <c r="N842" s="5" t="str">
        <f>IF(LEFT(RIGHT(Candidate!CN788,2),1)&lt;&gt;"/",RIGHT(Candidate!CN788,6),INDEX(CandidateFileArray,MATCH(RIGHT(Candidate!CN788,8),CandidateFileList,0),2))</f>
        <v/>
      </c>
    </row>
    <row r="843" spans="12:14" x14ac:dyDescent="0.25">
      <c r="L843" s="5"/>
      <c r="M843" s="5"/>
      <c r="N843" s="5" t="str">
        <f>IF(LEFT(RIGHT(Candidate!CN789,2),1)&lt;&gt;"/",RIGHT(Candidate!CN789,6),INDEX(CandidateFileArray,MATCH(RIGHT(Candidate!CN789,8),CandidateFileList,0),2))</f>
        <v/>
      </c>
    </row>
    <row r="844" spans="12:14" x14ac:dyDescent="0.25">
      <c r="L844" s="5"/>
      <c r="M844" s="5"/>
      <c r="N844" s="5" t="str">
        <f>IF(LEFT(RIGHT(Candidate!CN790,2),1)&lt;&gt;"/",RIGHT(Candidate!CN790,6),INDEX(CandidateFileArray,MATCH(RIGHT(Candidate!CN790,8),CandidateFileList,0),2))</f>
        <v/>
      </c>
    </row>
    <row r="845" spans="12:14" x14ac:dyDescent="0.25">
      <c r="L845" s="5"/>
      <c r="M845" s="5"/>
      <c r="N845" s="5" t="str">
        <f>IF(LEFT(RIGHT(Candidate!CN791,2),1)&lt;&gt;"/",RIGHT(Candidate!CN791,6),INDEX(CandidateFileArray,MATCH(RIGHT(Candidate!CN791,8),CandidateFileList,0),2))</f>
        <v/>
      </c>
    </row>
    <row r="846" spans="12:14" x14ac:dyDescent="0.25">
      <c r="L846" s="5"/>
      <c r="M846" s="5"/>
      <c r="N846" s="5" t="str">
        <f>IF(LEFT(RIGHT(Candidate!CN792,2),1)&lt;&gt;"/",RIGHT(Candidate!CN792,6),INDEX(CandidateFileArray,MATCH(RIGHT(Candidate!CN792,8),CandidateFileList,0),2))</f>
        <v/>
      </c>
    </row>
    <row r="847" spans="12:14" x14ac:dyDescent="0.25">
      <c r="L847" s="5"/>
      <c r="M847" s="5"/>
      <c r="N847" s="5" t="str">
        <f>IF(LEFT(RIGHT(Candidate!CN793,2),1)&lt;&gt;"/",RIGHT(Candidate!CN793,6),INDEX(CandidateFileArray,MATCH(RIGHT(Candidate!CN793,8),CandidateFileList,0),2))</f>
        <v/>
      </c>
    </row>
    <row r="848" spans="12:14" x14ac:dyDescent="0.25">
      <c r="L848" s="5"/>
      <c r="M848" s="5"/>
      <c r="N848" s="5" t="str">
        <f>IF(LEFT(RIGHT(Candidate!CN794,2),1)&lt;&gt;"/",RIGHT(Candidate!CN794,6),INDEX(CandidateFileArray,MATCH(RIGHT(Candidate!CN794,8),CandidateFileList,0),2))</f>
        <v/>
      </c>
    </row>
    <row r="849" spans="12:14" x14ac:dyDescent="0.25">
      <c r="L849" s="5"/>
      <c r="M849" s="5"/>
      <c r="N849" s="5" t="str">
        <f>IF(LEFT(RIGHT(Candidate!CN795,2),1)&lt;&gt;"/",RIGHT(Candidate!CN795,6),INDEX(CandidateFileArray,MATCH(RIGHT(Candidate!CN795,8),CandidateFileList,0),2))</f>
        <v/>
      </c>
    </row>
    <row r="850" spans="12:14" x14ac:dyDescent="0.25">
      <c r="L850" s="5"/>
      <c r="M850" s="5"/>
      <c r="N850" s="5" t="str">
        <f>IF(LEFT(RIGHT(Candidate!CN796,2),1)&lt;&gt;"/",RIGHT(Candidate!CN796,6),INDEX(CandidateFileArray,MATCH(RIGHT(Candidate!CN796,8),CandidateFileList,0),2))</f>
        <v/>
      </c>
    </row>
    <row r="851" spans="12:14" x14ac:dyDescent="0.25">
      <c r="L851" s="5"/>
      <c r="M851" s="5"/>
      <c r="N851" s="5" t="str">
        <f>IF(LEFT(RIGHT(Candidate!CN797,2),1)&lt;&gt;"/",RIGHT(Candidate!CN797,6),INDEX(CandidateFileArray,MATCH(RIGHT(Candidate!CN797,8),CandidateFileList,0),2))</f>
        <v/>
      </c>
    </row>
    <row r="852" spans="12:14" x14ac:dyDescent="0.25">
      <c r="L852" s="5"/>
      <c r="M852" s="5"/>
      <c r="N852" s="5" t="str">
        <f>IF(LEFT(RIGHT(Candidate!CN798,2),1)&lt;&gt;"/",RIGHT(Candidate!CN798,6),INDEX(CandidateFileArray,MATCH(RIGHT(Candidate!CN798,8),CandidateFileList,0),2))</f>
        <v/>
      </c>
    </row>
    <row r="853" spans="12:14" x14ac:dyDescent="0.25">
      <c r="L853" s="5"/>
      <c r="M853" s="5"/>
      <c r="N853" s="5" t="str">
        <f>IF(LEFT(RIGHT(Candidate!CN799,2),1)&lt;&gt;"/",RIGHT(Candidate!CN799,6),INDEX(CandidateFileArray,MATCH(RIGHT(Candidate!CN799,8),CandidateFileList,0),2))</f>
        <v/>
      </c>
    </row>
    <row r="854" spans="12:14" x14ac:dyDescent="0.25">
      <c r="L854" s="5"/>
      <c r="M854" s="5"/>
      <c r="N854" s="5" t="str">
        <f>IF(LEFT(RIGHT(Candidate!CN800,2),1)&lt;&gt;"/",RIGHT(Candidate!CN800,6),INDEX(CandidateFileArray,MATCH(RIGHT(Candidate!CN800,8),CandidateFileList,0),2))</f>
        <v/>
      </c>
    </row>
    <row r="855" spans="12:14" x14ac:dyDescent="0.25">
      <c r="L855" s="5"/>
      <c r="M855" s="5"/>
      <c r="N855" s="5" t="str">
        <f>IF(LEFT(RIGHT(Candidate!CN801,2),1)&lt;&gt;"/",RIGHT(Candidate!CN801,6),INDEX(CandidateFileArray,MATCH(RIGHT(Candidate!CN801,8),CandidateFileList,0),2))</f>
        <v/>
      </c>
    </row>
    <row r="856" spans="12:14" x14ac:dyDescent="0.25">
      <c r="L856" s="5"/>
      <c r="M856" s="5"/>
      <c r="N856" s="5" t="str">
        <f>IF(LEFT(RIGHT(Candidate!CN802,2),1)&lt;&gt;"/",RIGHT(Candidate!CN802,6),INDEX(CandidateFileArray,MATCH(RIGHT(Candidate!CN802,8),CandidateFileList,0),2))</f>
        <v/>
      </c>
    </row>
    <row r="857" spans="12:14" x14ac:dyDescent="0.25">
      <c r="L857" s="5"/>
      <c r="M857" s="5"/>
      <c r="N857" s="5" t="str">
        <f>IF(LEFT(RIGHT(Candidate!CN803,2),1)&lt;&gt;"/",RIGHT(Candidate!CN803,6),INDEX(CandidateFileArray,MATCH(RIGHT(Candidate!CN803,8),CandidateFileList,0),2))</f>
        <v/>
      </c>
    </row>
    <row r="858" spans="12:14" x14ac:dyDescent="0.25">
      <c r="L858" s="5"/>
      <c r="M858" s="5"/>
      <c r="N858" s="5" t="str">
        <f>IF(LEFT(RIGHT(Candidate!CN804,2),1)&lt;&gt;"/",RIGHT(Candidate!CN804,6),INDEX(CandidateFileArray,MATCH(RIGHT(Candidate!CN804,8),CandidateFileList,0),2))</f>
        <v/>
      </c>
    </row>
    <row r="859" spans="12:14" x14ac:dyDescent="0.25">
      <c r="L859" s="5"/>
      <c r="M859" s="5"/>
      <c r="N859" s="5" t="str">
        <f>IF(LEFT(RIGHT(Candidate!CN805,2),1)&lt;&gt;"/",RIGHT(Candidate!CN805,6),INDEX(CandidateFileArray,MATCH(RIGHT(Candidate!CN805,8),CandidateFileList,0),2))</f>
        <v/>
      </c>
    </row>
    <row r="860" spans="12:14" x14ac:dyDescent="0.25">
      <c r="L860" s="5"/>
      <c r="M860" s="5"/>
      <c r="N860" s="5" t="str">
        <f>IF(LEFT(RIGHT(Candidate!CN806,2),1)&lt;&gt;"/",RIGHT(Candidate!CN806,6),INDEX(CandidateFileArray,MATCH(RIGHT(Candidate!CN806,8),CandidateFileList,0),2))</f>
        <v/>
      </c>
    </row>
    <row r="861" spans="12:14" x14ac:dyDescent="0.25">
      <c r="L861" s="5"/>
      <c r="M861" s="5"/>
      <c r="N861" s="5" t="str">
        <f>IF(LEFT(RIGHT(Candidate!CN807,2),1)&lt;&gt;"/",RIGHT(Candidate!CN807,6),INDEX(CandidateFileArray,MATCH(RIGHT(Candidate!CN807,8),CandidateFileList,0),2))</f>
        <v/>
      </c>
    </row>
    <row r="862" spans="12:14" x14ac:dyDescent="0.25">
      <c r="L862" s="5"/>
      <c r="M862" s="5"/>
      <c r="N862" s="5" t="str">
        <f>IF(LEFT(RIGHT(Candidate!CN808,2),1)&lt;&gt;"/",RIGHT(Candidate!CN808,6),INDEX(CandidateFileArray,MATCH(RIGHT(Candidate!CN808,8),CandidateFileList,0),2))</f>
        <v/>
      </c>
    </row>
    <row r="863" spans="12:14" x14ac:dyDescent="0.25">
      <c r="L863" s="5"/>
      <c r="M863" s="5"/>
      <c r="N863" s="5" t="str">
        <f>IF(LEFT(RIGHT(Candidate!CN809,2),1)&lt;&gt;"/",RIGHT(Candidate!CN809,6),INDEX(CandidateFileArray,MATCH(RIGHT(Candidate!CN809,8),CandidateFileList,0),2))</f>
        <v/>
      </c>
    </row>
    <row r="864" spans="12:14" x14ac:dyDescent="0.25">
      <c r="L864" s="5"/>
      <c r="M864" s="5"/>
      <c r="N864" s="5" t="str">
        <f>IF(LEFT(RIGHT(Candidate!CN810,2),1)&lt;&gt;"/",RIGHT(Candidate!CN810,6),INDEX(CandidateFileArray,MATCH(RIGHT(Candidate!CN810,8),CandidateFileList,0),2))</f>
        <v/>
      </c>
    </row>
    <row r="865" spans="12:14" x14ac:dyDescent="0.25">
      <c r="L865" s="5"/>
      <c r="M865" s="5"/>
      <c r="N865" s="5" t="str">
        <f>IF(LEFT(RIGHT(Candidate!CN811,2),1)&lt;&gt;"/",RIGHT(Candidate!CN811,6),INDEX(CandidateFileArray,MATCH(RIGHT(Candidate!CN811,8),CandidateFileList,0),2))</f>
        <v/>
      </c>
    </row>
    <row r="866" spans="12:14" x14ac:dyDescent="0.25">
      <c r="L866" s="5"/>
      <c r="M866" s="5"/>
      <c r="N866" s="5" t="str">
        <f>IF(LEFT(RIGHT(Candidate!CN812,2),1)&lt;&gt;"/",RIGHT(Candidate!CN812,6),INDEX(CandidateFileArray,MATCH(RIGHT(Candidate!CN812,8),CandidateFileList,0),2))</f>
        <v/>
      </c>
    </row>
    <row r="867" spans="12:14" x14ac:dyDescent="0.25">
      <c r="L867" s="5"/>
      <c r="M867" s="5"/>
      <c r="N867" s="5" t="str">
        <f>IF(LEFT(RIGHT(Candidate!CN813,2),1)&lt;&gt;"/",RIGHT(Candidate!CN813,6),INDEX(CandidateFileArray,MATCH(RIGHT(Candidate!CN813,8),CandidateFileList,0),2))</f>
        <v/>
      </c>
    </row>
    <row r="868" spans="12:14" x14ac:dyDescent="0.25">
      <c r="L868" s="5"/>
      <c r="M868" s="5"/>
      <c r="N868" s="5" t="str">
        <f>IF(LEFT(RIGHT(Candidate!CN814,2),1)&lt;&gt;"/",RIGHT(Candidate!CN814,6),INDEX(CandidateFileArray,MATCH(RIGHT(Candidate!CN814,8),CandidateFileList,0),2))</f>
        <v/>
      </c>
    </row>
    <row r="869" spans="12:14" x14ac:dyDescent="0.25">
      <c r="L869" s="5"/>
      <c r="M869" s="5"/>
      <c r="N869" s="5" t="str">
        <f>IF(LEFT(RIGHT(Candidate!CN815,2),1)&lt;&gt;"/",RIGHT(Candidate!CN815,6),INDEX(CandidateFileArray,MATCH(RIGHT(Candidate!CN815,8),CandidateFileList,0),2))</f>
        <v/>
      </c>
    </row>
    <row r="870" spans="12:14" x14ac:dyDescent="0.25">
      <c r="L870" s="5"/>
      <c r="M870" s="5"/>
      <c r="N870" s="5" t="str">
        <f>IF(LEFT(RIGHT(Candidate!CN816,2),1)&lt;&gt;"/",RIGHT(Candidate!CN816,6),INDEX(CandidateFileArray,MATCH(RIGHT(Candidate!CN816,8),CandidateFileList,0),2))</f>
        <v/>
      </c>
    </row>
    <row r="871" spans="12:14" x14ac:dyDescent="0.25">
      <c r="L871" s="5"/>
      <c r="M871" s="5"/>
      <c r="N871" s="5" t="str">
        <f>IF(LEFT(RIGHT(Candidate!CN817,2),1)&lt;&gt;"/",RIGHT(Candidate!CN817,6),INDEX(CandidateFileArray,MATCH(RIGHT(Candidate!CN817,8),CandidateFileList,0),2))</f>
        <v/>
      </c>
    </row>
    <row r="872" spans="12:14" x14ac:dyDescent="0.25">
      <c r="L872" s="5"/>
      <c r="M872" s="5"/>
      <c r="N872" s="5" t="str">
        <f>IF(LEFT(RIGHT(Candidate!CN818,2),1)&lt;&gt;"/",RIGHT(Candidate!CN818,6),INDEX(CandidateFileArray,MATCH(RIGHT(Candidate!CN818,8),CandidateFileList,0),2))</f>
        <v/>
      </c>
    </row>
    <row r="873" spans="12:14" x14ac:dyDescent="0.25">
      <c r="L873" s="5"/>
      <c r="M873" s="5"/>
      <c r="N873" s="5" t="str">
        <f>IF(LEFT(RIGHT(Candidate!CN819,2),1)&lt;&gt;"/",RIGHT(Candidate!CN819,6),INDEX(CandidateFileArray,MATCH(RIGHT(Candidate!CN819,8),CandidateFileList,0),2))</f>
        <v/>
      </c>
    </row>
    <row r="874" spans="12:14" x14ac:dyDescent="0.25">
      <c r="L874" s="5"/>
      <c r="M874" s="5"/>
      <c r="N874" s="5" t="str">
        <f>IF(LEFT(RIGHT(Candidate!CN820,2),1)&lt;&gt;"/",RIGHT(Candidate!CN820,6),INDEX(CandidateFileArray,MATCH(RIGHT(Candidate!CN820,8),CandidateFileList,0),2))</f>
        <v/>
      </c>
    </row>
    <row r="875" spans="12:14" x14ac:dyDescent="0.25">
      <c r="L875" s="5"/>
      <c r="M875" s="5"/>
      <c r="N875" s="5" t="str">
        <f>IF(LEFT(RIGHT(Candidate!CN821,2),1)&lt;&gt;"/",RIGHT(Candidate!CN821,6),INDEX(CandidateFileArray,MATCH(RIGHT(Candidate!CN821,8),CandidateFileList,0),2))</f>
        <v/>
      </c>
    </row>
    <row r="876" spans="12:14" x14ac:dyDescent="0.25">
      <c r="L876" s="5"/>
      <c r="M876" s="5"/>
      <c r="N876" s="5" t="str">
        <f>IF(LEFT(RIGHT(Candidate!CN822,2),1)&lt;&gt;"/",RIGHT(Candidate!CN822,6),INDEX(CandidateFileArray,MATCH(RIGHT(Candidate!CN822,8),CandidateFileList,0),2))</f>
        <v/>
      </c>
    </row>
    <row r="877" spans="12:14" x14ac:dyDescent="0.25">
      <c r="L877" s="5"/>
      <c r="M877" s="5"/>
      <c r="N877" s="5" t="str">
        <f>IF(LEFT(RIGHT(Candidate!CN823,2),1)&lt;&gt;"/",RIGHT(Candidate!CN823,6),INDEX(CandidateFileArray,MATCH(RIGHT(Candidate!CN823,8),CandidateFileList,0),2))</f>
        <v/>
      </c>
    </row>
    <row r="878" spans="12:14" x14ac:dyDescent="0.25">
      <c r="L878" s="5"/>
      <c r="M878" s="5"/>
      <c r="N878" s="5" t="str">
        <f>IF(LEFT(RIGHT(Candidate!CN824,2),1)&lt;&gt;"/",RIGHT(Candidate!CN824,6),INDEX(CandidateFileArray,MATCH(RIGHT(Candidate!CN824,8),CandidateFileList,0),2))</f>
        <v/>
      </c>
    </row>
    <row r="879" spans="12:14" x14ac:dyDescent="0.25">
      <c r="L879" s="5"/>
      <c r="M879" s="5"/>
      <c r="N879" s="5" t="str">
        <f>IF(LEFT(RIGHT(Candidate!CN825,2),1)&lt;&gt;"/",RIGHT(Candidate!CN825,6),INDEX(CandidateFileArray,MATCH(RIGHT(Candidate!CN825,8),CandidateFileList,0),2))</f>
        <v/>
      </c>
    </row>
    <row r="880" spans="12:14" x14ac:dyDescent="0.25">
      <c r="L880" s="5"/>
      <c r="M880" s="5"/>
      <c r="N880" s="5" t="str">
        <f>IF(LEFT(RIGHT(Candidate!CN826,2),1)&lt;&gt;"/",RIGHT(Candidate!CN826,6),INDEX(CandidateFileArray,MATCH(RIGHT(Candidate!CN826,8),CandidateFileList,0),2))</f>
        <v/>
      </c>
    </row>
    <row r="881" spans="12:14" x14ac:dyDescent="0.25">
      <c r="L881" s="5"/>
      <c r="M881" s="5"/>
      <c r="N881" s="5" t="str">
        <f>IF(LEFT(RIGHT(Candidate!CN827,2),1)&lt;&gt;"/",RIGHT(Candidate!CN827,6),INDEX(CandidateFileArray,MATCH(RIGHT(Candidate!CN827,8),CandidateFileList,0),2))</f>
        <v/>
      </c>
    </row>
    <row r="882" spans="12:14" x14ac:dyDescent="0.25">
      <c r="L882" s="5"/>
      <c r="M882" s="5"/>
      <c r="N882" s="5" t="str">
        <f>IF(LEFT(RIGHT(Candidate!CN828,2),1)&lt;&gt;"/",RIGHT(Candidate!CN828,6),INDEX(CandidateFileArray,MATCH(RIGHT(Candidate!CN828,8),CandidateFileList,0),2))</f>
        <v/>
      </c>
    </row>
    <row r="883" spans="12:14" x14ac:dyDescent="0.25">
      <c r="L883" s="5"/>
      <c r="M883" s="5"/>
      <c r="N883" s="5" t="str">
        <f>IF(LEFT(RIGHT(Candidate!CN829,2),1)&lt;&gt;"/",RIGHT(Candidate!CN829,6),INDEX(CandidateFileArray,MATCH(RIGHT(Candidate!CN829,8),CandidateFileList,0),2))</f>
        <v/>
      </c>
    </row>
    <row r="884" spans="12:14" x14ac:dyDescent="0.25">
      <c r="L884" s="5"/>
      <c r="M884" s="5"/>
      <c r="N884" s="5" t="str">
        <f>IF(LEFT(RIGHT(Candidate!CN830,2),1)&lt;&gt;"/",RIGHT(Candidate!CN830,6),INDEX(CandidateFileArray,MATCH(RIGHT(Candidate!CN830,8),CandidateFileList,0),2))</f>
        <v/>
      </c>
    </row>
    <row r="885" spans="12:14" x14ac:dyDescent="0.25">
      <c r="L885" s="5"/>
      <c r="M885" s="5"/>
      <c r="N885" s="5" t="str">
        <f>IF(LEFT(RIGHT(Candidate!CN831,2),1)&lt;&gt;"/",RIGHT(Candidate!CN831,6),INDEX(CandidateFileArray,MATCH(RIGHT(Candidate!CN831,8),CandidateFileList,0),2))</f>
        <v/>
      </c>
    </row>
    <row r="886" spans="12:14" x14ac:dyDescent="0.25">
      <c r="L886" s="5"/>
      <c r="M886" s="5"/>
      <c r="N886" s="5" t="str">
        <f>IF(LEFT(RIGHT(Candidate!CN832,2),1)&lt;&gt;"/",RIGHT(Candidate!CN832,6),INDEX(CandidateFileArray,MATCH(RIGHT(Candidate!CN832,8),CandidateFileList,0),2))</f>
        <v/>
      </c>
    </row>
    <row r="887" spans="12:14" x14ac:dyDescent="0.25">
      <c r="L887" s="5"/>
      <c r="M887" s="5"/>
      <c r="N887" s="5" t="str">
        <f>IF(LEFT(RIGHT(Candidate!CN833,2),1)&lt;&gt;"/",RIGHT(Candidate!CN833,6),INDEX(CandidateFileArray,MATCH(RIGHT(Candidate!CN833,8),CandidateFileList,0),2))</f>
        <v/>
      </c>
    </row>
    <row r="888" spans="12:14" x14ac:dyDescent="0.25">
      <c r="L888" s="5"/>
      <c r="M888" s="5"/>
      <c r="N888" s="5" t="str">
        <f>IF(LEFT(RIGHT(Candidate!CN834,2),1)&lt;&gt;"/",RIGHT(Candidate!CN834,6),INDEX(CandidateFileArray,MATCH(RIGHT(Candidate!CN834,8),CandidateFileList,0),2))</f>
        <v/>
      </c>
    </row>
    <row r="889" spans="12:14" x14ac:dyDescent="0.25">
      <c r="L889" s="5"/>
      <c r="M889" s="5"/>
      <c r="N889" s="5" t="str">
        <f>IF(LEFT(RIGHT(Candidate!CN835,2),1)&lt;&gt;"/",RIGHT(Candidate!CN835,6),INDEX(CandidateFileArray,MATCH(RIGHT(Candidate!CN835,8),CandidateFileList,0),2))</f>
        <v/>
      </c>
    </row>
    <row r="890" spans="12:14" x14ac:dyDescent="0.25">
      <c r="L890" s="5"/>
      <c r="M890" s="5"/>
      <c r="N890" s="5" t="str">
        <f>IF(LEFT(RIGHT(Candidate!CN836,2),1)&lt;&gt;"/",RIGHT(Candidate!CN836,6),INDEX(CandidateFileArray,MATCH(RIGHT(Candidate!CN836,8),CandidateFileList,0),2))</f>
        <v/>
      </c>
    </row>
    <row r="891" spans="12:14" x14ac:dyDescent="0.25">
      <c r="L891" s="5"/>
      <c r="M891" s="5"/>
      <c r="N891" s="5" t="str">
        <f>IF(LEFT(RIGHT(Candidate!CN837,2),1)&lt;&gt;"/",RIGHT(Candidate!CN837,6),INDEX(CandidateFileArray,MATCH(RIGHT(Candidate!CN837,8),CandidateFileList,0),2))</f>
        <v/>
      </c>
    </row>
    <row r="892" spans="12:14" x14ac:dyDescent="0.25">
      <c r="L892" s="5"/>
      <c r="M892" s="5"/>
      <c r="N892" s="5" t="str">
        <f>IF(LEFT(RIGHT(Candidate!CN838,2),1)&lt;&gt;"/",RIGHT(Candidate!CN838,6),INDEX(CandidateFileArray,MATCH(RIGHT(Candidate!CN838,8),CandidateFileList,0),2))</f>
        <v/>
      </c>
    </row>
    <row r="893" spans="12:14" x14ac:dyDescent="0.25">
      <c r="L893" s="5"/>
      <c r="M893" s="5"/>
      <c r="N893" s="5" t="str">
        <f>IF(LEFT(RIGHT(Candidate!CN839,2),1)&lt;&gt;"/",RIGHT(Candidate!CN839,6),INDEX(CandidateFileArray,MATCH(RIGHT(Candidate!CN839,8),CandidateFileList,0),2))</f>
        <v/>
      </c>
    </row>
    <row r="894" spans="12:14" x14ac:dyDescent="0.25">
      <c r="L894" s="5"/>
      <c r="M894" s="5"/>
      <c r="N894" s="5" t="str">
        <f>IF(LEFT(RIGHT(Candidate!CN840,2),1)&lt;&gt;"/",RIGHT(Candidate!CN840,6),INDEX(CandidateFileArray,MATCH(RIGHT(Candidate!CN840,8),CandidateFileList,0),2))</f>
        <v/>
      </c>
    </row>
    <row r="895" spans="12:14" x14ac:dyDescent="0.25">
      <c r="L895" s="5"/>
      <c r="M895" s="5"/>
      <c r="N895" s="5" t="str">
        <f>IF(LEFT(RIGHT(Candidate!CN841,2),1)&lt;&gt;"/",RIGHT(Candidate!CN841,6),INDEX(CandidateFileArray,MATCH(RIGHT(Candidate!CN841,8),CandidateFileList,0),2))</f>
        <v/>
      </c>
    </row>
    <row r="896" spans="12:14" x14ac:dyDescent="0.25">
      <c r="L896" s="5"/>
      <c r="M896" s="5"/>
      <c r="N896" s="5" t="str">
        <f>IF(LEFT(RIGHT(Candidate!CN842,2),1)&lt;&gt;"/",RIGHT(Candidate!CN842,6),INDEX(CandidateFileArray,MATCH(RIGHT(Candidate!CN842,8),CandidateFileList,0),2))</f>
        <v/>
      </c>
    </row>
    <row r="897" spans="12:14" x14ac:dyDescent="0.25">
      <c r="L897" s="5"/>
      <c r="M897" s="5"/>
      <c r="N897" s="5" t="str">
        <f>IF(LEFT(RIGHT(Candidate!CN843,2),1)&lt;&gt;"/",RIGHT(Candidate!CN843,6),INDEX(CandidateFileArray,MATCH(RIGHT(Candidate!CN843,8),CandidateFileList,0),2))</f>
        <v/>
      </c>
    </row>
    <row r="898" spans="12:14" x14ac:dyDescent="0.25">
      <c r="L898" s="5"/>
      <c r="M898" s="5"/>
      <c r="N898" s="5" t="str">
        <f>IF(LEFT(RIGHT(Candidate!CN844,2),1)&lt;&gt;"/",RIGHT(Candidate!CN844,6),INDEX(CandidateFileArray,MATCH(RIGHT(Candidate!CN844,8),CandidateFileList,0),2))</f>
        <v/>
      </c>
    </row>
    <row r="899" spans="12:14" x14ac:dyDescent="0.25">
      <c r="L899" s="5"/>
      <c r="M899" s="5"/>
      <c r="N899" s="5" t="str">
        <f>IF(LEFT(RIGHT(Candidate!CN845,2),1)&lt;&gt;"/",RIGHT(Candidate!CN845,6),INDEX(CandidateFileArray,MATCH(RIGHT(Candidate!CN845,8),CandidateFileList,0),2))</f>
        <v/>
      </c>
    </row>
    <row r="900" spans="12:14" x14ac:dyDescent="0.25">
      <c r="L900" s="5"/>
      <c r="M900" s="5"/>
      <c r="N900" s="5" t="str">
        <f>IF(LEFT(RIGHT(Candidate!CN846,2),1)&lt;&gt;"/",RIGHT(Candidate!CN846,6),INDEX(CandidateFileArray,MATCH(RIGHT(Candidate!CN846,8),CandidateFileList,0),2))</f>
        <v/>
      </c>
    </row>
    <row r="901" spans="12:14" x14ac:dyDescent="0.25">
      <c r="L901" s="5"/>
      <c r="M901" s="5"/>
      <c r="N901" s="5" t="str">
        <f>IF(LEFT(RIGHT(Candidate!CN847,2),1)&lt;&gt;"/",RIGHT(Candidate!CN847,6),INDEX(CandidateFileArray,MATCH(RIGHT(Candidate!CN847,8),CandidateFileList,0),2))</f>
        <v/>
      </c>
    </row>
    <row r="902" spans="12:14" x14ac:dyDescent="0.25">
      <c r="L902" s="5"/>
      <c r="M902" s="5"/>
      <c r="N902" s="5" t="str">
        <f>IF(LEFT(RIGHT(Candidate!CN848,2),1)&lt;&gt;"/",RIGHT(Candidate!CN848,6),INDEX(CandidateFileArray,MATCH(RIGHT(Candidate!CN848,8),CandidateFileList,0),2))</f>
        <v/>
      </c>
    </row>
    <row r="903" spans="12:14" x14ac:dyDescent="0.25">
      <c r="L903" s="5"/>
      <c r="M903" s="5"/>
      <c r="N903" s="5" t="str">
        <f>IF(LEFT(RIGHT(Candidate!CN849,2),1)&lt;&gt;"/",RIGHT(Candidate!CN849,6),INDEX(CandidateFileArray,MATCH(RIGHT(Candidate!CN849,8),CandidateFileList,0),2))</f>
        <v/>
      </c>
    </row>
    <row r="904" spans="12:14" x14ac:dyDescent="0.25">
      <c r="L904" s="5"/>
      <c r="M904" s="5"/>
      <c r="N904" s="5" t="str">
        <f>IF(LEFT(RIGHT(Candidate!CN850,2),1)&lt;&gt;"/",RIGHT(Candidate!CN850,6),INDEX(CandidateFileArray,MATCH(RIGHT(Candidate!CN850,8),CandidateFileList,0),2))</f>
        <v/>
      </c>
    </row>
    <row r="905" spans="12:14" x14ac:dyDescent="0.25">
      <c r="L905" s="5"/>
      <c r="M905" s="5"/>
      <c r="N905" s="5" t="str">
        <f>IF(LEFT(RIGHT(Candidate!CN851,2),1)&lt;&gt;"/",RIGHT(Candidate!CN851,6),INDEX(CandidateFileArray,MATCH(RIGHT(Candidate!CN851,8),CandidateFileList,0),2))</f>
        <v/>
      </c>
    </row>
    <row r="906" spans="12:14" x14ac:dyDescent="0.25">
      <c r="L906" s="5"/>
      <c r="M906" s="5"/>
      <c r="N906" s="5" t="str">
        <f>IF(LEFT(RIGHT(Candidate!CN852,2),1)&lt;&gt;"/",RIGHT(Candidate!CN852,6),INDEX(CandidateFileArray,MATCH(RIGHT(Candidate!CN852,8),CandidateFileList,0),2))</f>
        <v/>
      </c>
    </row>
    <row r="907" spans="12:14" x14ac:dyDescent="0.25">
      <c r="L907" s="5"/>
      <c r="M907" s="5"/>
      <c r="N907" s="5" t="str">
        <f>IF(LEFT(RIGHT(Candidate!CN853,2),1)&lt;&gt;"/",RIGHT(Candidate!CN853,6),INDEX(CandidateFileArray,MATCH(RIGHT(Candidate!CN853,8),CandidateFileList,0),2))</f>
        <v/>
      </c>
    </row>
    <row r="908" spans="12:14" x14ac:dyDescent="0.25">
      <c r="L908" s="5"/>
      <c r="M908" s="5"/>
      <c r="N908" s="5" t="str">
        <f>IF(LEFT(RIGHT(Candidate!CN854,2),1)&lt;&gt;"/",RIGHT(Candidate!CN854,6),INDEX(CandidateFileArray,MATCH(RIGHT(Candidate!CN854,8),CandidateFileList,0),2))</f>
        <v/>
      </c>
    </row>
    <row r="909" spans="12:14" x14ac:dyDescent="0.25">
      <c r="L909" s="5"/>
      <c r="M909" s="5"/>
      <c r="N909" s="5" t="str">
        <f>IF(LEFT(RIGHT(Candidate!CN855,2),1)&lt;&gt;"/",RIGHT(Candidate!CN855,6),INDEX(CandidateFileArray,MATCH(RIGHT(Candidate!CN855,8),CandidateFileList,0),2))</f>
        <v/>
      </c>
    </row>
    <row r="910" spans="12:14" x14ac:dyDescent="0.25">
      <c r="L910" s="5"/>
      <c r="M910" s="5"/>
      <c r="N910" s="5" t="str">
        <f>IF(LEFT(RIGHT(Candidate!CN856,2),1)&lt;&gt;"/",RIGHT(Candidate!CN856,6),INDEX(CandidateFileArray,MATCH(RIGHT(Candidate!CN856,8),CandidateFileList,0),2))</f>
        <v/>
      </c>
    </row>
    <row r="911" spans="12:14" x14ac:dyDescent="0.25">
      <c r="L911" s="5"/>
      <c r="M911" s="5"/>
      <c r="N911" s="5" t="str">
        <f>IF(LEFT(RIGHT(Candidate!CN857,2),1)&lt;&gt;"/",RIGHT(Candidate!CN857,6),INDEX(CandidateFileArray,MATCH(RIGHT(Candidate!CN857,8),CandidateFileList,0),2))</f>
        <v/>
      </c>
    </row>
    <row r="912" spans="12:14" x14ac:dyDescent="0.25">
      <c r="L912" s="5"/>
      <c r="M912" s="5"/>
      <c r="N912" s="5" t="str">
        <f>IF(LEFT(RIGHT(Candidate!CN858,2),1)&lt;&gt;"/",RIGHT(Candidate!CN858,6),INDEX(CandidateFileArray,MATCH(RIGHT(Candidate!CN858,8),CandidateFileList,0),2))</f>
        <v/>
      </c>
    </row>
    <row r="913" spans="12:14" x14ac:dyDescent="0.25">
      <c r="L913" s="5"/>
      <c r="M913" s="5"/>
      <c r="N913" s="5" t="str">
        <f>IF(LEFT(RIGHT(Candidate!CN859,2),1)&lt;&gt;"/",RIGHT(Candidate!CN859,6),INDEX(CandidateFileArray,MATCH(RIGHT(Candidate!CN859,8),CandidateFileList,0),2))</f>
        <v/>
      </c>
    </row>
    <row r="914" spans="12:14" x14ac:dyDescent="0.25">
      <c r="L914" s="5"/>
      <c r="M914" s="5"/>
      <c r="N914" s="5" t="str">
        <f>IF(LEFT(RIGHT(Candidate!CN860,2),1)&lt;&gt;"/",RIGHT(Candidate!CN860,6),INDEX(CandidateFileArray,MATCH(RIGHT(Candidate!CN860,8),CandidateFileList,0),2))</f>
        <v/>
      </c>
    </row>
    <row r="915" spans="12:14" x14ac:dyDescent="0.25">
      <c r="L915" s="5"/>
      <c r="M915" s="5"/>
      <c r="N915" s="5" t="str">
        <f>IF(LEFT(RIGHT(Candidate!CN861,2),1)&lt;&gt;"/",RIGHT(Candidate!CN861,6),INDEX(CandidateFileArray,MATCH(RIGHT(Candidate!CN861,8),CandidateFileList,0),2))</f>
        <v/>
      </c>
    </row>
    <row r="916" spans="12:14" x14ac:dyDescent="0.25">
      <c r="L916" s="5"/>
      <c r="M916" s="5"/>
      <c r="N916" s="5" t="str">
        <f>IF(LEFT(RIGHT(Candidate!CN862,2),1)&lt;&gt;"/",RIGHT(Candidate!CN862,6),INDEX(CandidateFileArray,MATCH(RIGHT(Candidate!CN862,8),CandidateFileList,0),2))</f>
        <v/>
      </c>
    </row>
    <row r="917" spans="12:14" x14ac:dyDescent="0.25">
      <c r="L917" s="5"/>
      <c r="M917" s="5"/>
      <c r="N917" s="5" t="str">
        <f>IF(LEFT(RIGHT(Candidate!CN863,2),1)&lt;&gt;"/",RIGHT(Candidate!CN863,6),INDEX(CandidateFileArray,MATCH(RIGHT(Candidate!CN863,8),CandidateFileList,0),2))</f>
        <v/>
      </c>
    </row>
    <row r="918" spans="12:14" x14ac:dyDescent="0.25">
      <c r="L918" s="5"/>
      <c r="M918" s="5"/>
      <c r="N918" s="5" t="str">
        <f>IF(LEFT(RIGHT(Candidate!CN864,2),1)&lt;&gt;"/",RIGHT(Candidate!CN864,6),INDEX(CandidateFileArray,MATCH(RIGHT(Candidate!CN864,8),CandidateFileList,0),2))</f>
        <v/>
      </c>
    </row>
    <row r="919" spans="12:14" x14ac:dyDescent="0.25">
      <c r="L919" s="5"/>
      <c r="M919" s="5"/>
      <c r="N919" s="5" t="str">
        <f>IF(LEFT(RIGHT(Candidate!CN865,2),1)&lt;&gt;"/",RIGHT(Candidate!CN865,6),INDEX(CandidateFileArray,MATCH(RIGHT(Candidate!CN865,8),CandidateFileList,0),2))</f>
        <v/>
      </c>
    </row>
    <row r="920" spans="12:14" x14ac:dyDescent="0.25">
      <c r="L920" s="5"/>
      <c r="M920" s="5"/>
      <c r="N920" s="5" t="str">
        <f>IF(LEFT(RIGHT(Candidate!CN866,2),1)&lt;&gt;"/",RIGHT(Candidate!CN866,6),INDEX(CandidateFileArray,MATCH(RIGHT(Candidate!CN866,8),CandidateFileList,0),2))</f>
        <v/>
      </c>
    </row>
    <row r="921" spans="12:14" x14ac:dyDescent="0.25">
      <c r="L921" s="5"/>
      <c r="M921" s="5"/>
      <c r="N921" s="5" t="str">
        <f>IF(LEFT(RIGHT(Candidate!CN867,2),1)&lt;&gt;"/",RIGHT(Candidate!CN867,6),INDEX(CandidateFileArray,MATCH(RIGHT(Candidate!CN867,8),CandidateFileList,0),2))</f>
        <v/>
      </c>
    </row>
    <row r="922" spans="12:14" x14ac:dyDescent="0.25">
      <c r="L922" s="5"/>
      <c r="M922" s="5"/>
      <c r="N922" s="5" t="str">
        <f>IF(LEFT(RIGHT(Candidate!CN868,2),1)&lt;&gt;"/",RIGHT(Candidate!CN868,6),INDEX(CandidateFileArray,MATCH(RIGHT(Candidate!CN868,8),CandidateFileList,0),2))</f>
        <v/>
      </c>
    </row>
    <row r="923" spans="12:14" x14ac:dyDescent="0.25">
      <c r="L923" s="5"/>
      <c r="M923" s="5"/>
      <c r="N923" s="5" t="str">
        <f>IF(LEFT(RIGHT(Candidate!CN869,2),1)&lt;&gt;"/",RIGHT(Candidate!CN869,6),INDEX(CandidateFileArray,MATCH(RIGHT(Candidate!CN869,8),CandidateFileList,0),2))</f>
        <v/>
      </c>
    </row>
    <row r="924" spans="12:14" x14ac:dyDescent="0.25">
      <c r="L924" s="5"/>
      <c r="M924" s="5"/>
      <c r="N924" s="5" t="str">
        <f>IF(LEFT(RIGHT(Candidate!CN870,2),1)&lt;&gt;"/",RIGHT(Candidate!CN870,6),INDEX(CandidateFileArray,MATCH(RIGHT(Candidate!CN870,8),CandidateFileList,0),2))</f>
        <v/>
      </c>
    </row>
    <row r="925" spans="12:14" x14ac:dyDescent="0.25">
      <c r="L925" s="5"/>
      <c r="M925" s="5"/>
      <c r="N925" s="5" t="str">
        <f>IF(LEFT(RIGHT(Candidate!CN871,2),1)&lt;&gt;"/",RIGHT(Candidate!CN871,6),INDEX(CandidateFileArray,MATCH(RIGHT(Candidate!CN871,8),CandidateFileList,0),2))</f>
        <v/>
      </c>
    </row>
    <row r="926" spans="12:14" x14ac:dyDescent="0.25">
      <c r="L926" s="5"/>
      <c r="M926" s="5"/>
      <c r="N926" s="5" t="str">
        <f>IF(LEFT(RIGHT(Candidate!CN872,2),1)&lt;&gt;"/",RIGHT(Candidate!CN872,6),INDEX(CandidateFileArray,MATCH(RIGHT(Candidate!CN872,8),CandidateFileList,0),2))</f>
        <v/>
      </c>
    </row>
    <row r="927" spans="12:14" x14ac:dyDescent="0.25">
      <c r="L927" s="5"/>
      <c r="M927" s="5"/>
      <c r="N927" s="5" t="str">
        <f>IF(LEFT(RIGHT(Candidate!CN873,2),1)&lt;&gt;"/",RIGHT(Candidate!CN873,6),INDEX(CandidateFileArray,MATCH(RIGHT(Candidate!CN873,8),CandidateFileList,0),2))</f>
        <v/>
      </c>
    </row>
    <row r="928" spans="12:14" x14ac:dyDescent="0.25">
      <c r="L928" s="5"/>
      <c r="M928" s="5"/>
      <c r="N928" s="5" t="str">
        <f>IF(LEFT(RIGHT(Candidate!CN874,2),1)&lt;&gt;"/",RIGHT(Candidate!CN874,6),INDEX(CandidateFileArray,MATCH(RIGHT(Candidate!CN874,8),CandidateFileList,0),2))</f>
        <v/>
      </c>
    </row>
    <row r="929" spans="12:14" x14ac:dyDescent="0.25">
      <c r="L929" s="5"/>
      <c r="M929" s="5"/>
      <c r="N929" s="5" t="str">
        <f>IF(LEFT(RIGHT(Candidate!CN875,2),1)&lt;&gt;"/",RIGHT(Candidate!CN875,6),INDEX(CandidateFileArray,MATCH(RIGHT(Candidate!CN875,8),CandidateFileList,0),2))</f>
        <v/>
      </c>
    </row>
    <row r="930" spans="12:14" x14ac:dyDescent="0.25">
      <c r="L930" s="5"/>
      <c r="M930" s="5"/>
      <c r="N930" s="5" t="str">
        <f>IF(LEFT(RIGHT(Candidate!CN876,2),1)&lt;&gt;"/",RIGHT(Candidate!CN876,6),INDEX(CandidateFileArray,MATCH(RIGHT(Candidate!CN876,8),CandidateFileList,0),2))</f>
        <v/>
      </c>
    </row>
    <row r="931" spans="12:14" x14ac:dyDescent="0.25">
      <c r="L931" s="5"/>
      <c r="M931" s="5"/>
      <c r="N931" s="5" t="str">
        <f>IF(LEFT(RIGHT(Candidate!CN877,2),1)&lt;&gt;"/",RIGHT(Candidate!CN877,6),INDEX(CandidateFileArray,MATCH(RIGHT(Candidate!CN877,8),CandidateFileList,0),2))</f>
        <v/>
      </c>
    </row>
    <row r="932" spans="12:14" x14ac:dyDescent="0.25">
      <c r="L932" s="5"/>
      <c r="M932" s="5"/>
      <c r="N932" s="5" t="str">
        <f>IF(LEFT(RIGHT(Candidate!CN878,2),1)&lt;&gt;"/",RIGHT(Candidate!CN878,6),INDEX(CandidateFileArray,MATCH(RIGHT(Candidate!CN878,8),CandidateFileList,0),2))</f>
        <v/>
      </c>
    </row>
    <row r="933" spans="12:14" x14ac:dyDescent="0.25">
      <c r="L933" s="5"/>
      <c r="M933" s="5"/>
      <c r="N933" s="5" t="str">
        <f>IF(LEFT(RIGHT(Candidate!CN879,2),1)&lt;&gt;"/",RIGHT(Candidate!CN879,6),INDEX(CandidateFileArray,MATCH(RIGHT(Candidate!CN879,8),CandidateFileList,0),2))</f>
        <v/>
      </c>
    </row>
    <row r="934" spans="12:14" x14ac:dyDescent="0.25">
      <c r="L934" s="5"/>
      <c r="M934" s="5"/>
      <c r="N934" s="5" t="str">
        <f>IF(LEFT(RIGHT(Candidate!CN880,2),1)&lt;&gt;"/",RIGHT(Candidate!CN880,6),INDEX(CandidateFileArray,MATCH(RIGHT(Candidate!CN880,8),CandidateFileList,0),2))</f>
        <v/>
      </c>
    </row>
    <row r="935" spans="12:14" x14ac:dyDescent="0.25">
      <c r="L935" s="5"/>
      <c r="M935" s="5"/>
      <c r="N935" s="5" t="str">
        <f>IF(LEFT(RIGHT(Candidate!CN881,2),1)&lt;&gt;"/",RIGHT(Candidate!CN881,6),INDEX(CandidateFileArray,MATCH(RIGHT(Candidate!CN881,8),CandidateFileList,0),2))</f>
        <v/>
      </c>
    </row>
    <row r="936" spans="12:14" x14ac:dyDescent="0.25">
      <c r="L936" s="5"/>
      <c r="M936" s="5"/>
      <c r="N936" s="5" t="str">
        <f>IF(LEFT(RIGHT(Candidate!CN882,2),1)&lt;&gt;"/",RIGHT(Candidate!CN882,6),INDEX(CandidateFileArray,MATCH(RIGHT(Candidate!CN882,8),CandidateFileList,0),2))</f>
        <v/>
      </c>
    </row>
    <row r="937" spans="12:14" x14ac:dyDescent="0.25">
      <c r="L937" s="5"/>
      <c r="M937" s="5"/>
      <c r="N937" s="5" t="str">
        <f>IF(LEFT(RIGHT(Candidate!CN883,2),1)&lt;&gt;"/",RIGHT(Candidate!CN883,6),INDEX(CandidateFileArray,MATCH(RIGHT(Candidate!CN883,8),CandidateFileList,0),2))</f>
        <v/>
      </c>
    </row>
    <row r="938" spans="12:14" x14ac:dyDescent="0.25">
      <c r="L938" s="5"/>
      <c r="M938" s="5"/>
      <c r="N938" s="5" t="str">
        <f>IF(LEFT(RIGHT(Candidate!CN884,2),1)&lt;&gt;"/",RIGHT(Candidate!CN884,6),INDEX(CandidateFileArray,MATCH(RIGHT(Candidate!CN884,8),CandidateFileList,0),2))</f>
        <v/>
      </c>
    </row>
    <row r="939" spans="12:14" x14ac:dyDescent="0.25">
      <c r="L939" s="5"/>
      <c r="M939" s="5"/>
      <c r="N939" s="5" t="str">
        <f>IF(LEFT(RIGHT(Candidate!CN885,2),1)&lt;&gt;"/",RIGHT(Candidate!CN885,6),INDEX(CandidateFileArray,MATCH(RIGHT(Candidate!CN885,8),CandidateFileList,0),2))</f>
        <v/>
      </c>
    </row>
    <row r="940" spans="12:14" x14ac:dyDescent="0.25">
      <c r="L940" s="5"/>
      <c r="M940" s="5"/>
      <c r="N940" s="5" t="str">
        <f>IF(LEFT(RIGHT(Candidate!CN886,2),1)&lt;&gt;"/",RIGHT(Candidate!CN886,6),INDEX(CandidateFileArray,MATCH(RIGHT(Candidate!CN886,8),CandidateFileList,0),2))</f>
        <v/>
      </c>
    </row>
    <row r="941" spans="12:14" x14ac:dyDescent="0.25">
      <c r="L941" s="5"/>
      <c r="M941" s="5"/>
      <c r="N941" s="5" t="str">
        <f>IF(LEFT(RIGHT(Candidate!CN887,2),1)&lt;&gt;"/",RIGHT(Candidate!CN887,6),INDEX(CandidateFileArray,MATCH(RIGHT(Candidate!CN887,8),CandidateFileList,0),2))</f>
        <v/>
      </c>
    </row>
    <row r="942" spans="12:14" x14ac:dyDescent="0.25">
      <c r="L942" s="5"/>
      <c r="M942" s="5"/>
      <c r="N942" s="5" t="str">
        <f>IF(LEFT(RIGHT(Candidate!CN888,2),1)&lt;&gt;"/",RIGHT(Candidate!CN888,6),INDEX(CandidateFileArray,MATCH(RIGHT(Candidate!CN888,8),CandidateFileList,0),2))</f>
        <v/>
      </c>
    </row>
    <row r="943" spans="12:14" x14ac:dyDescent="0.25">
      <c r="L943" s="5"/>
      <c r="M943" s="5"/>
      <c r="N943" s="5" t="str">
        <f>IF(LEFT(RIGHT(Candidate!CN889,2),1)&lt;&gt;"/",RIGHT(Candidate!CN889,6),INDEX(CandidateFileArray,MATCH(RIGHT(Candidate!CN889,8),CandidateFileList,0),2))</f>
        <v/>
      </c>
    </row>
    <row r="944" spans="12:14" x14ac:dyDescent="0.25">
      <c r="L944" s="5"/>
      <c r="M944" s="5"/>
      <c r="N944" s="5" t="str">
        <f>IF(LEFT(RIGHT(Candidate!CN890,2),1)&lt;&gt;"/",RIGHT(Candidate!CN890,6),INDEX(CandidateFileArray,MATCH(RIGHT(Candidate!CN890,8),CandidateFileList,0),2))</f>
        <v/>
      </c>
    </row>
    <row r="945" spans="12:14" x14ac:dyDescent="0.25">
      <c r="L945" s="5"/>
      <c r="M945" s="5"/>
      <c r="N945" s="5" t="str">
        <f>IF(LEFT(RIGHT(Candidate!CN891,2),1)&lt;&gt;"/",RIGHT(Candidate!CN891,6),INDEX(CandidateFileArray,MATCH(RIGHT(Candidate!CN891,8),CandidateFileList,0),2))</f>
        <v/>
      </c>
    </row>
    <row r="946" spans="12:14" x14ac:dyDescent="0.25">
      <c r="L946" s="5"/>
      <c r="M946" s="5"/>
      <c r="N946" s="5" t="str">
        <f>IF(LEFT(RIGHT(Candidate!CN892,2),1)&lt;&gt;"/",RIGHT(Candidate!CN892,6),INDEX(CandidateFileArray,MATCH(RIGHT(Candidate!CN892,8),CandidateFileList,0),2))</f>
        <v/>
      </c>
    </row>
    <row r="947" spans="12:14" x14ac:dyDescent="0.25">
      <c r="L947" s="5"/>
      <c r="M947" s="5"/>
      <c r="N947" s="5" t="str">
        <f>IF(LEFT(RIGHT(Candidate!CN893,2),1)&lt;&gt;"/",RIGHT(Candidate!CN893,6),INDEX(CandidateFileArray,MATCH(RIGHT(Candidate!CN893,8),CandidateFileList,0),2))</f>
        <v/>
      </c>
    </row>
    <row r="948" spans="12:14" x14ac:dyDescent="0.25">
      <c r="L948" s="5"/>
      <c r="M948" s="5"/>
      <c r="N948" s="5" t="str">
        <f>IF(LEFT(RIGHT(Candidate!CN894,2),1)&lt;&gt;"/",RIGHT(Candidate!CN894,6),INDEX(CandidateFileArray,MATCH(RIGHT(Candidate!CN894,8),CandidateFileList,0),2))</f>
        <v/>
      </c>
    </row>
    <row r="949" spans="12:14" x14ac:dyDescent="0.25">
      <c r="L949" s="5"/>
      <c r="M949" s="5"/>
      <c r="N949" s="5" t="str">
        <f>IF(LEFT(RIGHT(Candidate!CN895,2),1)&lt;&gt;"/",RIGHT(Candidate!CN895,6),INDEX(CandidateFileArray,MATCH(RIGHT(Candidate!CN895,8),CandidateFileList,0),2))</f>
        <v/>
      </c>
    </row>
    <row r="950" spans="12:14" x14ac:dyDescent="0.25">
      <c r="L950" s="5"/>
      <c r="M950" s="5"/>
      <c r="N950" s="5" t="str">
        <f>IF(LEFT(RIGHT(Candidate!CN896,2),1)&lt;&gt;"/",RIGHT(Candidate!CN896,6),INDEX(CandidateFileArray,MATCH(RIGHT(Candidate!CN896,8),CandidateFileList,0),2))</f>
        <v/>
      </c>
    </row>
    <row r="951" spans="12:14" x14ac:dyDescent="0.25">
      <c r="L951" s="5"/>
      <c r="M951" s="5"/>
      <c r="N951" s="5" t="str">
        <f>IF(LEFT(RIGHT(Candidate!CN897,2),1)&lt;&gt;"/",RIGHT(Candidate!CN897,6),INDEX(CandidateFileArray,MATCH(RIGHT(Candidate!CN897,8),CandidateFileList,0),2))</f>
        <v/>
      </c>
    </row>
    <row r="952" spans="12:14" x14ac:dyDescent="0.25">
      <c r="L952" s="5"/>
      <c r="M952" s="5"/>
      <c r="N952" s="5" t="str">
        <f>IF(LEFT(RIGHT(Candidate!CN898,2),1)&lt;&gt;"/",RIGHT(Candidate!CN898,6),INDEX(CandidateFileArray,MATCH(RIGHT(Candidate!CN898,8),CandidateFileList,0),2))</f>
        <v/>
      </c>
    </row>
    <row r="953" spans="12:14" x14ac:dyDescent="0.25">
      <c r="L953" s="5"/>
      <c r="M953" s="5"/>
      <c r="N953" s="5" t="str">
        <f>IF(LEFT(RIGHT(Candidate!CN899,2),1)&lt;&gt;"/",RIGHT(Candidate!CN899,6),INDEX(CandidateFileArray,MATCH(RIGHT(Candidate!CN899,8),CandidateFileList,0),2))</f>
        <v/>
      </c>
    </row>
    <row r="954" spans="12:14" x14ac:dyDescent="0.25">
      <c r="L954" s="5"/>
      <c r="M954" s="5"/>
      <c r="N954" s="5" t="str">
        <f>IF(LEFT(RIGHT(Candidate!CN900,2),1)&lt;&gt;"/",RIGHT(Candidate!CN900,6),INDEX(CandidateFileArray,MATCH(RIGHT(Candidate!CN900,8),CandidateFileList,0),2))</f>
        <v/>
      </c>
    </row>
    <row r="955" spans="12:14" x14ac:dyDescent="0.25">
      <c r="L955" s="5"/>
      <c r="M955" s="5"/>
      <c r="N955" s="5" t="str">
        <f>IF(LEFT(RIGHT(Candidate!CN901,2),1)&lt;&gt;"/",RIGHT(Candidate!CN901,6),INDEX(CandidateFileArray,MATCH(RIGHT(Candidate!CN901,8),CandidateFileList,0),2))</f>
        <v/>
      </c>
    </row>
    <row r="956" spans="12:14" x14ac:dyDescent="0.25">
      <c r="L956" s="5"/>
      <c r="M956" s="5"/>
      <c r="N956" s="5" t="str">
        <f>IF(LEFT(RIGHT(Candidate!CN902,2),1)&lt;&gt;"/",RIGHT(Candidate!CN902,6),INDEX(CandidateFileArray,MATCH(RIGHT(Candidate!CN902,8),CandidateFileList,0),2))</f>
        <v/>
      </c>
    </row>
    <row r="957" spans="12:14" x14ac:dyDescent="0.25">
      <c r="L957" s="5"/>
      <c r="M957" s="5"/>
      <c r="N957" s="5" t="str">
        <f>IF(LEFT(RIGHT(Candidate!CN903,2),1)&lt;&gt;"/",RIGHT(Candidate!CN903,6),INDEX(CandidateFileArray,MATCH(RIGHT(Candidate!CN903,8),CandidateFileList,0),2))</f>
        <v/>
      </c>
    </row>
    <row r="958" spans="12:14" x14ac:dyDescent="0.25">
      <c r="L958" s="5"/>
      <c r="M958" s="5"/>
      <c r="N958" s="5" t="str">
        <f>IF(LEFT(RIGHT(Candidate!CN904,2),1)&lt;&gt;"/",RIGHT(Candidate!CN904,6),INDEX(CandidateFileArray,MATCH(RIGHT(Candidate!CN904,8),CandidateFileList,0),2))</f>
        <v/>
      </c>
    </row>
    <row r="959" spans="12:14" x14ac:dyDescent="0.25">
      <c r="L959" s="5"/>
      <c r="M959" s="5"/>
      <c r="N959" s="5" t="str">
        <f>IF(LEFT(RIGHT(Candidate!CN905,2),1)&lt;&gt;"/",RIGHT(Candidate!CN905,6),INDEX(CandidateFileArray,MATCH(RIGHT(Candidate!CN905,8),CandidateFileList,0),2))</f>
        <v/>
      </c>
    </row>
    <row r="960" spans="12:14" x14ac:dyDescent="0.25">
      <c r="L960" s="5"/>
      <c r="M960" s="5"/>
      <c r="N960" s="5" t="str">
        <f>IF(LEFT(RIGHT(Candidate!CN906,2),1)&lt;&gt;"/",RIGHT(Candidate!CN906,6),INDEX(CandidateFileArray,MATCH(RIGHT(Candidate!CN906,8),CandidateFileList,0),2))</f>
        <v/>
      </c>
    </row>
    <row r="961" spans="12:14" x14ac:dyDescent="0.25">
      <c r="L961" s="5"/>
      <c r="M961" s="5"/>
      <c r="N961" s="5" t="str">
        <f>IF(LEFT(RIGHT(Candidate!CN907,2),1)&lt;&gt;"/",RIGHT(Candidate!CN907,6),INDEX(CandidateFileArray,MATCH(RIGHT(Candidate!CN907,8),CandidateFileList,0),2))</f>
        <v/>
      </c>
    </row>
    <row r="962" spans="12:14" x14ac:dyDescent="0.25">
      <c r="L962" s="5"/>
      <c r="M962" s="5"/>
      <c r="N962" s="5" t="str">
        <f>IF(LEFT(RIGHT(Candidate!CN908,2),1)&lt;&gt;"/",RIGHT(Candidate!CN908,6),INDEX(CandidateFileArray,MATCH(RIGHT(Candidate!CN908,8),CandidateFileList,0),2))</f>
        <v/>
      </c>
    </row>
    <row r="963" spans="12:14" x14ac:dyDescent="0.25">
      <c r="L963" s="5"/>
      <c r="M963" s="5"/>
      <c r="N963" s="5" t="str">
        <f>IF(LEFT(RIGHT(Candidate!CN909,2),1)&lt;&gt;"/",RIGHT(Candidate!CN909,6),INDEX(CandidateFileArray,MATCH(RIGHT(Candidate!CN909,8),CandidateFileList,0),2))</f>
        <v/>
      </c>
    </row>
    <row r="964" spans="12:14" x14ac:dyDescent="0.25">
      <c r="L964" s="5"/>
      <c r="M964" s="5"/>
      <c r="N964" s="5" t="str">
        <f>IF(LEFT(RIGHT(Candidate!CN910,2),1)&lt;&gt;"/",RIGHT(Candidate!CN910,6),INDEX(CandidateFileArray,MATCH(RIGHT(Candidate!CN910,8),CandidateFileList,0),2))</f>
        <v/>
      </c>
    </row>
    <row r="965" spans="12:14" x14ac:dyDescent="0.25">
      <c r="L965" s="5"/>
      <c r="M965" s="5"/>
      <c r="N965" s="5" t="str">
        <f>IF(LEFT(RIGHT(Candidate!CN911,2),1)&lt;&gt;"/",RIGHT(Candidate!CN911,6),INDEX(CandidateFileArray,MATCH(RIGHT(Candidate!CN911,8),CandidateFileList,0),2))</f>
        <v/>
      </c>
    </row>
    <row r="966" spans="12:14" x14ac:dyDescent="0.25">
      <c r="L966" s="5"/>
      <c r="M966" s="5"/>
      <c r="N966" s="5" t="str">
        <f>IF(LEFT(RIGHT(Candidate!CN912,2),1)&lt;&gt;"/",RIGHT(Candidate!CN912,6),INDEX(CandidateFileArray,MATCH(RIGHT(Candidate!CN912,8),CandidateFileList,0),2))</f>
        <v/>
      </c>
    </row>
    <row r="967" spans="12:14" x14ac:dyDescent="0.25">
      <c r="L967" s="5"/>
      <c r="M967" s="5"/>
      <c r="N967" s="5" t="str">
        <f>IF(LEFT(RIGHT(Candidate!CN913,2),1)&lt;&gt;"/",RIGHT(Candidate!CN913,6),INDEX(CandidateFileArray,MATCH(RIGHT(Candidate!CN913,8),CandidateFileList,0),2))</f>
        <v/>
      </c>
    </row>
    <row r="968" spans="12:14" x14ac:dyDescent="0.25">
      <c r="L968" s="5"/>
      <c r="M968" s="5"/>
      <c r="N968" s="5" t="str">
        <f>IF(LEFT(RIGHT(Candidate!CN914,2),1)&lt;&gt;"/",RIGHT(Candidate!CN914,6),INDEX(CandidateFileArray,MATCH(RIGHT(Candidate!CN914,8),CandidateFileList,0),2))</f>
        <v/>
      </c>
    </row>
    <row r="969" spans="12:14" x14ac:dyDescent="0.25">
      <c r="L969" s="5"/>
      <c r="M969" s="5"/>
      <c r="N969" s="5" t="str">
        <f>IF(LEFT(RIGHT(Candidate!CN915,2),1)&lt;&gt;"/",RIGHT(Candidate!CN915,6),INDEX(CandidateFileArray,MATCH(RIGHT(Candidate!CN915,8),CandidateFileList,0),2))</f>
        <v/>
      </c>
    </row>
    <row r="970" spans="12:14" x14ac:dyDescent="0.25">
      <c r="L970" s="5"/>
      <c r="M970" s="5"/>
      <c r="N970" s="5" t="str">
        <f>IF(LEFT(RIGHT(Candidate!CN916,2),1)&lt;&gt;"/",RIGHT(Candidate!CN916,6),INDEX(CandidateFileArray,MATCH(RIGHT(Candidate!CN916,8),CandidateFileList,0),2))</f>
        <v/>
      </c>
    </row>
    <row r="971" spans="12:14" x14ac:dyDescent="0.25">
      <c r="L971" s="5"/>
      <c r="M971" s="5"/>
      <c r="N971" s="5" t="str">
        <f>IF(LEFT(RIGHT(Candidate!CN917,2),1)&lt;&gt;"/",RIGHT(Candidate!CN917,6),INDEX(CandidateFileArray,MATCH(RIGHT(Candidate!CN917,8),CandidateFileList,0),2))</f>
        <v/>
      </c>
    </row>
    <row r="972" spans="12:14" x14ac:dyDescent="0.25">
      <c r="L972" s="5"/>
      <c r="M972" s="5"/>
      <c r="N972" s="5" t="str">
        <f>IF(LEFT(RIGHT(Candidate!CN918,2),1)&lt;&gt;"/",RIGHT(Candidate!CN918,6),INDEX(CandidateFileArray,MATCH(RIGHT(Candidate!CN918,8),CandidateFileList,0),2))</f>
        <v/>
      </c>
    </row>
    <row r="973" spans="12:14" x14ac:dyDescent="0.25">
      <c r="L973" s="5"/>
      <c r="M973" s="5"/>
      <c r="N973" s="5" t="str">
        <f>IF(LEFT(RIGHT(Candidate!CN919,2),1)&lt;&gt;"/",RIGHT(Candidate!CN919,6),INDEX(CandidateFileArray,MATCH(RIGHT(Candidate!CN919,8),CandidateFileList,0),2))</f>
        <v/>
      </c>
    </row>
    <row r="974" spans="12:14" x14ac:dyDescent="0.25">
      <c r="L974" s="5"/>
      <c r="M974" s="5"/>
      <c r="N974" s="5" t="str">
        <f>IF(LEFT(RIGHT(Candidate!CN920,2),1)&lt;&gt;"/",RIGHT(Candidate!CN920,6),INDEX(CandidateFileArray,MATCH(RIGHT(Candidate!CN920,8),CandidateFileList,0),2))</f>
        <v/>
      </c>
    </row>
    <row r="975" spans="12:14" x14ac:dyDescent="0.25">
      <c r="L975" s="5"/>
      <c r="M975" s="5"/>
      <c r="N975" s="5" t="str">
        <f>IF(LEFT(RIGHT(Candidate!CN921,2),1)&lt;&gt;"/",RIGHT(Candidate!CN921,6),INDEX(CandidateFileArray,MATCH(RIGHT(Candidate!CN921,8),CandidateFileList,0),2))</f>
        <v/>
      </c>
    </row>
    <row r="976" spans="12:14" x14ac:dyDescent="0.25">
      <c r="L976" s="5"/>
      <c r="M976" s="5"/>
      <c r="N976" s="5" t="str">
        <f>IF(LEFT(RIGHT(Candidate!CN922,2),1)&lt;&gt;"/",RIGHT(Candidate!CN922,6),INDEX(CandidateFileArray,MATCH(RIGHT(Candidate!CN922,8),CandidateFileList,0),2))</f>
        <v/>
      </c>
    </row>
    <row r="977" spans="12:14" x14ac:dyDescent="0.25">
      <c r="L977" s="5"/>
      <c r="M977" s="5"/>
      <c r="N977" s="5" t="str">
        <f>IF(LEFT(RIGHT(Candidate!CN923,2),1)&lt;&gt;"/",RIGHT(Candidate!CN923,6),INDEX(CandidateFileArray,MATCH(RIGHT(Candidate!CN923,8),CandidateFileList,0),2))</f>
        <v/>
      </c>
    </row>
    <row r="978" spans="12:14" x14ac:dyDescent="0.25">
      <c r="L978" s="5"/>
      <c r="M978" s="5"/>
      <c r="N978" s="5" t="str">
        <f>IF(LEFT(RIGHT(Candidate!CN924,2),1)&lt;&gt;"/",RIGHT(Candidate!CN924,6),INDEX(CandidateFileArray,MATCH(RIGHT(Candidate!CN924,8),CandidateFileList,0),2))</f>
        <v/>
      </c>
    </row>
    <row r="979" spans="12:14" x14ac:dyDescent="0.25">
      <c r="L979" s="5"/>
      <c r="M979" s="5"/>
      <c r="N979" s="5" t="str">
        <f>IF(LEFT(RIGHT(Candidate!CN925,2),1)&lt;&gt;"/",RIGHT(Candidate!CN925,6),INDEX(CandidateFileArray,MATCH(RIGHT(Candidate!CN925,8),CandidateFileList,0),2))</f>
        <v/>
      </c>
    </row>
    <row r="980" spans="12:14" x14ac:dyDescent="0.25">
      <c r="L980" s="5"/>
      <c r="M980" s="5"/>
      <c r="N980" s="5" t="str">
        <f>IF(LEFT(RIGHT(Candidate!CN926,2),1)&lt;&gt;"/",RIGHT(Candidate!CN926,6),INDEX(CandidateFileArray,MATCH(RIGHT(Candidate!CN926,8),CandidateFileList,0),2))</f>
        <v/>
      </c>
    </row>
    <row r="981" spans="12:14" x14ac:dyDescent="0.25">
      <c r="L981" s="5"/>
      <c r="M981" s="5"/>
      <c r="N981" s="5" t="str">
        <f>IF(LEFT(RIGHT(Candidate!CN927,2),1)&lt;&gt;"/",RIGHT(Candidate!CN927,6),INDEX(CandidateFileArray,MATCH(RIGHT(Candidate!CN927,8),CandidateFileList,0),2))</f>
        <v/>
      </c>
    </row>
    <row r="982" spans="12:14" x14ac:dyDescent="0.25">
      <c r="L982" s="5"/>
      <c r="M982" s="5"/>
      <c r="N982" s="5" t="str">
        <f>IF(LEFT(RIGHT(Candidate!CN928,2),1)&lt;&gt;"/",RIGHT(Candidate!CN928,6),INDEX(CandidateFileArray,MATCH(RIGHT(Candidate!CN928,8),CandidateFileList,0),2))</f>
        <v/>
      </c>
    </row>
    <row r="983" spans="12:14" x14ac:dyDescent="0.25">
      <c r="L983" s="5"/>
      <c r="M983" s="5"/>
      <c r="N983" s="5" t="str">
        <f>IF(LEFT(RIGHT(Candidate!CN929,2),1)&lt;&gt;"/",RIGHT(Candidate!CN929,6),INDEX(CandidateFileArray,MATCH(RIGHT(Candidate!CN929,8),CandidateFileList,0),2))</f>
        <v/>
      </c>
    </row>
    <row r="984" spans="12:14" x14ac:dyDescent="0.25">
      <c r="L984" s="5"/>
      <c r="M984" s="5"/>
      <c r="N984" s="5" t="str">
        <f>IF(LEFT(RIGHT(Candidate!CN930,2),1)&lt;&gt;"/",RIGHT(Candidate!CN930,6),INDEX(CandidateFileArray,MATCH(RIGHT(Candidate!CN930,8),CandidateFileList,0),2))</f>
        <v/>
      </c>
    </row>
    <row r="985" spans="12:14" x14ac:dyDescent="0.25">
      <c r="L985" s="5"/>
      <c r="M985" s="5"/>
      <c r="N985" s="5" t="str">
        <f>IF(LEFT(RIGHT(Candidate!CN931,2),1)&lt;&gt;"/",RIGHT(Candidate!CN931,6),INDEX(CandidateFileArray,MATCH(RIGHT(Candidate!CN931,8),CandidateFileList,0),2))</f>
        <v/>
      </c>
    </row>
    <row r="986" spans="12:14" x14ac:dyDescent="0.25">
      <c r="L986" s="5"/>
      <c r="M986" s="5"/>
      <c r="N986" s="5" t="str">
        <f>IF(LEFT(RIGHT(Candidate!CN932,2),1)&lt;&gt;"/",RIGHT(Candidate!CN932,6),INDEX(CandidateFileArray,MATCH(RIGHT(Candidate!CN932,8),CandidateFileList,0),2))</f>
        <v/>
      </c>
    </row>
    <row r="987" spans="12:14" x14ac:dyDescent="0.25">
      <c r="L987" s="5"/>
      <c r="M987" s="5"/>
      <c r="N987" s="5" t="str">
        <f>IF(LEFT(RIGHT(Candidate!CN933,2),1)&lt;&gt;"/",RIGHT(Candidate!CN933,6),INDEX(CandidateFileArray,MATCH(RIGHT(Candidate!CN933,8),CandidateFileList,0),2))</f>
        <v/>
      </c>
    </row>
    <row r="988" spans="12:14" x14ac:dyDescent="0.25">
      <c r="L988" s="5"/>
      <c r="M988" s="5"/>
      <c r="N988" s="5" t="str">
        <f>IF(LEFT(RIGHT(Candidate!CN934,2),1)&lt;&gt;"/",RIGHT(Candidate!CN934,6),INDEX(CandidateFileArray,MATCH(RIGHT(Candidate!CN934,8),CandidateFileList,0),2))</f>
        <v/>
      </c>
    </row>
    <row r="989" spans="12:14" x14ac:dyDescent="0.25">
      <c r="L989" s="5"/>
      <c r="M989" s="5"/>
      <c r="N989" s="5" t="str">
        <f>IF(LEFT(RIGHT(Candidate!CN935,2),1)&lt;&gt;"/",RIGHT(Candidate!CN935,6),INDEX(CandidateFileArray,MATCH(RIGHT(Candidate!CN935,8),CandidateFileList,0),2))</f>
        <v/>
      </c>
    </row>
    <row r="990" spans="12:14" x14ac:dyDescent="0.25">
      <c r="L990" s="5"/>
      <c r="M990" s="5"/>
      <c r="N990" s="5" t="str">
        <f>IF(LEFT(RIGHT(Candidate!CN936,2),1)&lt;&gt;"/",RIGHT(Candidate!CN936,6),INDEX(CandidateFileArray,MATCH(RIGHT(Candidate!CN936,8),CandidateFileList,0),2))</f>
        <v/>
      </c>
    </row>
    <row r="991" spans="12:14" x14ac:dyDescent="0.25">
      <c r="L991" s="5"/>
      <c r="M991" s="5"/>
      <c r="N991" s="5" t="str">
        <f>IF(LEFT(RIGHT(Candidate!CN937,2),1)&lt;&gt;"/",RIGHT(Candidate!CN937,6),INDEX(CandidateFileArray,MATCH(RIGHT(Candidate!CN937,8),CandidateFileList,0),2))</f>
        <v/>
      </c>
    </row>
    <row r="992" spans="12:14" x14ac:dyDescent="0.25">
      <c r="L992" s="5"/>
      <c r="M992" s="5"/>
      <c r="N992" s="5" t="str">
        <f>IF(LEFT(RIGHT(Candidate!CN938,2),1)&lt;&gt;"/",RIGHT(Candidate!CN938,6),INDEX(CandidateFileArray,MATCH(RIGHT(Candidate!CN938,8),CandidateFileList,0),2))</f>
        <v/>
      </c>
    </row>
    <row r="993" spans="12:14" x14ac:dyDescent="0.25">
      <c r="L993" s="5"/>
      <c r="M993" s="5"/>
      <c r="N993" s="5" t="str">
        <f>IF(LEFT(RIGHT(Candidate!CN939,2),1)&lt;&gt;"/",RIGHT(Candidate!CN939,6),INDEX(CandidateFileArray,MATCH(RIGHT(Candidate!CN939,8),CandidateFileList,0),2))</f>
        <v/>
      </c>
    </row>
    <row r="994" spans="12:14" x14ac:dyDescent="0.25">
      <c r="L994" s="5"/>
      <c r="M994" s="5"/>
      <c r="N994" s="5" t="str">
        <f>IF(LEFT(RIGHT(Candidate!CN940,2),1)&lt;&gt;"/",RIGHT(Candidate!CN940,6),INDEX(CandidateFileArray,MATCH(RIGHT(Candidate!CN940,8),CandidateFileList,0),2))</f>
        <v/>
      </c>
    </row>
    <row r="995" spans="12:14" x14ac:dyDescent="0.25">
      <c r="L995" s="5"/>
      <c r="M995" s="5"/>
      <c r="N995" s="5" t="str">
        <f>IF(LEFT(RIGHT(Candidate!CN941,2),1)&lt;&gt;"/",RIGHT(Candidate!CN941,6),INDEX(CandidateFileArray,MATCH(RIGHT(Candidate!CN941,8),CandidateFileList,0),2))</f>
        <v/>
      </c>
    </row>
    <row r="996" spans="12:14" x14ac:dyDescent="0.25">
      <c r="L996" s="5"/>
      <c r="M996" s="5"/>
      <c r="N996" s="5" t="str">
        <f>IF(LEFT(RIGHT(Candidate!CN942,2),1)&lt;&gt;"/",RIGHT(Candidate!CN942,6),INDEX(CandidateFileArray,MATCH(RIGHT(Candidate!CN942,8),CandidateFileList,0),2))</f>
        <v/>
      </c>
    </row>
    <row r="997" spans="12:14" x14ac:dyDescent="0.25">
      <c r="L997" s="5"/>
      <c r="M997" s="5"/>
      <c r="N997" s="5" t="str">
        <f>IF(LEFT(RIGHT(Candidate!CN943,2),1)&lt;&gt;"/",RIGHT(Candidate!CN943,6),INDEX(CandidateFileArray,MATCH(RIGHT(Candidate!CN943,8),CandidateFileList,0),2))</f>
        <v/>
      </c>
    </row>
    <row r="998" spans="12:14" x14ac:dyDescent="0.25">
      <c r="L998" s="5"/>
      <c r="M998" s="5"/>
      <c r="N998" s="5" t="str">
        <f>IF(LEFT(RIGHT(Candidate!CN944,2),1)&lt;&gt;"/",RIGHT(Candidate!CN944,6),INDEX(CandidateFileArray,MATCH(RIGHT(Candidate!CN944,8),CandidateFileList,0),2))</f>
        <v/>
      </c>
    </row>
    <row r="999" spans="12:14" x14ac:dyDescent="0.25">
      <c r="L999" s="5"/>
      <c r="M999" s="5"/>
      <c r="N999" s="5" t="str">
        <f>IF(LEFT(RIGHT(Candidate!CN945,2),1)&lt;&gt;"/",RIGHT(Candidate!CN945,6),INDEX(CandidateFileArray,MATCH(RIGHT(Candidate!CN945,8),CandidateFileList,0),2))</f>
        <v/>
      </c>
    </row>
    <row r="1000" spans="12:14" x14ac:dyDescent="0.25">
      <c r="L1000" s="5"/>
      <c r="M1000" s="5"/>
      <c r="N1000" s="5" t="str">
        <f>IF(LEFT(RIGHT(Candidate!CN946,2),1)&lt;&gt;"/",RIGHT(Candidate!CN946,6),INDEX(CandidateFileArray,MATCH(RIGHT(Candidate!CN946,8),CandidateFileList,0),2))</f>
        <v/>
      </c>
    </row>
    <row r="1001" spans="12:14" x14ac:dyDescent="0.25">
      <c r="L1001" s="5"/>
      <c r="M1001" s="5"/>
      <c r="N1001" s="5"/>
    </row>
    <row r="1002" spans="12:14" x14ac:dyDescent="0.25">
      <c r="L1002" s="5"/>
      <c r="M1002" s="5"/>
      <c r="N1002" s="5"/>
    </row>
    <row r="1003" spans="12:14" x14ac:dyDescent="0.25">
      <c r="L1003" s="5"/>
      <c r="M1003" s="5"/>
      <c r="N1003" s="5"/>
    </row>
    <row r="1004" spans="12:14" x14ac:dyDescent="0.25">
      <c r="L1004" s="5"/>
      <c r="M1004" s="5"/>
      <c r="N1004" s="5"/>
    </row>
    <row r="1005" spans="12:14" x14ac:dyDescent="0.25">
      <c r="L1005" s="5"/>
      <c r="M1005" s="5"/>
      <c r="N1005" s="5"/>
    </row>
    <row r="1006" spans="12:14" x14ac:dyDescent="0.25">
      <c r="L1006" s="5"/>
      <c r="M1006" s="5"/>
      <c r="N1006" s="5"/>
    </row>
    <row r="1007" spans="12:14" x14ac:dyDescent="0.25">
      <c r="L1007" s="5"/>
      <c r="M1007" s="5"/>
      <c r="N1007" s="5"/>
    </row>
    <row r="1008" spans="12:14" x14ac:dyDescent="0.25">
      <c r="L1008" s="5"/>
      <c r="M1008" s="5"/>
      <c r="N1008" s="5"/>
    </row>
    <row r="1009" spans="12:14" x14ac:dyDescent="0.25">
      <c r="L1009" s="5"/>
      <c r="M1009" s="5"/>
      <c r="N1009" s="5"/>
    </row>
    <row r="1010" spans="12:14" x14ac:dyDescent="0.25">
      <c r="L1010" s="5"/>
      <c r="M1010" s="5"/>
      <c r="N1010" s="5"/>
    </row>
    <row r="1011" spans="12:14" x14ac:dyDescent="0.25">
      <c r="L1011" s="5"/>
      <c r="M1011" s="5"/>
      <c r="N1011" s="5"/>
    </row>
    <row r="1012" spans="12:14" x14ac:dyDescent="0.25">
      <c r="L1012" s="5"/>
      <c r="M1012" s="5"/>
      <c r="N1012" s="5"/>
    </row>
    <row r="1013" spans="12:14" x14ac:dyDescent="0.25">
      <c r="L1013" s="5"/>
      <c r="M1013" s="5"/>
      <c r="N1013" s="5"/>
    </row>
    <row r="1014" spans="12:14" x14ac:dyDescent="0.25">
      <c r="L1014" s="5"/>
      <c r="M1014" s="5"/>
      <c r="N1014" s="5"/>
    </row>
    <row r="1015" spans="12:14" x14ac:dyDescent="0.25">
      <c r="L1015" s="5"/>
      <c r="M1015" s="5"/>
      <c r="N1015" s="5"/>
    </row>
    <row r="1016" spans="12:14" x14ac:dyDescent="0.25">
      <c r="L1016" s="5"/>
      <c r="M1016" s="5"/>
      <c r="N1016" s="5"/>
    </row>
    <row r="1017" spans="12:14" x14ac:dyDescent="0.25">
      <c r="L1017" s="5"/>
      <c r="M1017" s="5"/>
      <c r="N1017" s="5"/>
    </row>
    <row r="1018" spans="12:14" x14ac:dyDescent="0.25">
      <c r="L1018" s="5"/>
      <c r="M1018" s="5"/>
      <c r="N1018" s="5"/>
    </row>
    <row r="1019" spans="12:14" x14ac:dyDescent="0.25">
      <c r="L1019" s="5"/>
      <c r="M1019" s="5"/>
      <c r="N1019" s="5"/>
    </row>
    <row r="1020" spans="12:14" x14ac:dyDescent="0.25">
      <c r="L1020" s="5"/>
      <c r="M1020" s="5"/>
      <c r="N1020" s="5"/>
    </row>
    <row r="1021" spans="12:14" x14ac:dyDescent="0.25">
      <c r="L1021" s="5"/>
      <c r="M1021" s="5"/>
      <c r="N1021" s="5"/>
    </row>
    <row r="1022" spans="12:14" x14ac:dyDescent="0.25">
      <c r="L1022" s="5"/>
      <c r="M1022" s="5"/>
      <c r="N1022" s="5"/>
    </row>
    <row r="1023" spans="12:14" x14ac:dyDescent="0.25">
      <c r="L1023" s="5"/>
      <c r="M1023" s="5"/>
      <c r="N1023" s="5"/>
    </row>
    <row r="1024" spans="12:14" x14ac:dyDescent="0.25">
      <c r="L1024" s="5"/>
      <c r="M1024" s="5"/>
      <c r="N1024" s="5"/>
    </row>
    <row r="1025" spans="12:14" x14ac:dyDescent="0.25">
      <c r="L1025" s="5"/>
      <c r="M1025" s="5"/>
      <c r="N1025" s="5"/>
    </row>
    <row r="1026" spans="12:14" x14ac:dyDescent="0.25">
      <c r="L1026" s="5"/>
      <c r="M1026" s="5"/>
      <c r="N1026" s="5"/>
    </row>
    <row r="1027" spans="12:14" x14ac:dyDescent="0.25">
      <c r="L1027" s="5"/>
      <c r="M1027" s="5"/>
      <c r="N1027" s="5"/>
    </row>
    <row r="1028" spans="12:14" x14ac:dyDescent="0.25">
      <c r="L1028" s="5"/>
      <c r="M1028" s="5"/>
      <c r="N1028" s="5"/>
    </row>
    <row r="1029" spans="12:14" x14ac:dyDescent="0.25">
      <c r="L1029" s="5"/>
      <c r="M1029" s="5"/>
      <c r="N1029" s="5"/>
    </row>
    <row r="1030" spans="12:14" x14ac:dyDescent="0.25">
      <c r="L1030" s="5"/>
      <c r="M1030" s="5"/>
      <c r="N1030" s="5"/>
    </row>
    <row r="1031" spans="12:14" x14ac:dyDescent="0.25">
      <c r="L1031" s="5"/>
      <c r="M1031" s="5"/>
      <c r="N1031" s="5"/>
    </row>
    <row r="1032" spans="12:14" x14ac:dyDescent="0.25">
      <c r="L1032" s="5"/>
      <c r="M1032" s="5"/>
      <c r="N1032" s="5"/>
    </row>
    <row r="1033" spans="12:14" x14ac:dyDescent="0.25">
      <c r="L1033" s="5"/>
      <c r="M1033" s="5"/>
      <c r="N1033" s="5"/>
    </row>
    <row r="1034" spans="12:14" x14ac:dyDescent="0.25">
      <c r="L1034" s="5"/>
      <c r="M1034" s="5"/>
      <c r="N1034" s="5"/>
    </row>
    <row r="1035" spans="12:14" x14ac:dyDescent="0.25">
      <c r="L1035" s="5"/>
      <c r="M1035" s="5"/>
      <c r="N1035" s="5"/>
    </row>
    <row r="1036" spans="12:14" x14ac:dyDescent="0.25">
      <c r="L1036" s="5"/>
      <c r="M1036" s="5"/>
      <c r="N1036" s="5"/>
    </row>
    <row r="1037" spans="12:14" x14ac:dyDescent="0.25">
      <c r="L1037" s="5"/>
      <c r="M1037" s="5"/>
      <c r="N1037" s="5"/>
    </row>
    <row r="1038" spans="12:14" x14ac:dyDescent="0.25">
      <c r="L1038" s="5"/>
      <c r="M1038" s="5"/>
      <c r="N1038" s="5"/>
    </row>
    <row r="1039" spans="12:14" x14ac:dyDescent="0.25">
      <c r="L1039" s="5"/>
      <c r="M1039" s="5"/>
      <c r="N1039" s="5"/>
    </row>
    <row r="1040" spans="12:14" x14ac:dyDescent="0.25">
      <c r="L1040" s="5"/>
      <c r="M1040" s="5"/>
      <c r="N1040" s="5"/>
    </row>
    <row r="1041" spans="12:14" x14ac:dyDescent="0.25">
      <c r="L1041" s="5"/>
      <c r="M1041" s="5"/>
      <c r="N1041" s="5"/>
    </row>
    <row r="1042" spans="12:14" x14ac:dyDescent="0.25">
      <c r="L1042" s="5"/>
      <c r="M1042" s="5"/>
      <c r="N1042" s="5"/>
    </row>
    <row r="1043" spans="12:14" x14ac:dyDescent="0.25">
      <c r="L1043" s="5"/>
      <c r="M1043" s="5"/>
      <c r="N1043" s="5"/>
    </row>
    <row r="1044" spans="12:14" x14ac:dyDescent="0.25">
      <c r="L1044" s="5"/>
      <c r="M1044" s="5"/>
      <c r="N1044" s="5"/>
    </row>
    <row r="1045" spans="12:14" x14ac:dyDescent="0.25">
      <c r="L1045" s="5"/>
      <c r="M1045" s="5"/>
      <c r="N1045" s="5"/>
    </row>
    <row r="1046" spans="12:14" x14ac:dyDescent="0.25">
      <c r="L1046" s="5"/>
      <c r="M1046" s="5"/>
      <c r="N1046" s="5"/>
    </row>
    <row r="1047" spans="12:14" x14ac:dyDescent="0.25">
      <c r="L1047" s="5"/>
      <c r="M1047" s="5"/>
      <c r="N1047" s="5"/>
    </row>
    <row r="1048" spans="12:14" x14ac:dyDescent="0.25">
      <c r="L1048" s="5"/>
      <c r="M1048" s="5"/>
      <c r="N1048" s="5"/>
    </row>
    <row r="1049" spans="12:14" x14ac:dyDescent="0.25">
      <c r="L1049" s="5"/>
      <c r="M1049" s="5"/>
      <c r="N1049" s="5"/>
    </row>
    <row r="1050" spans="12:14" x14ac:dyDescent="0.25">
      <c r="L1050" s="5"/>
      <c r="M1050" s="5"/>
      <c r="N1050" s="5"/>
    </row>
    <row r="1051" spans="12:14" x14ac:dyDescent="0.25">
      <c r="L1051" s="5"/>
      <c r="M1051" s="5"/>
      <c r="N1051" s="5"/>
    </row>
    <row r="1052" spans="12:14" x14ac:dyDescent="0.25">
      <c r="L1052" s="5"/>
      <c r="M1052" s="5"/>
      <c r="N1052" s="5"/>
    </row>
    <row r="1053" spans="12:14" x14ac:dyDescent="0.25">
      <c r="L1053" s="5"/>
      <c r="M1053" s="5"/>
      <c r="N1053" s="5"/>
    </row>
    <row r="1054" spans="12:14" x14ac:dyDescent="0.25">
      <c r="L1054" s="5"/>
      <c r="M1054" s="5"/>
      <c r="N1054" s="5"/>
    </row>
    <row r="1055" spans="12:14" x14ac:dyDescent="0.25">
      <c r="L1055" s="5"/>
      <c r="M1055" s="5"/>
      <c r="N1055" s="5"/>
    </row>
    <row r="1056" spans="12:14" x14ac:dyDescent="0.25">
      <c r="L1056" s="5"/>
      <c r="M1056" s="5"/>
      <c r="N1056" s="5"/>
    </row>
    <row r="1057" spans="12:14" x14ac:dyDescent="0.25">
      <c r="L1057" s="5"/>
      <c r="M1057" s="5"/>
      <c r="N1057" s="5"/>
    </row>
    <row r="1058" spans="12:14" x14ac:dyDescent="0.25">
      <c r="L1058" s="5"/>
      <c r="M1058" s="5"/>
      <c r="N1058" s="5"/>
    </row>
    <row r="1059" spans="12:14" x14ac:dyDescent="0.25">
      <c r="L1059" s="5"/>
      <c r="M1059" s="5"/>
      <c r="N1059" s="5"/>
    </row>
    <row r="1060" spans="12:14" x14ac:dyDescent="0.25">
      <c r="L1060" s="5"/>
      <c r="M1060" s="5"/>
      <c r="N1060" s="5"/>
    </row>
    <row r="1061" spans="12:14" x14ac:dyDescent="0.25">
      <c r="L1061" s="5"/>
      <c r="M1061" s="5"/>
      <c r="N1061" s="5"/>
    </row>
    <row r="1062" spans="12:14" x14ac:dyDescent="0.25">
      <c r="L1062" s="5"/>
      <c r="M1062" s="5"/>
      <c r="N1062" s="5"/>
    </row>
    <row r="1063" spans="12:14" x14ac:dyDescent="0.25">
      <c r="L1063" s="5"/>
      <c r="M1063" s="5"/>
      <c r="N1063" s="5"/>
    </row>
    <row r="1064" spans="12:14" x14ac:dyDescent="0.25">
      <c r="L1064" s="5"/>
      <c r="M1064" s="5"/>
      <c r="N1064" s="5"/>
    </row>
    <row r="1065" spans="12:14" x14ac:dyDescent="0.25">
      <c r="L1065" s="5"/>
      <c r="M1065" s="5"/>
      <c r="N1065" s="5"/>
    </row>
    <row r="1066" spans="12:14" x14ac:dyDescent="0.25">
      <c r="L1066" s="5"/>
      <c r="M1066" s="5"/>
      <c r="N1066" s="5"/>
    </row>
    <row r="1067" spans="12:14" x14ac:dyDescent="0.25">
      <c r="L1067" s="5"/>
      <c r="M1067" s="5"/>
      <c r="N1067" s="5"/>
    </row>
    <row r="1068" spans="12:14" x14ac:dyDescent="0.25">
      <c r="L1068" s="5"/>
      <c r="M1068" s="5"/>
      <c r="N1068" s="5"/>
    </row>
    <row r="1069" spans="12:14" x14ac:dyDescent="0.25">
      <c r="L1069" s="5"/>
      <c r="M1069" s="5"/>
      <c r="N1069" s="5"/>
    </row>
    <row r="1070" spans="12:14" x14ac:dyDescent="0.25">
      <c r="L1070" s="5"/>
      <c r="M1070" s="5"/>
      <c r="N1070" s="5"/>
    </row>
    <row r="1071" spans="12:14" x14ac:dyDescent="0.25">
      <c r="L1071" s="5"/>
      <c r="M1071" s="5"/>
      <c r="N1071" s="5"/>
    </row>
    <row r="1072" spans="12:14" x14ac:dyDescent="0.25">
      <c r="L1072" s="5"/>
      <c r="M1072" s="5"/>
      <c r="N1072" s="5"/>
    </row>
    <row r="1073" spans="12:14" x14ac:dyDescent="0.25">
      <c r="L1073" s="5"/>
      <c r="M1073" s="5"/>
      <c r="N1073" s="5"/>
    </row>
    <row r="1074" spans="12:14" x14ac:dyDescent="0.25">
      <c r="L1074" s="5"/>
      <c r="M1074" s="5"/>
      <c r="N1074" s="5"/>
    </row>
    <row r="1075" spans="12:14" x14ac:dyDescent="0.25">
      <c r="L1075" s="5"/>
      <c r="M1075" s="5"/>
      <c r="N1075" s="5"/>
    </row>
    <row r="1076" spans="12:14" x14ac:dyDescent="0.25">
      <c r="L1076" s="5"/>
      <c r="M1076" s="5"/>
      <c r="N1076" s="5"/>
    </row>
    <row r="1077" spans="12:14" x14ac:dyDescent="0.25">
      <c r="L1077" s="5"/>
      <c r="M1077" s="5"/>
      <c r="N1077" s="5"/>
    </row>
    <row r="1078" spans="12:14" x14ac:dyDescent="0.25">
      <c r="L1078" s="5"/>
      <c r="M1078" s="5"/>
      <c r="N1078" s="5"/>
    </row>
    <row r="1079" spans="12:14" x14ac:dyDescent="0.25">
      <c r="L1079" s="5"/>
      <c r="M1079" s="5"/>
      <c r="N1079" s="5"/>
    </row>
    <row r="1080" spans="12:14" x14ac:dyDescent="0.25">
      <c r="L1080" s="5"/>
      <c r="M1080" s="5"/>
      <c r="N1080" s="5"/>
    </row>
    <row r="1081" spans="12:14" x14ac:dyDescent="0.25">
      <c r="L1081" s="5"/>
      <c r="M1081" s="5"/>
      <c r="N1081" s="5"/>
    </row>
    <row r="1082" spans="12:14" x14ac:dyDescent="0.25">
      <c r="L1082" s="5"/>
      <c r="M1082" s="5"/>
      <c r="N1082" s="5"/>
    </row>
    <row r="1083" spans="12:14" x14ac:dyDescent="0.25">
      <c r="L1083" s="5"/>
      <c r="M1083" s="5"/>
      <c r="N1083" s="5"/>
    </row>
    <row r="1084" spans="12:14" x14ac:dyDescent="0.25">
      <c r="L1084" s="5"/>
      <c r="M1084" s="5"/>
      <c r="N1084" s="5"/>
    </row>
    <row r="1085" spans="12:14" x14ac:dyDescent="0.25">
      <c r="L1085" s="5"/>
      <c r="M1085" s="5"/>
      <c r="N1085" s="5"/>
    </row>
    <row r="1086" spans="12:14" x14ac:dyDescent="0.25">
      <c r="L1086" s="5"/>
      <c r="M1086" s="5"/>
      <c r="N1086" s="5"/>
    </row>
    <row r="1087" spans="12:14" x14ac:dyDescent="0.25">
      <c r="L1087" s="5"/>
      <c r="M1087" s="5"/>
      <c r="N1087" s="5"/>
    </row>
    <row r="1088" spans="12:14" x14ac:dyDescent="0.25">
      <c r="L1088" s="5"/>
      <c r="M1088" s="5"/>
      <c r="N1088" s="5"/>
    </row>
    <row r="1089" spans="12:14" x14ac:dyDescent="0.25">
      <c r="L1089" s="5"/>
      <c r="M1089" s="5"/>
      <c r="N1089" s="5"/>
    </row>
    <row r="1090" spans="12:14" x14ac:dyDescent="0.25">
      <c r="L1090" s="5"/>
      <c r="M1090" s="5"/>
      <c r="N1090" s="5"/>
    </row>
    <row r="1091" spans="12:14" x14ac:dyDescent="0.25">
      <c r="L1091" s="5"/>
      <c r="M1091" s="5"/>
      <c r="N1091" s="5"/>
    </row>
    <row r="1092" spans="12:14" x14ac:dyDescent="0.25">
      <c r="L1092" s="5"/>
      <c r="M1092" s="5"/>
      <c r="N1092" s="5"/>
    </row>
    <row r="1093" spans="12:14" x14ac:dyDescent="0.25">
      <c r="L1093" s="5"/>
      <c r="M1093" s="5"/>
      <c r="N1093" s="5"/>
    </row>
    <row r="1094" spans="12:14" x14ac:dyDescent="0.25">
      <c r="L1094" s="5"/>
      <c r="M1094" s="5"/>
      <c r="N1094" s="5"/>
    </row>
    <row r="1095" spans="12:14" x14ac:dyDescent="0.25">
      <c r="L1095" s="5"/>
      <c r="M1095" s="5"/>
      <c r="N1095" s="5"/>
    </row>
    <row r="1096" spans="12:14" x14ac:dyDescent="0.25">
      <c r="L1096" s="5"/>
      <c r="M1096" s="5"/>
      <c r="N1096" s="5"/>
    </row>
    <row r="1097" spans="12:14" x14ac:dyDescent="0.25">
      <c r="L1097" s="5"/>
      <c r="M1097" s="5"/>
      <c r="N1097" s="5"/>
    </row>
    <row r="1098" spans="12:14" x14ac:dyDescent="0.25">
      <c r="L1098" s="5"/>
      <c r="M1098" s="5"/>
      <c r="N1098" s="5"/>
    </row>
    <row r="1099" spans="12:14" x14ac:dyDescent="0.25">
      <c r="L1099" s="5"/>
      <c r="M1099" s="5"/>
      <c r="N1099" s="5"/>
    </row>
    <row r="1100" spans="12:14" x14ac:dyDescent="0.25">
      <c r="L1100" s="5"/>
      <c r="M1100" s="5"/>
      <c r="N1100" s="5"/>
    </row>
    <row r="1101" spans="12:14" x14ac:dyDescent="0.25">
      <c r="L1101" s="5"/>
      <c r="M1101" s="5"/>
      <c r="N1101" s="5"/>
    </row>
    <row r="1102" spans="12:14" x14ac:dyDescent="0.25">
      <c r="L1102" s="5"/>
      <c r="M1102" s="5"/>
      <c r="N1102" s="5"/>
    </row>
    <row r="1103" spans="12:14" x14ac:dyDescent="0.25">
      <c r="L1103" s="5"/>
      <c r="M1103" s="5"/>
      <c r="N1103" s="5"/>
    </row>
    <row r="1104" spans="12:14" x14ac:dyDescent="0.25">
      <c r="L1104" s="5"/>
      <c r="M1104" s="5"/>
      <c r="N1104" s="5"/>
    </row>
    <row r="1105" spans="12:14" x14ac:dyDescent="0.25">
      <c r="L1105" s="5"/>
      <c r="M1105" s="5"/>
      <c r="N1105" s="5"/>
    </row>
    <row r="1106" spans="12:14" x14ac:dyDescent="0.25">
      <c r="L1106" s="5"/>
      <c r="M1106" s="5"/>
      <c r="N1106" s="5"/>
    </row>
    <row r="1107" spans="12:14" x14ac:dyDescent="0.25">
      <c r="L1107" s="5"/>
      <c r="M1107" s="5"/>
      <c r="N1107" s="5"/>
    </row>
    <row r="1108" spans="12:14" x14ac:dyDescent="0.25">
      <c r="L1108" s="5"/>
      <c r="M1108" s="5"/>
      <c r="N1108" s="5"/>
    </row>
    <row r="1109" spans="12:14" x14ac:dyDescent="0.25">
      <c r="L1109" s="5"/>
      <c r="M1109" s="5"/>
      <c r="N1109" s="5"/>
    </row>
    <row r="1110" spans="12:14" x14ac:dyDescent="0.25">
      <c r="L1110" s="5"/>
      <c r="M1110" s="5"/>
      <c r="N1110" s="5"/>
    </row>
    <row r="1111" spans="12:14" x14ac:dyDescent="0.25">
      <c r="L1111" s="5"/>
      <c r="M1111" s="5"/>
      <c r="N1111" s="5"/>
    </row>
    <row r="1112" spans="12:14" x14ac:dyDescent="0.25">
      <c r="L1112" s="5"/>
      <c r="M1112" s="5"/>
      <c r="N1112" s="5"/>
    </row>
    <row r="1113" spans="12:14" x14ac:dyDescent="0.25">
      <c r="L1113" s="5"/>
      <c r="M1113" s="5"/>
      <c r="N1113" s="5"/>
    </row>
    <row r="1114" spans="12:14" x14ac:dyDescent="0.25">
      <c r="L1114" s="5"/>
      <c r="M1114" s="5"/>
      <c r="N1114" s="5"/>
    </row>
    <row r="1115" spans="12:14" x14ac:dyDescent="0.25">
      <c r="L1115" s="5"/>
      <c r="M1115" s="5"/>
      <c r="N1115" s="5"/>
    </row>
    <row r="1116" spans="12:14" x14ac:dyDescent="0.25">
      <c r="L1116" s="5"/>
      <c r="M1116" s="5"/>
      <c r="N1116" s="5"/>
    </row>
    <row r="1117" spans="12:14" x14ac:dyDescent="0.25">
      <c r="L1117" s="5"/>
      <c r="M1117" s="5"/>
      <c r="N1117" s="5"/>
    </row>
    <row r="1118" spans="12:14" x14ac:dyDescent="0.25">
      <c r="L1118" s="5"/>
      <c r="M1118" s="5"/>
      <c r="N1118" s="5"/>
    </row>
    <row r="1119" spans="12:14" x14ac:dyDescent="0.25">
      <c r="L1119" s="5"/>
      <c r="M1119" s="5"/>
      <c r="N1119" s="5"/>
    </row>
    <row r="1120" spans="12:14" x14ac:dyDescent="0.25">
      <c r="L1120" s="5"/>
      <c r="M1120" s="5"/>
      <c r="N1120" s="5"/>
    </row>
    <row r="1121" spans="12:14" x14ac:dyDescent="0.25">
      <c r="L1121" s="5"/>
      <c r="M1121" s="5"/>
      <c r="N1121" s="5"/>
    </row>
    <row r="1122" spans="12:14" x14ac:dyDescent="0.25">
      <c r="L1122" s="5"/>
      <c r="M1122" s="5"/>
      <c r="N1122" s="5"/>
    </row>
    <row r="1123" spans="12:14" x14ac:dyDescent="0.25">
      <c r="L1123" s="5"/>
      <c r="M1123" s="5"/>
      <c r="N1123" s="5"/>
    </row>
    <row r="1124" spans="12:14" x14ac:dyDescent="0.25">
      <c r="L1124" s="5"/>
      <c r="M1124" s="5"/>
      <c r="N1124" s="5"/>
    </row>
    <row r="1125" spans="12:14" x14ac:dyDescent="0.25">
      <c r="L1125" s="5"/>
      <c r="M1125" s="5"/>
      <c r="N1125" s="5"/>
    </row>
    <row r="1126" spans="12:14" x14ac:dyDescent="0.25">
      <c r="L1126" s="5"/>
      <c r="M1126" s="5"/>
      <c r="N1126" s="5"/>
    </row>
    <row r="1127" spans="12:14" x14ac:dyDescent="0.25">
      <c r="L1127" s="5"/>
      <c r="M1127" s="5"/>
      <c r="N1127" s="5"/>
    </row>
    <row r="1128" spans="12:14" x14ac:dyDescent="0.25">
      <c r="L1128" s="5"/>
      <c r="M1128" s="5"/>
      <c r="N1128" s="5"/>
    </row>
    <row r="1129" spans="12:14" x14ac:dyDescent="0.25">
      <c r="L1129" s="5"/>
      <c r="M1129" s="5"/>
      <c r="N1129" s="5"/>
    </row>
    <row r="1130" spans="12:14" x14ac:dyDescent="0.25">
      <c r="L1130" s="5"/>
      <c r="M1130" s="5"/>
      <c r="N1130" s="5"/>
    </row>
    <row r="1131" spans="12:14" x14ac:dyDescent="0.25">
      <c r="L1131" s="5"/>
      <c r="M1131" s="5"/>
      <c r="N1131" s="5"/>
    </row>
    <row r="1132" spans="12:14" x14ac:dyDescent="0.25">
      <c r="L1132" s="5"/>
      <c r="M1132" s="5"/>
      <c r="N1132" s="5"/>
    </row>
    <row r="1133" spans="12:14" x14ac:dyDescent="0.25">
      <c r="L1133" s="5"/>
      <c r="M1133" s="5"/>
      <c r="N1133" s="5"/>
    </row>
    <row r="1134" spans="12:14" x14ac:dyDescent="0.25">
      <c r="L1134" s="5"/>
      <c r="M1134" s="5"/>
      <c r="N1134" s="5"/>
    </row>
    <row r="1135" spans="12:14" x14ac:dyDescent="0.25">
      <c r="L1135" s="5"/>
      <c r="M1135" s="5"/>
      <c r="N1135" s="5"/>
    </row>
    <row r="1136" spans="12:14" x14ac:dyDescent="0.25">
      <c r="L1136" s="5"/>
      <c r="M1136" s="5"/>
      <c r="N1136" s="5"/>
    </row>
    <row r="1137" spans="12:14" x14ac:dyDescent="0.25">
      <c r="L1137" s="5"/>
      <c r="M1137" s="5"/>
      <c r="N1137" s="5"/>
    </row>
    <row r="1138" spans="12:14" x14ac:dyDescent="0.25">
      <c r="L1138" s="5"/>
      <c r="M1138" s="5"/>
      <c r="N1138" s="5"/>
    </row>
    <row r="1139" spans="12:14" x14ac:dyDescent="0.25">
      <c r="L1139" s="5"/>
      <c r="M1139" s="5"/>
      <c r="N1139" s="5"/>
    </row>
    <row r="1140" spans="12:14" x14ac:dyDescent="0.25">
      <c r="L1140" s="5"/>
      <c r="M1140" s="5"/>
      <c r="N1140" s="5"/>
    </row>
    <row r="1141" spans="12:14" x14ac:dyDescent="0.25">
      <c r="L1141" s="5"/>
      <c r="M1141" s="5"/>
      <c r="N1141" s="5"/>
    </row>
    <row r="1142" spans="12:14" x14ac:dyDescent="0.25">
      <c r="L1142" s="5"/>
      <c r="M1142" s="5"/>
      <c r="N1142" s="5"/>
    </row>
    <row r="1143" spans="12:14" x14ac:dyDescent="0.25">
      <c r="L1143" s="5"/>
      <c r="M1143" s="5"/>
      <c r="N1143" s="5"/>
    </row>
    <row r="1144" spans="12:14" x14ac:dyDescent="0.25">
      <c r="L1144" s="5"/>
      <c r="M1144" s="5"/>
      <c r="N1144" s="5"/>
    </row>
    <row r="1145" spans="12:14" x14ac:dyDescent="0.25">
      <c r="L1145" s="5"/>
      <c r="M1145" s="5"/>
      <c r="N1145" s="5"/>
    </row>
    <row r="1146" spans="12:14" x14ac:dyDescent="0.25">
      <c r="L1146" s="5"/>
      <c r="M1146" s="5"/>
      <c r="N1146" s="5"/>
    </row>
    <row r="1147" spans="12:14" x14ac:dyDescent="0.25">
      <c r="L1147" s="5"/>
      <c r="M1147" s="5"/>
      <c r="N1147" s="5"/>
    </row>
    <row r="1148" spans="12:14" x14ac:dyDescent="0.25">
      <c r="L1148" s="5"/>
      <c r="M1148" s="5"/>
      <c r="N1148" s="5"/>
    </row>
    <row r="1149" spans="12:14" x14ac:dyDescent="0.25">
      <c r="L1149" s="5"/>
      <c r="M1149" s="5"/>
      <c r="N1149" s="5"/>
    </row>
    <row r="1150" spans="12:14" x14ac:dyDescent="0.25">
      <c r="L1150" s="5"/>
      <c r="M1150" s="5"/>
      <c r="N1150" s="5"/>
    </row>
    <row r="1151" spans="12:14" x14ac:dyDescent="0.25">
      <c r="L1151" s="5"/>
      <c r="M1151" s="5"/>
      <c r="N1151" s="5"/>
    </row>
    <row r="1152" spans="12:14" x14ac:dyDescent="0.25">
      <c r="L1152" s="5"/>
      <c r="M1152" s="5"/>
      <c r="N1152" s="5"/>
    </row>
    <row r="1153" spans="12:14" x14ac:dyDescent="0.25">
      <c r="L1153" s="5"/>
      <c r="M1153" s="5"/>
      <c r="N1153" s="5"/>
    </row>
    <row r="1154" spans="12:14" x14ac:dyDescent="0.25">
      <c r="L1154" s="5"/>
      <c r="M1154" s="5"/>
      <c r="N1154" s="5"/>
    </row>
    <row r="1155" spans="12:14" x14ac:dyDescent="0.25">
      <c r="L1155" s="5"/>
      <c r="M1155" s="5"/>
      <c r="N1155" s="5"/>
    </row>
    <row r="1156" spans="12:14" x14ac:dyDescent="0.25">
      <c r="L1156" s="5"/>
      <c r="M1156" s="5"/>
      <c r="N1156" s="5"/>
    </row>
    <row r="1157" spans="12:14" x14ac:dyDescent="0.25">
      <c r="L1157" s="5"/>
      <c r="M1157" s="5"/>
      <c r="N1157" s="5"/>
    </row>
    <row r="1158" spans="12:14" x14ac:dyDescent="0.25">
      <c r="L1158" s="5"/>
      <c r="M1158" s="5"/>
      <c r="N1158" s="5"/>
    </row>
    <row r="1159" spans="12:14" x14ac:dyDescent="0.25">
      <c r="L1159" s="5"/>
      <c r="M1159" s="5"/>
      <c r="N1159" s="5"/>
    </row>
    <row r="1160" spans="12:14" x14ac:dyDescent="0.25">
      <c r="L1160" s="5"/>
      <c r="M1160" s="5"/>
      <c r="N1160" s="5"/>
    </row>
    <row r="1161" spans="12:14" x14ac:dyDescent="0.25">
      <c r="L1161" s="5"/>
      <c r="M1161" s="5"/>
      <c r="N1161" s="5"/>
    </row>
    <row r="1162" spans="12:14" x14ac:dyDescent="0.25">
      <c r="L1162" s="5"/>
      <c r="M1162" s="5"/>
      <c r="N1162" s="5"/>
    </row>
    <row r="1163" spans="12:14" x14ac:dyDescent="0.25">
      <c r="L1163" s="5"/>
      <c r="M1163" s="5"/>
      <c r="N1163" s="5"/>
    </row>
    <row r="1164" spans="12:14" x14ac:dyDescent="0.25">
      <c r="L1164" s="5"/>
      <c r="M1164" s="5"/>
      <c r="N1164" s="5"/>
    </row>
    <row r="1165" spans="12:14" x14ac:dyDescent="0.25">
      <c r="L1165" s="5"/>
      <c r="M1165" s="5"/>
      <c r="N1165" s="5"/>
    </row>
    <row r="1166" spans="12:14" x14ac:dyDescent="0.25">
      <c r="L1166" s="5"/>
      <c r="M1166" s="5"/>
      <c r="N1166" s="5"/>
    </row>
    <row r="1167" spans="12:14" x14ac:dyDescent="0.25">
      <c r="L1167" s="5"/>
      <c r="M1167" s="5"/>
      <c r="N1167" s="5"/>
    </row>
    <row r="1168" spans="12:14" x14ac:dyDescent="0.25">
      <c r="L1168" s="5"/>
      <c r="M1168" s="5"/>
      <c r="N1168" s="5"/>
    </row>
    <row r="1169" spans="12:14" x14ac:dyDescent="0.25">
      <c r="L1169" s="5"/>
      <c r="M1169" s="5"/>
      <c r="N1169" s="5"/>
    </row>
    <row r="1170" spans="12:14" x14ac:dyDescent="0.25">
      <c r="L1170" s="5"/>
      <c r="M1170" s="5"/>
      <c r="N1170" s="5"/>
    </row>
    <row r="1171" spans="12:14" x14ac:dyDescent="0.25">
      <c r="L1171" s="5"/>
      <c r="M1171" s="5"/>
      <c r="N1171" s="5"/>
    </row>
    <row r="1172" spans="12:14" x14ac:dyDescent="0.25">
      <c r="L1172" s="5"/>
      <c r="M1172" s="5"/>
      <c r="N1172" s="5"/>
    </row>
    <row r="1173" spans="12:14" x14ac:dyDescent="0.25">
      <c r="L1173" s="5"/>
      <c r="M1173" s="5"/>
      <c r="N1173" s="5"/>
    </row>
    <row r="1174" spans="12:14" x14ac:dyDescent="0.25">
      <c r="L1174" s="5"/>
      <c r="M1174" s="5"/>
      <c r="N1174" s="5"/>
    </row>
    <row r="1175" spans="12:14" x14ac:dyDescent="0.25">
      <c r="L1175" s="5"/>
      <c r="M1175" s="5"/>
      <c r="N1175" s="5"/>
    </row>
    <row r="1176" spans="12:14" x14ac:dyDescent="0.25">
      <c r="L1176" s="5"/>
      <c r="M1176" s="5"/>
      <c r="N1176" s="5"/>
    </row>
    <row r="1177" spans="12:14" x14ac:dyDescent="0.25">
      <c r="L1177" s="5"/>
      <c r="M1177" s="5"/>
      <c r="N1177" s="5"/>
    </row>
    <row r="1178" spans="12:14" x14ac:dyDescent="0.25">
      <c r="L1178" s="5"/>
      <c r="M1178" s="5"/>
      <c r="N1178" s="5"/>
    </row>
    <row r="1179" spans="12:14" x14ac:dyDescent="0.25">
      <c r="L1179" s="5"/>
      <c r="M1179" s="5"/>
      <c r="N1179" s="5"/>
    </row>
    <row r="1180" spans="12:14" x14ac:dyDescent="0.25">
      <c r="L1180" s="5"/>
      <c r="M1180" s="5"/>
      <c r="N1180" s="5"/>
    </row>
    <row r="1181" spans="12:14" x14ac:dyDescent="0.25">
      <c r="L1181" s="5"/>
      <c r="M1181" s="5"/>
      <c r="N1181" s="5"/>
    </row>
    <row r="1182" spans="12:14" x14ac:dyDescent="0.25">
      <c r="L1182" s="5"/>
      <c r="M1182" s="5"/>
      <c r="N1182" s="5"/>
    </row>
    <row r="1183" spans="12:14" x14ac:dyDescent="0.25">
      <c r="L1183" s="5"/>
      <c r="M1183" s="5"/>
      <c r="N1183" s="5"/>
    </row>
    <row r="1184" spans="12:14" x14ac:dyDescent="0.25">
      <c r="L1184" s="5"/>
      <c r="M1184" s="5"/>
      <c r="N1184" s="5"/>
    </row>
    <row r="1185" spans="12:14" x14ac:dyDescent="0.25">
      <c r="L1185" s="5"/>
      <c r="M1185" s="5"/>
      <c r="N1185" s="5"/>
    </row>
    <row r="1186" spans="12:14" x14ac:dyDescent="0.25">
      <c r="L1186" s="5"/>
      <c r="M1186" s="5"/>
      <c r="N1186" s="5"/>
    </row>
    <row r="1187" spans="12:14" x14ac:dyDescent="0.25">
      <c r="L1187" s="5"/>
      <c r="M1187" s="5"/>
      <c r="N1187" s="5"/>
    </row>
    <row r="1188" spans="12:14" x14ac:dyDescent="0.25">
      <c r="L1188" s="5"/>
      <c r="M1188" s="5"/>
      <c r="N1188" s="5"/>
    </row>
    <row r="1189" spans="12:14" x14ac:dyDescent="0.25">
      <c r="L1189" s="5"/>
      <c r="M1189" s="5"/>
      <c r="N1189" s="5"/>
    </row>
    <row r="1190" spans="12:14" x14ac:dyDescent="0.25">
      <c r="L1190" s="5"/>
      <c r="M1190" s="5"/>
      <c r="N1190" s="5"/>
    </row>
    <row r="1191" spans="12:14" x14ac:dyDescent="0.25">
      <c r="L1191" s="5"/>
      <c r="M1191" s="5"/>
      <c r="N1191" s="5"/>
    </row>
    <row r="1192" spans="12:14" x14ac:dyDescent="0.25">
      <c r="L1192" s="5"/>
      <c r="M1192" s="5"/>
      <c r="N1192" s="5"/>
    </row>
    <row r="1193" spans="12:14" x14ac:dyDescent="0.25">
      <c r="L1193" s="5"/>
      <c r="M1193" s="5"/>
      <c r="N1193" s="5"/>
    </row>
    <row r="1194" spans="12:14" x14ac:dyDescent="0.25">
      <c r="L1194" s="5"/>
      <c r="M1194" s="5"/>
      <c r="N1194" s="5"/>
    </row>
    <row r="1195" spans="12:14" x14ac:dyDescent="0.25">
      <c r="L1195" s="5"/>
      <c r="M1195" s="5"/>
      <c r="N1195" s="5"/>
    </row>
    <row r="1196" spans="12:14" x14ac:dyDescent="0.25">
      <c r="L1196" s="5"/>
      <c r="M1196" s="5"/>
      <c r="N1196" s="5"/>
    </row>
    <row r="1197" spans="12:14" x14ac:dyDescent="0.25">
      <c r="L1197" s="5"/>
      <c r="M1197" s="5"/>
      <c r="N1197" s="5"/>
    </row>
    <row r="1198" spans="12:14" x14ac:dyDescent="0.25">
      <c r="L1198" s="5"/>
      <c r="M1198" s="5"/>
      <c r="N1198" s="5"/>
    </row>
    <row r="1199" spans="12:14" x14ac:dyDescent="0.25">
      <c r="L1199" s="5"/>
      <c r="M1199" s="5"/>
      <c r="N1199" s="5"/>
    </row>
    <row r="1200" spans="12:14" x14ac:dyDescent="0.25">
      <c r="L1200" s="5"/>
      <c r="M1200" s="5"/>
      <c r="N1200" s="5"/>
    </row>
    <row r="1201" spans="12:14" x14ac:dyDescent="0.25">
      <c r="L1201" s="5"/>
      <c r="M1201" s="5"/>
      <c r="N1201" s="5"/>
    </row>
    <row r="1202" spans="12:14" x14ac:dyDescent="0.25">
      <c r="L1202" s="5"/>
      <c r="M1202" s="5"/>
      <c r="N1202" s="5"/>
    </row>
    <row r="1203" spans="12:14" x14ac:dyDescent="0.25">
      <c r="L1203" s="5"/>
      <c r="M1203" s="5"/>
      <c r="N1203" s="5"/>
    </row>
    <row r="1204" spans="12:14" x14ac:dyDescent="0.25">
      <c r="L1204" s="5"/>
      <c r="M1204" s="5"/>
      <c r="N1204" s="5"/>
    </row>
    <row r="1205" spans="12:14" x14ac:dyDescent="0.25">
      <c r="L1205" s="5"/>
      <c r="M1205" s="5"/>
      <c r="N1205" s="5"/>
    </row>
    <row r="1206" spans="12:14" x14ac:dyDescent="0.25">
      <c r="L1206" s="5"/>
      <c r="M1206" s="5"/>
      <c r="N1206" s="5"/>
    </row>
    <row r="1207" spans="12:14" x14ac:dyDescent="0.25">
      <c r="L1207" s="5"/>
      <c r="M1207" s="5"/>
      <c r="N1207" s="5"/>
    </row>
    <row r="1208" spans="12:14" x14ac:dyDescent="0.25">
      <c r="L1208" s="5"/>
      <c r="M1208" s="5"/>
      <c r="N1208" s="5"/>
    </row>
    <row r="1209" spans="12:14" x14ac:dyDescent="0.25">
      <c r="L1209" s="5"/>
      <c r="M1209" s="5"/>
      <c r="N1209" s="5"/>
    </row>
    <row r="1210" spans="12:14" x14ac:dyDescent="0.25">
      <c r="L1210" s="5"/>
      <c r="M1210" s="5"/>
      <c r="N1210" s="5"/>
    </row>
    <row r="1211" spans="12:14" x14ac:dyDescent="0.25">
      <c r="L1211" s="5"/>
      <c r="M1211" s="5"/>
      <c r="N1211" s="5"/>
    </row>
    <row r="1212" spans="12:14" x14ac:dyDescent="0.25">
      <c r="L1212" s="5"/>
      <c r="M1212" s="5"/>
      <c r="N1212" s="5"/>
    </row>
    <row r="1213" spans="12:14" x14ac:dyDescent="0.25">
      <c r="L1213" s="5"/>
      <c r="M1213" s="5"/>
      <c r="N1213" s="5"/>
    </row>
    <row r="1214" spans="12:14" x14ac:dyDescent="0.25">
      <c r="L1214" s="5"/>
      <c r="M1214" s="5"/>
      <c r="N1214" s="5"/>
    </row>
    <row r="1215" spans="12:14" x14ac:dyDescent="0.25">
      <c r="L1215" s="5"/>
      <c r="M1215" s="5"/>
      <c r="N1215" s="5"/>
    </row>
    <row r="1216" spans="12:14" x14ac:dyDescent="0.25">
      <c r="L1216" s="5"/>
      <c r="M1216" s="5"/>
      <c r="N1216" s="5"/>
    </row>
    <row r="1217" spans="12:14" x14ac:dyDescent="0.25">
      <c r="L1217" s="5"/>
      <c r="M1217" s="5"/>
      <c r="N1217" s="5"/>
    </row>
    <row r="1218" spans="12:14" x14ac:dyDescent="0.25">
      <c r="L1218" s="5"/>
      <c r="M1218" s="5"/>
      <c r="N1218" s="5"/>
    </row>
    <row r="1219" spans="12:14" x14ac:dyDescent="0.25">
      <c r="L1219" s="5"/>
      <c r="M1219" s="5"/>
      <c r="N1219" s="5"/>
    </row>
    <row r="1220" spans="12:14" x14ac:dyDescent="0.25">
      <c r="L1220" s="5"/>
      <c r="M1220" s="5"/>
      <c r="N1220" s="5"/>
    </row>
    <row r="1221" spans="12:14" x14ac:dyDescent="0.25">
      <c r="L1221" s="5"/>
      <c r="M1221" s="5"/>
      <c r="N1221" s="5"/>
    </row>
    <row r="1222" spans="12:14" x14ac:dyDescent="0.25">
      <c r="L1222" s="5"/>
      <c r="M1222" s="5"/>
      <c r="N1222" s="5"/>
    </row>
    <row r="1223" spans="12:14" x14ac:dyDescent="0.25">
      <c r="L1223" s="5"/>
      <c r="M1223" s="5"/>
      <c r="N1223" s="5"/>
    </row>
    <row r="1224" spans="12:14" x14ac:dyDescent="0.25">
      <c r="L1224" s="5"/>
      <c r="M1224" s="5"/>
      <c r="N1224" s="5"/>
    </row>
    <row r="1225" spans="12:14" x14ac:dyDescent="0.25">
      <c r="L1225" s="5"/>
      <c r="M1225" s="5"/>
      <c r="N1225" s="5"/>
    </row>
    <row r="1226" spans="12:14" x14ac:dyDescent="0.25">
      <c r="L1226" s="5"/>
      <c r="M1226" s="5"/>
      <c r="N1226" s="5"/>
    </row>
    <row r="1227" spans="12:14" x14ac:dyDescent="0.25">
      <c r="L1227" s="5"/>
      <c r="M1227" s="5"/>
      <c r="N1227" s="5"/>
    </row>
    <row r="1228" spans="12:14" x14ac:dyDescent="0.25">
      <c r="L1228" s="5"/>
      <c r="M1228" s="5"/>
      <c r="N1228" s="5"/>
    </row>
    <row r="1229" spans="12:14" x14ac:dyDescent="0.25">
      <c r="L1229" s="5"/>
      <c r="M1229" s="5"/>
      <c r="N1229" s="5"/>
    </row>
    <row r="1230" spans="12:14" x14ac:dyDescent="0.25">
      <c r="L1230" s="5"/>
      <c r="M1230" s="5"/>
      <c r="N1230" s="5"/>
    </row>
    <row r="1231" spans="12:14" x14ac:dyDescent="0.25">
      <c r="L1231" s="5"/>
      <c r="M1231" s="5"/>
      <c r="N1231" s="5"/>
    </row>
    <row r="1232" spans="12:14" x14ac:dyDescent="0.25">
      <c r="L1232" s="5"/>
      <c r="M1232" s="5"/>
      <c r="N1232" s="5"/>
    </row>
    <row r="1233" spans="12:14" x14ac:dyDescent="0.25">
      <c r="L1233" s="5"/>
      <c r="M1233" s="5"/>
      <c r="N1233" s="5"/>
    </row>
    <row r="1234" spans="12:14" x14ac:dyDescent="0.25">
      <c r="L1234" s="5"/>
      <c r="M1234" s="5"/>
      <c r="N1234" s="5"/>
    </row>
    <row r="1235" spans="12:14" x14ac:dyDescent="0.25">
      <c r="L1235" s="5"/>
      <c r="M1235" s="5"/>
      <c r="N1235" s="5"/>
    </row>
    <row r="1236" spans="12:14" x14ac:dyDescent="0.25">
      <c r="L1236" s="5"/>
      <c r="M1236" s="5"/>
      <c r="N1236" s="5"/>
    </row>
    <row r="1237" spans="12:14" x14ac:dyDescent="0.25">
      <c r="L1237" s="5"/>
      <c r="M1237" s="5"/>
      <c r="N1237" s="5"/>
    </row>
    <row r="1238" spans="12:14" x14ac:dyDescent="0.25">
      <c r="L1238" s="5"/>
      <c r="M1238" s="5"/>
      <c r="N1238" s="5"/>
    </row>
    <row r="1239" spans="12:14" x14ac:dyDescent="0.25">
      <c r="L1239" s="5"/>
      <c r="M1239" s="5"/>
      <c r="N1239" s="5"/>
    </row>
    <row r="1240" spans="12:14" x14ac:dyDescent="0.25">
      <c r="L1240" s="5"/>
      <c r="M1240" s="5"/>
      <c r="N1240" s="5"/>
    </row>
    <row r="1241" spans="12:14" x14ac:dyDescent="0.25">
      <c r="L1241" s="5"/>
      <c r="M1241" s="5"/>
      <c r="N1241" s="5"/>
    </row>
    <row r="1242" spans="12:14" x14ac:dyDescent="0.25">
      <c r="L1242" s="5"/>
      <c r="M1242" s="5"/>
      <c r="N1242" s="5"/>
    </row>
    <row r="1243" spans="12:14" x14ac:dyDescent="0.25">
      <c r="L1243" s="5"/>
      <c r="M1243" s="5"/>
      <c r="N1243" s="5"/>
    </row>
    <row r="1244" spans="12:14" x14ac:dyDescent="0.25">
      <c r="L1244" s="5"/>
      <c r="M1244" s="5"/>
      <c r="N1244" s="5"/>
    </row>
    <row r="1245" spans="12:14" x14ac:dyDescent="0.25">
      <c r="L1245" s="5"/>
      <c r="M1245" s="5"/>
      <c r="N1245" s="5"/>
    </row>
    <row r="1246" spans="12:14" x14ac:dyDescent="0.25">
      <c r="L1246" s="5"/>
      <c r="M1246" s="5"/>
      <c r="N1246" s="5"/>
    </row>
    <row r="1247" spans="12:14" x14ac:dyDescent="0.25">
      <c r="L1247" s="5"/>
      <c r="M1247" s="5"/>
      <c r="N1247" s="5"/>
    </row>
    <row r="1248" spans="12:14" x14ac:dyDescent="0.25">
      <c r="L1248" s="5"/>
      <c r="M1248" s="5"/>
      <c r="N1248" s="5"/>
    </row>
    <row r="1249" spans="12:14" x14ac:dyDescent="0.25">
      <c r="L1249" s="5"/>
      <c r="M1249" s="5"/>
      <c r="N1249" s="5"/>
    </row>
    <row r="1250" spans="12:14" x14ac:dyDescent="0.25">
      <c r="L1250" s="5"/>
      <c r="M1250" s="5"/>
      <c r="N1250" s="5"/>
    </row>
    <row r="1251" spans="12:14" x14ac:dyDescent="0.25">
      <c r="L1251" s="5"/>
      <c r="M1251" s="5"/>
      <c r="N1251" s="5"/>
    </row>
    <row r="1252" spans="12:14" x14ac:dyDescent="0.25">
      <c r="L1252" s="5"/>
      <c r="M1252" s="5"/>
      <c r="N1252" s="5"/>
    </row>
    <row r="1253" spans="12:14" x14ac:dyDescent="0.25">
      <c r="L1253" s="5"/>
      <c r="M1253" s="5"/>
      <c r="N1253" s="5"/>
    </row>
    <row r="1254" spans="12:14" x14ac:dyDescent="0.25">
      <c r="L1254" s="5"/>
      <c r="M1254" s="5"/>
      <c r="N1254" s="5"/>
    </row>
    <row r="1255" spans="12:14" x14ac:dyDescent="0.25">
      <c r="L1255" s="5"/>
      <c r="M1255" s="5"/>
      <c r="N1255" s="5"/>
    </row>
    <row r="1256" spans="12:14" x14ac:dyDescent="0.25">
      <c r="L1256" s="5"/>
      <c r="M1256" s="5"/>
      <c r="N1256" s="5"/>
    </row>
    <row r="1257" spans="12:14" x14ac:dyDescent="0.25">
      <c r="L1257" s="5"/>
      <c r="M1257" s="5"/>
      <c r="N1257" s="5"/>
    </row>
    <row r="1258" spans="12:14" x14ac:dyDescent="0.25">
      <c r="L1258" s="5"/>
      <c r="M1258" s="5"/>
      <c r="N1258" s="5"/>
    </row>
    <row r="1259" spans="12:14" x14ac:dyDescent="0.25">
      <c r="L1259" s="5"/>
      <c r="M1259" s="5"/>
      <c r="N1259" s="5"/>
    </row>
    <row r="1260" spans="12:14" x14ac:dyDescent="0.25">
      <c r="L1260" s="5"/>
      <c r="M1260" s="5"/>
      <c r="N1260" s="5"/>
    </row>
    <row r="1261" spans="12:14" x14ac:dyDescent="0.25">
      <c r="L1261" s="5"/>
      <c r="M1261" s="5"/>
      <c r="N1261" s="5"/>
    </row>
    <row r="1262" spans="12:14" x14ac:dyDescent="0.25">
      <c r="L1262" s="5"/>
      <c r="M1262" s="5"/>
      <c r="N1262" s="5"/>
    </row>
    <row r="1263" spans="12:14" x14ac:dyDescent="0.25">
      <c r="L1263" s="5"/>
      <c r="M1263" s="5"/>
      <c r="N1263" s="5"/>
    </row>
    <row r="1264" spans="12:14" x14ac:dyDescent="0.25">
      <c r="L1264" s="5"/>
      <c r="M1264" s="5"/>
      <c r="N1264" s="5"/>
    </row>
    <row r="1265" spans="12:14" x14ac:dyDescent="0.25">
      <c r="L1265" s="5"/>
      <c r="M1265" s="5"/>
      <c r="N1265" s="5"/>
    </row>
    <row r="1266" spans="12:14" x14ac:dyDescent="0.25">
      <c r="L1266" s="5"/>
      <c r="M1266" s="5"/>
      <c r="N1266" s="5"/>
    </row>
    <row r="1267" spans="12:14" x14ac:dyDescent="0.25">
      <c r="L1267" s="5"/>
      <c r="M1267" s="5"/>
      <c r="N1267" s="5"/>
    </row>
    <row r="1268" spans="12:14" x14ac:dyDescent="0.25">
      <c r="L1268" s="5"/>
      <c r="M1268" s="5"/>
      <c r="N1268" s="5"/>
    </row>
    <row r="1269" spans="12:14" x14ac:dyDescent="0.25">
      <c r="L1269" s="5"/>
      <c r="M1269" s="5"/>
      <c r="N1269" s="5"/>
    </row>
    <row r="1270" spans="12:14" x14ac:dyDescent="0.25">
      <c r="L1270" s="5"/>
      <c r="M1270" s="5"/>
      <c r="N1270" s="5"/>
    </row>
    <row r="1271" spans="12:14" x14ac:dyDescent="0.25">
      <c r="L1271" s="5"/>
      <c r="M1271" s="5"/>
      <c r="N1271" s="5"/>
    </row>
    <row r="1272" spans="12:14" x14ac:dyDescent="0.25">
      <c r="L1272" s="5"/>
      <c r="M1272" s="5"/>
      <c r="N1272" s="5"/>
    </row>
    <row r="1273" spans="12:14" x14ac:dyDescent="0.25">
      <c r="L1273" s="5"/>
      <c r="M1273" s="5"/>
      <c r="N1273" s="5"/>
    </row>
    <row r="1274" spans="12:14" x14ac:dyDescent="0.25">
      <c r="L1274" s="5"/>
      <c r="M1274" s="5"/>
      <c r="N1274" s="5"/>
    </row>
    <row r="1275" spans="12:14" x14ac:dyDescent="0.25">
      <c r="L1275" s="5"/>
      <c r="M1275" s="5"/>
      <c r="N1275" s="5"/>
    </row>
    <row r="1276" spans="12:14" x14ac:dyDescent="0.25">
      <c r="L1276" s="5"/>
      <c r="M1276" s="5"/>
      <c r="N1276" s="5"/>
    </row>
    <row r="1277" spans="12:14" x14ac:dyDescent="0.25">
      <c r="L1277" s="5"/>
      <c r="M1277" s="5"/>
      <c r="N1277" s="5"/>
    </row>
    <row r="1278" spans="12:14" x14ac:dyDescent="0.25">
      <c r="L1278" s="5"/>
      <c r="M1278" s="5"/>
      <c r="N1278" s="5"/>
    </row>
    <row r="1279" spans="12:14" x14ac:dyDescent="0.25">
      <c r="L1279" s="5"/>
      <c r="M1279" s="5"/>
      <c r="N1279" s="5"/>
    </row>
    <row r="1280" spans="12:14" x14ac:dyDescent="0.25">
      <c r="L1280" s="5"/>
      <c r="M1280" s="5"/>
      <c r="N1280" s="5"/>
    </row>
    <row r="1281" spans="12:14" x14ac:dyDescent="0.25">
      <c r="L1281" s="5"/>
      <c r="M1281" s="5"/>
      <c r="N1281" s="5"/>
    </row>
    <row r="1282" spans="12:14" x14ac:dyDescent="0.25">
      <c r="L1282" s="5"/>
      <c r="M1282" s="5"/>
      <c r="N1282" s="5"/>
    </row>
    <row r="1283" spans="12:14" x14ac:dyDescent="0.25">
      <c r="L1283" s="5"/>
      <c r="M1283" s="5"/>
      <c r="N1283" s="5"/>
    </row>
    <row r="1284" spans="12:14" x14ac:dyDescent="0.25">
      <c r="L1284" s="5"/>
      <c r="M1284" s="5"/>
      <c r="N1284" s="5"/>
    </row>
    <row r="1285" spans="12:14" x14ac:dyDescent="0.25">
      <c r="L1285" s="5"/>
      <c r="M1285" s="5"/>
      <c r="N1285" s="5"/>
    </row>
    <row r="1286" spans="12:14" x14ac:dyDescent="0.25">
      <c r="L1286" s="5"/>
      <c r="M1286" s="5"/>
      <c r="N1286" s="5"/>
    </row>
    <row r="1287" spans="12:14" x14ac:dyDescent="0.25">
      <c r="L1287" s="5"/>
      <c r="M1287" s="5"/>
      <c r="N1287" s="5"/>
    </row>
    <row r="1288" spans="12:14" x14ac:dyDescent="0.25">
      <c r="L1288" s="5"/>
      <c r="M1288" s="5"/>
      <c r="N1288" s="5"/>
    </row>
    <row r="1289" spans="12:14" x14ac:dyDescent="0.25">
      <c r="L1289" s="5"/>
      <c r="M1289" s="5"/>
      <c r="N1289" s="5"/>
    </row>
    <row r="1290" spans="12:14" x14ac:dyDescent="0.25">
      <c r="L1290" s="5"/>
      <c r="M1290" s="5"/>
      <c r="N1290" s="5"/>
    </row>
    <row r="1291" spans="12:14" x14ac:dyDescent="0.25">
      <c r="L1291" s="5"/>
      <c r="M1291" s="5"/>
      <c r="N1291" s="5"/>
    </row>
    <row r="1292" spans="12:14" x14ac:dyDescent="0.25">
      <c r="L1292" s="5"/>
      <c r="M1292" s="5"/>
      <c r="N1292" s="5"/>
    </row>
    <row r="1293" spans="12:14" x14ac:dyDescent="0.25">
      <c r="L1293" s="5"/>
      <c r="M1293" s="5"/>
      <c r="N1293" s="5"/>
    </row>
    <row r="1294" spans="12:14" x14ac:dyDescent="0.25">
      <c r="L1294" s="5"/>
      <c r="M1294" s="5"/>
      <c r="N1294" s="5"/>
    </row>
    <row r="1295" spans="12:14" x14ac:dyDescent="0.25">
      <c r="L1295" s="5"/>
      <c r="M1295" s="5"/>
      <c r="N1295" s="5"/>
    </row>
    <row r="1296" spans="12:14" x14ac:dyDescent="0.25">
      <c r="L1296" s="5"/>
      <c r="M1296" s="5"/>
      <c r="N1296" s="5"/>
    </row>
    <row r="1297" spans="12:14" x14ac:dyDescent="0.25">
      <c r="L1297" s="5"/>
      <c r="M1297" s="5"/>
      <c r="N1297" s="5"/>
    </row>
    <row r="1298" spans="12:14" x14ac:dyDescent="0.25">
      <c r="L1298" s="5"/>
      <c r="M1298" s="5"/>
      <c r="N1298" s="5"/>
    </row>
    <row r="1299" spans="12:14" x14ac:dyDescent="0.25">
      <c r="L1299" s="5"/>
      <c r="M1299" s="5"/>
      <c r="N1299" s="5"/>
    </row>
    <row r="1300" spans="12:14" x14ac:dyDescent="0.25">
      <c r="L1300" s="5"/>
      <c r="M1300" s="5"/>
      <c r="N1300" s="5"/>
    </row>
    <row r="1301" spans="12:14" x14ac:dyDescent="0.25">
      <c r="L1301" s="5"/>
      <c r="M1301" s="5"/>
      <c r="N1301" s="5"/>
    </row>
    <row r="1302" spans="12:14" x14ac:dyDescent="0.25">
      <c r="L1302" s="5"/>
      <c r="M1302" s="5"/>
      <c r="N1302" s="5"/>
    </row>
    <row r="1303" spans="12:14" x14ac:dyDescent="0.25">
      <c r="L1303" s="5"/>
      <c r="M1303" s="5"/>
      <c r="N1303" s="5"/>
    </row>
    <row r="1304" spans="12:14" x14ac:dyDescent="0.25">
      <c r="L1304" s="5"/>
      <c r="M1304" s="5"/>
      <c r="N1304" s="5"/>
    </row>
    <row r="1305" spans="12:14" x14ac:dyDescent="0.25">
      <c r="L1305" s="5"/>
      <c r="M1305" s="5"/>
      <c r="N1305" s="5"/>
    </row>
    <row r="1306" spans="12:14" x14ac:dyDescent="0.25">
      <c r="L1306" s="5"/>
      <c r="M1306" s="5"/>
      <c r="N1306" s="5"/>
    </row>
    <row r="1307" spans="12:14" x14ac:dyDescent="0.25">
      <c r="L1307" s="5"/>
      <c r="M1307" s="5"/>
      <c r="N1307" s="5"/>
    </row>
    <row r="1308" spans="12:14" x14ac:dyDescent="0.25">
      <c r="L1308" s="5"/>
      <c r="M1308" s="5"/>
      <c r="N1308" s="5"/>
    </row>
    <row r="1309" spans="12:14" x14ac:dyDescent="0.25">
      <c r="L1309" s="5"/>
      <c r="M1309" s="5"/>
      <c r="N1309" s="5"/>
    </row>
    <row r="1310" spans="12:14" x14ac:dyDescent="0.25">
      <c r="L1310" s="5"/>
      <c r="M1310" s="5"/>
      <c r="N1310" s="5"/>
    </row>
    <row r="1311" spans="12:14" x14ac:dyDescent="0.25">
      <c r="L1311" s="5"/>
      <c r="M1311" s="5"/>
      <c r="N1311" s="5"/>
    </row>
    <row r="1312" spans="12:14" x14ac:dyDescent="0.25">
      <c r="L1312" s="5"/>
      <c r="M1312" s="5"/>
      <c r="N1312" s="5"/>
    </row>
    <row r="1313" spans="12:14" x14ac:dyDescent="0.25">
      <c r="L1313" s="5"/>
      <c r="M1313" s="5"/>
      <c r="N1313" s="5"/>
    </row>
    <row r="1314" spans="12:14" x14ac:dyDescent="0.25">
      <c r="L1314" s="5"/>
      <c r="M1314" s="5"/>
      <c r="N1314" s="5"/>
    </row>
    <row r="1315" spans="12:14" x14ac:dyDescent="0.25">
      <c r="L1315" s="5"/>
      <c r="M1315" s="5"/>
      <c r="N1315" s="5"/>
    </row>
    <row r="1316" spans="12:14" x14ac:dyDescent="0.25">
      <c r="L1316" s="5"/>
      <c r="M1316" s="5"/>
      <c r="N1316" s="5"/>
    </row>
    <row r="1317" spans="12:14" x14ac:dyDescent="0.25">
      <c r="L1317" s="5"/>
      <c r="M1317" s="5"/>
      <c r="N1317" s="5"/>
    </row>
    <row r="1318" spans="12:14" x14ac:dyDescent="0.25">
      <c r="L1318" s="5"/>
      <c r="M1318" s="5"/>
      <c r="N1318" s="5"/>
    </row>
    <row r="1319" spans="12:14" x14ac:dyDescent="0.25">
      <c r="L1319" s="5"/>
      <c r="M1319" s="5"/>
      <c r="N1319" s="5"/>
    </row>
    <row r="1320" spans="12:14" x14ac:dyDescent="0.25">
      <c r="L1320" s="5"/>
      <c r="M1320" s="5"/>
      <c r="N1320" s="5"/>
    </row>
    <row r="1321" spans="12:14" x14ac:dyDescent="0.25">
      <c r="L1321" s="5"/>
      <c r="M1321" s="5"/>
      <c r="N1321" s="5"/>
    </row>
    <row r="1322" spans="12:14" x14ac:dyDescent="0.25">
      <c r="L1322" s="5"/>
      <c r="M1322" s="5"/>
      <c r="N1322" s="5"/>
    </row>
    <row r="1323" spans="12:14" x14ac:dyDescent="0.25">
      <c r="L1323" s="5"/>
      <c r="M1323" s="5"/>
      <c r="N1323" s="5"/>
    </row>
    <row r="1324" spans="12:14" x14ac:dyDescent="0.25">
      <c r="L1324" s="5"/>
      <c r="M1324" s="5"/>
      <c r="N1324" s="5"/>
    </row>
    <row r="1325" spans="12:14" x14ac:dyDescent="0.25">
      <c r="L1325" s="5"/>
      <c r="M1325" s="5"/>
      <c r="N1325" s="5"/>
    </row>
    <row r="1326" spans="12:14" x14ac:dyDescent="0.25">
      <c r="L1326" s="5"/>
      <c r="M1326" s="5"/>
      <c r="N1326" s="5"/>
    </row>
    <row r="1327" spans="12:14" x14ac:dyDescent="0.25">
      <c r="L1327" s="5"/>
      <c r="M1327" s="5"/>
      <c r="N1327" s="5"/>
    </row>
    <row r="1328" spans="12:14" x14ac:dyDescent="0.25">
      <c r="L1328" s="5"/>
      <c r="M1328" s="5"/>
      <c r="N1328" s="5"/>
    </row>
    <row r="1329" spans="12:14" x14ac:dyDescent="0.25">
      <c r="L1329" s="5"/>
      <c r="M1329" s="5"/>
      <c r="N1329" s="5"/>
    </row>
    <row r="1330" spans="12:14" x14ac:dyDescent="0.25">
      <c r="L1330" s="5"/>
      <c r="M1330" s="5"/>
      <c r="N1330" s="5"/>
    </row>
    <row r="1331" spans="12:14" x14ac:dyDescent="0.25">
      <c r="L1331" s="5"/>
      <c r="M1331" s="5"/>
      <c r="N1331" s="5"/>
    </row>
    <row r="1332" spans="12:14" x14ac:dyDescent="0.25">
      <c r="L1332" s="5"/>
      <c r="M1332" s="5"/>
      <c r="N1332" s="5"/>
    </row>
    <row r="1333" spans="12:14" x14ac:dyDescent="0.25">
      <c r="L1333" s="5"/>
      <c r="M1333" s="5"/>
      <c r="N1333" s="5"/>
    </row>
    <row r="1334" spans="12:14" x14ac:dyDescent="0.25">
      <c r="L1334" s="5"/>
      <c r="M1334" s="5"/>
      <c r="N1334" s="5"/>
    </row>
    <row r="1335" spans="12:14" x14ac:dyDescent="0.25">
      <c r="L1335" s="5"/>
      <c r="M1335" s="5"/>
      <c r="N1335" s="5"/>
    </row>
    <row r="1336" spans="12:14" x14ac:dyDescent="0.25">
      <c r="L1336" s="5"/>
      <c r="M1336" s="5"/>
      <c r="N1336" s="5"/>
    </row>
    <row r="1337" spans="12:14" x14ac:dyDescent="0.25">
      <c r="L1337" s="5"/>
      <c r="M1337" s="5"/>
      <c r="N1337" s="5"/>
    </row>
    <row r="1338" spans="12:14" x14ac:dyDescent="0.25">
      <c r="L1338" s="5"/>
      <c r="M1338" s="5"/>
      <c r="N1338" s="5"/>
    </row>
    <row r="1339" spans="12:14" x14ac:dyDescent="0.25">
      <c r="L1339" s="5"/>
      <c r="M1339" s="5"/>
      <c r="N1339" s="5"/>
    </row>
    <row r="1340" spans="12:14" x14ac:dyDescent="0.25">
      <c r="L1340" s="5"/>
      <c r="M1340" s="5"/>
      <c r="N1340" s="5"/>
    </row>
    <row r="1341" spans="12:14" x14ac:dyDescent="0.25">
      <c r="L1341" s="5"/>
      <c r="M1341" s="5"/>
      <c r="N1341" s="5"/>
    </row>
    <row r="1342" spans="12:14" x14ac:dyDescent="0.25">
      <c r="L1342" s="5"/>
      <c r="M1342" s="5"/>
      <c r="N1342" s="5"/>
    </row>
    <row r="1343" spans="12:14" x14ac:dyDescent="0.25">
      <c r="L1343" s="5"/>
      <c r="M1343" s="5"/>
      <c r="N1343" s="5"/>
    </row>
    <row r="1344" spans="12:14" x14ac:dyDescent="0.25">
      <c r="L1344" s="5"/>
      <c r="M1344" s="5"/>
      <c r="N1344" s="5"/>
    </row>
    <row r="1345" spans="12:14" x14ac:dyDescent="0.25">
      <c r="L1345" s="5"/>
      <c r="M1345" s="5"/>
      <c r="N1345" s="5"/>
    </row>
    <row r="1346" spans="12:14" x14ac:dyDescent="0.25">
      <c r="L1346" s="5"/>
      <c r="M1346" s="5"/>
      <c r="N1346" s="5"/>
    </row>
    <row r="1347" spans="12:14" x14ac:dyDescent="0.25">
      <c r="L1347" s="5"/>
      <c r="M1347" s="5"/>
      <c r="N1347" s="5"/>
    </row>
    <row r="1348" spans="12:14" x14ac:dyDescent="0.25">
      <c r="L1348" s="5"/>
      <c r="M1348" s="5"/>
      <c r="N1348" s="5"/>
    </row>
    <row r="1349" spans="12:14" x14ac:dyDescent="0.25">
      <c r="L1349" s="5"/>
      <c r="M1349" s="5"/>
      <c r="N1349" s="5"/>
    </row>
    <row r="1350" spans="12:14" x14ac:dyDescent="0.25">
      <c r="L1350" s="5"/>
      <c r="M1350" s="5"/>
      <c r="N1350" s="5"/>
    </row>
    <row r="1351" spans="12:14" x14ac:dyDescent="0.25">
      <c r="L1351" s="5"/>
      <c r="M1351" s="5"/>
      <c r="N1351" s="5"/>
    </row>
    <row r="1352" spans="12:14" x14ac:dyDescent="0.25">
      <c r="L1352" s="5"/>
      <c r="M1352" s="5"/>
      <c r="N1352" s="5"/>
    </row>
    <row r="1353" spans="12:14" x14ac:dyDescent="0.25">
      <c r="L1353" s="5"/>
      <c r="M1353" s="5"/>
      <c r="N1353" s="5"/>
    </row>
    <row r="1354" spans="12:14" x14ac:dyDescent="0.25">
      <c r="L1354" s="5"/>
      <c r="M1354" s="5"/>
      <c r="N1354" s="5"/>
    </row>
    <row r="1355" spans="12:14" x14ac:dyDescent="0.25">
      <c r="L1355" s="5"/>
      <c r="M1355" s="5"/>
      <c r="N1355" s="5"/>
    </row>
    <row r="1356" spans="12:14" x14ac:dyDescent="0.25">
      <c r="L1356" s="5"/>
      <c r="M1356" s="5"/>
      <c r="N1356" s="5"/>
    </row>
    <row r="1357" spans="12:14" x14ac:dyDescent="0.25">
      <c r="L1357" s="5"/>
      <c r="M1357" s="5"/>
      <c r="N1357" s="5"/>
    </row>
    <row r="1358" spans="12:14" x14ac:dyDescent="0.25">
      <c r="L1358" s="5"/>
      <c r="M1358" s="5"/>
      <c r="N1358" s="5"/>
    </row>
    <row r="1359" spans="12:14" x14ac:dyDescent="0.25">
      <c r="L1359" s="5"/>
      <c r="M1359" s="5"/>
      <c r="N1359" s="5"/>
    </row>
    <row r="1360" spans="12:14" x14ac:dyDescent="0.25">
      <c r="L1360" s="5"/>
      <c r="M1360" s="5"/>
      <c r="N1360" s="5"/>
    </row>
    <row r="1361" spans="12:14" x14ac:dyDescent="0.25">
      <c r="L1361" s="5"/>
      <c r="M1361" s="5"/>
      <c r="N1361" s="5"/>
    </row>
    <row r="1362" spans="12:14" x14ac:dyDescent="0.25">
      <c r="L1362" s="5"/>
      <c r="M1362" s="5"/>
      <c r="N1362" s="5"/>
    </row>
    <row r="1363" spans="12:14" x14ac:dyDescent="0.25">
      <c r="L1363" s="5"/>
      <c r="M1363" s="5"/>
      <c r="N1363" s="5"/>
    </row>
    <row r="1364" spans="12:14" x14ac:dyDescent="0.25">
      <c r="L1364" s="5"/>
      <c r="M1364" s="5"/>
      <c r="N1364" s="5"/>
    </row>
    <row r="1365" spans="12:14" x14ac:dyDescent="0.25">
      <c r="L1365" s="5"/>
      <c r="M1365" s="5"/>
      <c r="N1365" s="5"/>
    </row>
    <row r="1366" spans="12:14" x14ac:dyDescent="0.25">
      <c r="L1366" s="5"/>
      <c r="M1366" s="5"/>
      <c r="N1366" s="5"/>
    </row>
    <row r="1367" spans="12:14" x14ac:dyDescent="0.25">
      <c r="L1367" s="5"/>
      <c r="M1367" s="5"/>
      <c r="N1367" s="5"/>
    </row>
    <row r="1368" spans="12:14" x14ac:dyDescent="0.25">
      <c r="L1368" s="5"/>
      <c r="M1368" s="5"/>
      <c r="N1368" s="5"/>
    </row>
    <row r="1369" spans="12:14" x14ac:dyDescent="0.25">
      <c r="L1369" s="5"/>
      <c r="M1369" s="5"/>
      <c r="N1369" s="5"/>
    </row>
    <row r="1370" spans="12:14" x14ac:dyDescent="0.25">
      <c r="L1370" s="5"/>
      <c r="M1370" s="5"/>
      <c r="N1370" s="5"/>
    </row>
    <row r="1371" spans="12:14" x14ac:dyDescent="0.25">
      <c r="L1371" s="5"/>
      <c r="M1371" s="5"/>
      <c r="N1371" s="5"/>
    </row>
    <row r="1372" spans="12:14" x14ac:dyDescent="0.25">
      <c r="L1372" s="5"/>
      <c r="M1372" s="5"/>
      <c r="N1372" s="5"/>
    </row>
    <row r="1373" spans="12:14" x14ac:dyDescent="0.25">
      <c r="L1373" s="5"/>
      <c r="M1373" s="5"/>
      <c r="N1373" s="5"/>
    </row>
    <row r="1374" spans="12:14" x14ac:dyDescent="0.25">
      <c r="L1374" s="5"/>
      <c r="M1374" s="5"/>
      <c r="N1374" s="5"/>
    </row>
    <row r="1375" spans="12:14" x14ac:dyDescent="0.25">
      <c r="L1375" s="5"/>
      <c r="M1375" s="5"/>
      <c r="N1375" s="5"/>
    </row>
    <row r="1376" spans="12:14" x14ac:dyDescent="0.25">
      <c r="L1376" s="5"/>
      <c r="M1376" s="5"/>
      <c r="N1376" s="5"/>
    </row>
    <row r="1377" spans="12:14" x14ac:dyDescent="0.25">
      <c r="L1377" s="5"/>
      <c r="M1377" s="5"/>
      <c r="N1377" s="5"/>
    </row>
    <row r="1378" spans="12:14" x14ac:dyDescent="0.25">
      <c r="L1378" s="5"/>
      <c r="M1378" s="5"/>
      <c r="N1378" s="5"/>
    </row>
    <row r="1379" spans="12:14" x14ac:dyDescent="0.25">
      <c r="L1379" s="5"/>
      <c r="M1379" s="5"/>
      <c r="N1379" s="5"/>
    </row>
    <row r="1380" spans="12:14" x14ac:dyDescent="0.25">
      <c r="L1380" s="5"/>
      <c r="M1380" s="5"/>
      <c r="N1380" s="5"/>
    </row>
    <row r="1381" spans="12:14" x14ac:dyDescent="0.25">
      <c r="L1381" s="5"/>
      <c r="M1381" s="5"/>
      <c r="N1381" s="5"/>
    </row>
    <row r="1382" spans="12:14" x14ac:dyDescent="0.25">
      <c r="L1382" s="5"/>
      <c r="M1382" s="5"/>
      <c r="N1382" s="5"/>
    </row>
    <row r="1383" spans="12:14" x14ac:dyDescent="0.25">
      <c r="L1383" s="5"/>
      <c r="M1383" s="5"/>
      <c r="N1383" s="5"/>
    </row>
    <row r="1384" spans="12:14" x14ac:dyDescent="0.25">
      <c r="L1384" s="5"/>
      <c r="M1384" s="5"/>
      <c r="N1384" s="5"/>
    </row>
    <row r="1385" spans="12:14" x14ac:dyDescent="0.25">
      <c r="L1385" s="5"/>
      <c r="M1385" s="5"/>
      <c r="N1385" s="5"/>
    </row>
    <row r="1386" spans="12:14" x14ac:dyDescent="0.25">
      <c r="L1386" s="5"/>
      <c r="M1386" s="5"/>
      <c r="N1386" s="5"/>
    </row>
    <row r="1387" spans="12:14" x14ac:dyDescent="0.25">
      <c r="L1387" s="5"/>
      <c r="M1387" s="5"/>
      <c r="N1387" s="5"/>
    </row>
    <row r="1388" spans="12:14" x14ac:dyDescent="0.25">
      <c r="L1388" s="5"/>
      <c r="M1388" s="5"/>
      <c r="N1388" s="5"/>
    </row>
    <row r="1389" spans="12:14" x14ac:dyDescent="0.25">
      <c r="L1389" s="5"/>
      <c r="M1389" s="5"/>
      <c r="N1389" s="5"/>
    </row>
    <row r="1390" spans="12:14" x14ac:dyDescent="0.25">
      <c r="L1390" s="5"/>
      <c r="M1390" s="5"/>
      <c r="N1390" s="5"/>
    </row>
    <row r="1391" spans="12:14" x14ac:dyDescent="0.25">
      <c r="L1391" s="5"/>
      <c r="M1391" s="5"/>
      <c r="N1391" s="5"/>
    </row>
    <row r="1392" spans="12:14" x14ac:dyDescent="0.25">
      <c r="L1392" s="5"/>
      <c r="M1392" s="5"/>
      <c r="N1392" s="5"/>
    </row>
    <row r="1393" spans="12:14" x14ac:dyDescent="0.25">
      <c r="L1393" s="5"/>
      <c r="M1393" s="5"/>
      <c r="N1393" s="5"/>
    </row>
    <row r="1394" spans="12:14" x14ac:dyDescent="0.25">
      <c r="L1394" s="5"/>
      <c r="M1394" s="5"/>
      <c r="N1394" s="5"/>
    </row>
    <row r="1395" spans="12:14" x14ac:dyDescent="0.25">
      <c r="L1395" s="5"/>
      <c r="M1395" s="5"/>
      <c r="N1395" s="5"/>
    </row>
    <row r="1396" spans="12:14" x14ac:dyDescent="0.25">
      <c r="L1396" s="5"/>
      <c r="M1396" s="5"/>
      <c r="N1396" s="5"/>
    </row>
    <row r="1397" spans="12:14" x14ac:dyDescent="0.25">
      <c r="L1397" s="5"/>
      <c r="M1397" s="5"/>
      <c r="N1397" s="5"/>
    </row>
    <row r="1398" spans="12:14" x14ac:dyDescent="0.25">
      <c r="L1398" s="5"/>
      <c r="M1398" s="5"/>
      <c r="N1398" s="5"/>
    </row>
    <row r="1399" spans="12:14" x14ac:dyDescent="0.25">
      <c r="L1399" s="5"/>
      <c r="M1399" s="5"/>
      <c r="N1399" s="5"/>
    </row>
    <row r="1400" spans="12:14" x14ac:dyDescent="0.25">
      <c r="L1400" s="5"/>
      <c r="M1400" s="5"/>
      <c r="N1400" s="5"/>
    </row>
    <row r="1401" spans="12:14" x14ac:dyDescent="0.25">
      <c r="L1401" s="5"/>
      <c r="M1401" s="5"/>
      <c r="N1401" s="5"/>
    </row>
    <row r="1402" spans="12:14" x14ac:dyDescent="0.25">
      <c r="L1402" s="5"/>
      <c r="M1402" s="5"/>
      <c r="N1402" s="5"/>
    </row>
    <row r="1403" spans="12:14" x14ac:dyDescent="0.25">
      <c r="L1403" s="5"/>
      <c r="M1403" s="5"/>
      <c r="N1403" s="5"/>
    </row>
    <row r="1404" spans="12:14" x14ac:dyDescent="0.25">
      <c r="L1404" s="5"/>
      <c r="M1404" s="5"/>
      <c r="N1404" s="5"/>
    </row>
    <row r="1405" spans="12:14" x14ac:dyDescent="0.25">
      <c r="L1405" s="5"/>
      <c r="M1405" s="5"/>
      <c r="N1405" s="5"/>
    </row>
    <row r="1406" spans="12:14" x14ac:dyDescent="0.25">
      <c r="L1406" s="5"/>
      <c r="M1406" s="5"/>
      <c r="N1406" s="5"/>
    </row>
    <row r="1407" spans="12:14" x14ac:dyDescent="0.25">
      <c r="L1407" s="5"/>
      <c r="M1407" s="5"/>
      <c r="N1407" s="5"/>
    </row>
    <row r="1408" spans="12:14" x14ac:dyDescent="0.25">
      <c r="L1408" s="5"/>
      <c r="M1408" s="5"/>
      <c r="N1408" s="5"/>
    </row>
    <row r="1409" spans="12:14" x14ac:dyDescent="0.25">
      <c r="L1409" s="5"/>
      <c r="M1409" s="5"/>
      <c r="N1409" s="5"/>
    </row>
    <row r="1410" spans="12:14" x14ac:dyDescent="0.25">
      <c r="L1410" s="5"/>
      <c r="M1410" s="5"/>
      <c r="N1410" s="5"/>
    </row>
    <row r="1411" spans="12:14" x14ac:dyDescent="0.25">
      <c r="L1411" s="5"/>
      <c r="M1411" s="5"/>
      <c r="N1411" s="5"/>
    </row>
    <row r="1412" spans="12:14" x14ac:dyDescent="0.25">
      <c r="L1412" s="5"/>
      <c r="M1412" s="5"/>
      <c r="N1412" s="5"/>
    </row>
    <row r="1413" spans="12:14" x14ac:dyDescent="0.25">
      <c r="L1413" s="5"/>
      <c r="M1413" s="5"/>
      <c r="N1413" s="5"/>
    </row>
    <row r="1414" spans="12:14" x14ac:dyDescent="0.25">
      <c r="L1414" s="5"/>
      <c r="M1414" s="5"/>
      <c r="N1414" s="5"/>
    </row>
    <row r="1415" spans="12:14" x14ac:dyDescent="0.25">
      <c r="L1415" s="5"/>
      <c r="M1415" s="5"/>
      <c r="N1415" s="5"/>
    </row>
    <row r="1416" spans="12:14" x14ac:dyDescent="0.25">
      <c r="L1416" s="5"/>
      <c r="M1416" s="5"/>
      <c r="N1416" s="5"/>
    </row>
    <row r="1417" spans="12:14" x14ac:dyDescent="0.25">
      <c r="L1417" s="5"/>
      <c r="M1417" s="5"/>
      <c r="N1417" s="5"/>
    </row>
    <row r="1418" spans="12:14" x14ac:dyDescent="0.25">
      <c r="L1418" s="5"/>
      <c r="M1418" s="5"/>
      <c r="N1418" s="5"/>
    </row>
    <row r="1419" spans="12:14" x14ac:dyDescent="0.25">
      <c r="L1419" s="5"/>
      <c r="M1419" s="5"/>
      <c r="N1419" s="5"/>
    </row>
    <row r="1420" spans="12:14" x14ac:dyDescent="0.25">
      <c r="L1420" s="5"/>
      <c r="M1420" s="5"/>
      <c r="N1420" s="5"/>
    </row>
    <row r="1421" spans="12:14" x14ac:dyDescent="0.25">
      <c r="L1421" s="5"/>
      <c r="M1421" s="5"/>
      <c r="N1421" s="5"/>
    </row>
    <row r="1422" spans="12:14" x14ac:dyDescent="0.25">
      <c r="L1422" s="5"/>
      <c r="M1422" s="5"/>
      <c r="N1422" s="5"/>
    </row>
    <row r="1423" spans="12:14" x14ac:dyDescent="0.25">
      <c r="L1423" s="5"/>
      <c r="M1423" s="5"/>
      <c r="N1423" s="5"/>
    </row>
    <row r="1424" spans="12:14" x14ac:dyDescent="0.25">
      <c r="L1424" s="5"/>
      <c r="M1424" s="5"/>
      <c r="N1424" s="5"/>
    </row>
    <row r="1425" spans="12:14" x14ac:dyDescent="0.25">
      <c r="L1425" s="5"/>
      <c r="M1425" s="5"/>
      <c r="N1425" s="5"/>
    </row>
    <row r="1426" spans="12:14" x14ac:dyDescent="0.25">
      <c r="L1426" s="5"/>
      <c r="M1426" s="5"/>
      <c r="N1426" s="5"/>
    </row>
    <row r="1427" spans="12:14" x14ac:dyDescent="0.25">
      <c r="L1427" s="5"/>
      <c r="M1427" s="5"/>
      <c r="N1427" s="5"/>
    </row>
    <row r="1428" spans="12:14" x14ac:dyDescent="0.25">
      <c r="L1428" s="5"/>
      <c r="M1428" s="5"/>
      <c r="N1428" s="5"/>
    </row>
    <row r="1429" spans="12:14" x14ac:dyDescent="0.25">
      <c r="L1429" s="5"/>
      <c r="M1429" s="5"/>
      <c r="N1429" s="5"/>
    </row>
    <row r="1430" spans="12:14" x14ac:dyDescent="0.25">
      <c r="L1430" s="5"/>
      <c r="M1430" s="5"/>
      <c r="N1430" s="5"/>
    </row>
    <row r="1431" spans="12:14" x14ac:dyDescent="0.25">
      <c r="L1431" s="5"/>
      <c r="M1431" s="5"/>
      <c r="N1431" s="5"/>
    </row>
    <row r="1432" spans="12:14" x14ac:dyDescent="0.25">
      <c r="L1432" s="5"/>
      <c r="M1432" s="5"/>
      <c r="N1432" s="5"/>
    </row>
    <row r="1433" spans="12:14" x14ac:dyDescent="0.25">
      <c r="L1433" s="5"/>
      <c r="M1433" s="5"/>
      <c r="N1433" s="5"/>
    </row>
    <row r="1434" spans="12:14" x14ac:dyDescent="0.25">
      <c r="L1434" s="5"/>
      <c r="M1434" s="5"/>
      <c r="N1434" s="5"/>
    </row>
    <row r="1435" spans="12:14" x14ac:dyDescent="0.25">
      <c r="L1435" s="5"/>
      <c r="M1435" s="5"/>
      <c r="N1435" s="5"/>
    </row>
    <row r="1436" spans="12:14" x14ac:dyDescent="0.25">
      <c r="L1436" s="5"/>
      <c r="M1436" s="5"/>
      <c r="N1436" s="5"/>
    </row>
    <row r="1437" spans="12:14" x14ac:dyDescent="0.25">
      <c r="L1437" s="5"/>
      <c r="M1437" s="5"/>
      <c r="N1437" s="5"/>
    </row>
    <row r="1438" spans="12:14" x14ac:dyDescent="0.25">
      <c r="L1438" s="5"/>
      <c r="M1438" s="5"/>
      <c r="N1438" s="5"/>
    </row>
    <row r="1439" spans="12:14" x14ac:dyDescent="0.25">
      <c r="L1439" s="5"/>
      <c r="M1439" s="5"/>
      <c r="N1439" s="5"/>
    </row>
    <row r="1440" spans="12:14" x14ac:dyDescent="0.25">
      <c r="L1440" s="5"/>
      <c r="M1440" s="5"/>
      <c r="N1440" s="5"/>
    </row>
    <row r="1441" spans="12:14" x14ac:dyDescent="0.25">
      <c r="L1441" s="5"/>
      <c r="M1441" s="5"/>
      <c r="N1441" s="5"/>
    </row>
    <row r="1442" spans="12:14" x14ac:dyDescent="0.25">
      <c r="L1442" s="5"/>
      <c r="M1442" s="5"/>
      <c r="N1442" s="5"/>
    </row>
    <row r="1443" spans="12:14" x14ac:dyDescent="0.25">
      <c r="L1443" s="5"/>
      <c r="M1443" s="5"/>
      <c r="N1443" s="5"/>
    </row>
    <row r="1444" spans="12:14" x14ac:dyDescent="0.25">
      <c r="L1444" s="5"/>
      <c r="M1444" s="5"/>
      <c r="N1444" s="5"/>
    </row>
    <row r="1445" spans="12:14" x14ac:dyDescent="0.25">
      <c r="L1445" s="5"/>
      <c r="M1445" s="5"/>
      <c r="N1445" s="5"/>
    </row>
    <row r="1446" spans="12:14" x14ac:dyDescent="0.25">
      <c r="L1446" s="5"/>
      <c r="M1446" s="5"/>
      <c r="N1446" s="5"/>
    </row>
    <row r="1447" spans="12:14" x14ac:dyDescent="0.25">
      <c r="L1447" s="5"/>
      <c r="M1447" s="5"/>
      <c r="N1447" s="5"/>
    </row>
    <row r="1448" spans="12:14" x14ac:dyDescent="0.25">
      <c r="L1448" s="5"/>
      <c r="M1448" s="5"/>
      <c r="N1448" s="5"/>
    </row>
    <row r="1449" spans="12:14" x14ac:dyDescent="0.25">
      <c r="L1449" s="5"/>
      <c r="M1449" s="5"/>
      <c r="N1449" s="5"/>
    </row>
    <row r="1450" spans="12:14" x14ac:dyDescent="0.25">
      <c r="L1450" s="5"/>
      <c r="M1450" s="5"/>
      <c r="N1450" s="5"/>
    </row>
    <row r="1451" spans="12:14" x14ac:dyDescent="0.25">
      <c r="L1451" s="5"/>
      <c r="M1451" s="5"/>
      <c r="N1451" s="5"/>
    </row>
    <row r="1452" spans="12:14" x14ac:dyDescent="0.25">
      <c r="L1452" s="5"/>
      <c r="M1452" s="5"/>
      <c r="N1452" s="5"/>
    </row>
    <row r="1453" spans="12:14" x14ac:dyDescent="0.25">
      <c r="L1453" s="5"/>
      <c r="M1453" s="5"/>
      <c r="N1453" s="5"/>
    </row>
    <row r="1454" spans="12:14" x14ac:dyDescent="0.25">
      <c r="L1454" s="5"/>
      <c r="M1454" s="5"/>
      <c r="N1454" s="5"/>
    </row>
    <row r="1455" spans="12:14" x14ac:dyDescent="0.25">
      <c r="L1455" s="5"/>
      <c r="M1455" s="5"/>
      <c r="N1455" s="5"/>
    </row>
    <row r="1456" spans="12:14" x14ac:dyDescent="0.25">
      <c r="L1456" s="5"/>
      <c r="M1456" s="5"/>
      <c r="N1456" s="5"/>
    </row>
    <row r="1457" spans="12:14" x14ac:dyDescent="0.25">
      <c r="L1457" s="5"/>
      <c r="M1457" s="5"/>
      <c r="N1457" s="5"/>
    </row>
    <row r="1458" spans="12:14" x14ac:dyDescent="0.25">
      <c r="L1458" s="5"/>
      <c r="M1458" s="5"/>
      <c r="N1458" s="5"/>
    </row>
    <row r="1459" spans="12:14" x14ac:dyDescent="0.25">
      <c r="L1459" s="5"/>
      <c r="M1459" s="5"/>
      <c r="N1459" s="5"/>
    </row>
    <row r="1460" spans="12:14" x14ac:dyDescent="0.25">
      <c r="L1460" s="5"/>
      <c r="M1460" s="5"/>
      <c r="N1460" s="5"/>
    </row>
    <row r="1461" spans="12:14" x14ac:dyDescent="0.25">
      <c r="L1461" s="5"/>
      <c r="M1461" s="5"/>
      <c r="N1461" s="5"/>
    </row>
    <row r="1462" spans="12:14" x14ac:dyDescent="0.25">
      <c r="L1462" s="5"/>
      <c r="M1462" s="5"/>
      <c r="N1462" s="5"/>
    </row>
    <row r="1463" spans="12:14" x14ac:dyDescent="0.25">
      <c r="L1463" s="5"/>
      <c r="M1463" s="5"/>
      <c r="N1463" s="5"/>
    </row>
    <row r="1464" spans="12:14" x14ac:dyDescent="0.25">
      <c r="L1464" s="5"/>
      <c r="M1464" s="5"/>
      <c r="N1464" s="5"/>
    </row>
    <row r="1465" spans="12:14" x14ac:dyDescent="0.25">
      <c r="L1465" s="5"/>
      <c r="M1465" s="5"/>
      <c r="N1465" s="5"/>
    </row>
    <row r="1466" spans="12:14" x14ac:dyDescent="0.25">
      <c r="L1466" s="5"/>
      <c r="M1466" s="5"/>
      <c r="N1466" s="5"/>
    </row>
    <row r="1467" spans="12:14" x14ac:dyDescent="0.25">
      <c r="L1467" s="5"/>
      <c r="M1467" s="5"/>
      <c r="N1467" s="5"/>
    </row>
    <row r="1468" spans="12:14" x14ac:dyDescent="0.25">
      <c r="L1468" s="5"/>
      <c r="M1468" s="5"/>
      <c r="N1468" s="5"/>
    </row>
    <row r="1469" spans="12:14" x14ac:dyDescent="0.25">
      <c r="L1469" s="5"/>
      <c r="M1469" s="5"/>
      <c r="N1469" s="5"/>
    </row>
    <row r="1470" spans="12:14" x14ac:dyDescent="0.25">
      <c r="L1470" s="5"/>
      <c r="M1470" s="5"/>
      <c r="N1470" s="5"/>
    </row>
    <row r="1471" spans="12:14" x14ac:dyDescent="0.25">
      <c r="L1471" s="5"/>
      <c r="M1471" s="5"/>
      <c r="N1471" s="5"/>
    </row>
    <row r="1472" spans="12:14" x14ac:dyDescent="0.25">
      <c r="L1472" s="5"/>
      <c r="M1472" s="5"/>
      <c r="N1472" s="5"/>
    </row>
    <row r="1473" spans="12:14" x14ac:dyDescent="0.25">
      <c r="L1473" s="5"/>
      <c r="M1473" s="5"/>
      <c r="N1473" s="5"/>
    </row>
    <row r="1474" spans="12:14" x14ac:dyDescent="0.25">
      <c r="L1474" s="5"/>
      <c r="M1474" s="5"/>
      <c r="N1474" s="5"/>
    </row>
    <row r="1475" spans="12:14" x14ac:dyDescent="0.25">
      <c r="L1475" s="5"/>
      <c r="M1475" s="5"/>
      <c r="N1475" s="5"/>
    </row>
    <row r="1476" spans="12:14" x14ac:dyDescent="0.25">
      <c r="L1476" s="5"/>
      <c r="M1476" s="5"/>
      <c r="N1476" s="5"/>
    </row>
    <row r="1477" spans="12:14" x14ac:dyDescent="0.25">
      <c r="L1477" s="5"/>
      <c r="M1477" s="5"/>
      <c r="N1477" s="5"/>
    </row>
    <row r="1478" spans="12:14" x14ac:dyDescent="0.25">
      <c r="L1478" s="5"/>
      <c r="M1478" s="5"/>
      <c r="N1478" s="5"/>
    </row>
    <row r="1479" spans="12:14" x14ac:dyDescent="0.25">
      <c r="L1479" s="5"/>
      <c r="M1479" s="5"/>
      <c r="N1479" s="5"/>
    </row>
    <row r="1480" spans="12:14" x14ac:dyDescent="0.25">
      <c r="L1480" s="5"/>
      <c r="M1480" s="5"/>
      <c r="N1480" s="5"/>
    </row>
    <row r="1481" spans="12:14" x14ac:dyDescent="0.25">
      <c r="L1481" s="5"/>
      <c r="M1481" s="5"/>
      <c r="N1481" s="5"/>
    </row>
    <row r="1482" spans="12:14" x14ac:dyDescent="0.25">
      <c r="L1482" s="5"/>
      <c r="M1482" s="5"/>
      <c r="N1482" s="5"/>
    </row>
    <row r="1483" spans="12:14" x14ac:dyDescent="0.25">
      <c r="L1483" s="5"/>
      <c r="M1483" s="5"/>
      <c r="N1483" s="5"/>
    </row>
    <row r="1484" spans="12:14" x14ac:dyDescent="0.25">
      <c r="L1484" s="5"/>
      <c r="M1484" s="5"/>
      <c r="N1484" s="5"/>
    </row>
    <row r="1485" spans="12:14" x14ac:dyDescent="0.25">
      <c r="L1485" s="5"/>
      <c r="M1485" s="5"/>
      <c r="N1485" s="5"/>
    </row>
    <row r="1486" spans="12:14" x14ac:dyDescent="0.25">
      <c r="L1486" s="5"/>
      <c r="M1486" s="5"/>
      <c r="N1486" s="5"/>
    </row>
    <row r="1487" spans="12:14" x14ac:dyDescent="0.25">
      <c r="L1487" s="5"/>
      <c r="M1487" s="5"/>
      <c r="N1487" s="5"/>
    </row>
    <row r="1488" spans="12:14" x14ac:dyDescent="0.25">
      <c r="L1488" s="5"/>
      <c r="M1488" s="5"/>
      <c r="N1488" s="5"/>
    </row>
    <row r="1489" spans="12:14" x14ac:dyDescent="0.25">
      <c r="L1489" s="5"/>
      <c r="M1489" s="5"/>
      <c r="N1489" s="5"/>
    </row>
    <row r="1490" spans="12:14" x14ac:dyDescent="0.25">
      <c r="L1490" s="5"/>
      <c r="M1490" s="5"/>
      <c r="N1490"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000"/>
  <sheetViews>
    <sheetView topLeftCell="A4" workbookViewId="0">
      <selection activeCell="A26" sqref="A26"/>
    </sheetView>
  </sheetViews>
  <sheetFormatPr defaultRowHeight="15" x14ac:dyDescent="0.25"/>
  <cols>
    <col min="1" max="1" width="26.7109375" customWidth="1"/>
    <col min="13" max="13" width="8.85546875" style="8" customWidth="1"/>
  </cols>
  <sheetData>
    <row r="1" spans="1:15" x14ac:dyDescent="0.25">
      <c r="A1" s="11" t="s">
        <v>184</v>
      </c>
      <c r="B1" s="11"/>
      <c r="C1" s="11"/>
      <c r="D1" s="11"/>
      <c r="E1" s="11"/>
      <c r="F1" s="11"/>
      <c r="G1" s="11"/>
      <c r="H1" s="11"/>
      <c r="I1" s="11"/>
      <c r="J1" s="11"/>
      <c r="N1" s="5" t="s">
        <v>120</v>
      </c>
    </row>
    <row r="2" spans="1:15" x14ac:dyDescent="0.25">
      <c r="A2" s="8" t="s">
        <v>157</v>
      </c>
      <c r="B2" s="8"/>
      <c r="N2" s="5" t="s">
        <v>121</v>
      </c>
    </row>
    <row r="3" spans="1:15" x14ac:dyDescent="0.25">
      <c r="A3" s="8"/>
      <c r="B3" s="8"/>
      <c r="N3" s="5"/>
    </row>
    <row r="4" spans="1:15" x14ac:dyDescent="0.25">
      <c r="N4" s="5" t="str">
        <f>RIGHT(Reference!CO4,6)</f>
        <v>0</v>
      </c>
      <c r="O4" t="s">
        <v>185</v>
      </c>
    </row>
    <row r="5" spans="1:15" x14ac:dyDescent="0.25">
      <c r="A5" s="8" t="s">
        <v>10</v>
      </c>
      <c r="B5" s="5" t="str">
        <f>"'"&amp;A5&amp;"'!"&amp;"$A$1:$CP$1000"</f>
        <v>'Reference'!$A$1:$CP$1000</v>
      </c>
      <c r="C5" s="5"/>
      <c r="D5" s="5"/>
      <c r="E5" t="s">
        <v>119</v>
      </c>
      <c r="N5" s="5" t="str">
        <f>RIGHT(Reference!CO5,6)</f>
        <v>0</v>
      </c>
      <c r="O5" t="s">
        <v>186</v>
      </c>
    </row>
    <row r="6" spans="1:15" x14ac:dyDescent="0.25">
      <c r="A6" s="8" t="str">
        <f>A5&amp;"FileName"</f>
        <v>ReferenceFileName</v>
      </c>
      <c r="B6" s="5" t="str">
        <f>"'"&amp;A5&amp;"Lookups'!"&amp;"$N$1:$N$1000"</f>
        <v>'ReferenceLookups'!$N$1:$N$1000</v>
      </c>
      <c r="C6" s="5"/>
      <c r="D6" s="5"/>
      <c r="E6" t="s">
        <v>123</v>
      </c>
      <c r="N6" s="5" t="str">
        <f>RIGHT(Reference!CO6,6)</f>
        <v>0</v>
      </c>
    </row>
    <row r="7" spans="1:15" x14ac:dyDescent="0.25">
      <c r="A7" s="8"/>
      <c r="B7" s="8"/>
      <c r="N7" s="5" t="str">
        <f>RIGHT(Reference!CO7,6)</f>
        <v>0</v>
      </c>
    </row>
    <row r="8" spans="1:15" x14ac:dyDescent="0.25">
      <c r="A8" s="8"/>
      <c r="B8" s="8" t="s">
        <v>121</v>
      </c>
      <c r="N8" s="5" t="str">
        <f>RIGHT(Reference!CO8,6)</f>
        <v>0</v>
      </c>
    </row>
    <row r="9" spans="1:15" x14ac:dyDescent="0.25">
      <c r="A9" s="8"/>
      <c r="B9" s="8" t="s">
        <v>122</v>
      </c>
      <c r="N9" s="5" t="str">
        <f>RIGHT(Reference!CO9,6)</f>
        <v>0</v>
      </c>
    </row>
    <row r="10" spans="1:15" x14ac:dyDescent="0.25">
      <c r="A10" s="8" t="s">
        <v>102</v>
      </c>
      <c r="B10" s="5"/>
      <c r="N10" s="5" t="str">
        <f>RIGHT(Reference!CO10,6)</f>
        <v>0</v>
      </c>
    </row>
    <row r="11" spans="1:15" x14ac:dyDescent="0.25">
      <c r="A11" s="8" t="str">
        <f>A5&amp;A10&amp;"SpcHeat"</f>
        <v>ReferenceProposedSpcHeat</v>
      </c>
      <c r="B11" s="5">
        <v>36</v>
      </c>
      <c r="N11" s="5" t="str">
        <f>RIGHT(Reference!CO11,6)</f>
        <v>0</v>
      </c>
    </row>
    <row r="12" spans="1:15" x14ac:dyDescent="0.25">
      <c r="A12" s="8" t="str">
        <f>A5&amp;A10&amp;"SpcCool"</f>
        <v>ReferenceProposedSpcCool</v>
      </c>
      <c r="B12" s="5">
        <v>37</v>
      </c>
      <c r="N12" s="5" t="str">
        <f>RIGHT(Reference!CO12,6)</f>
        <v>0</v>
      </c>
    </row>
    <row r="13" spans="1:15" x14ac:dyDescent="0.25">
      <c r="A13" s="8" t="str">
        <f>A5&amp;A10&amp;"IAQVent"</f>
        <v>ReferenceProposedIAQVent</v>
      </c>
      <c r="B13" s="5">
        <v>38</v>
      </c>
      <c r="N13" s="5" t="str">
        <f>RIGHT(Reference!CO13,6)</f>
        <v>0</v>
      </c>
    </row>
    <row r="14" spans="1:15" x14ac:dyDescent="0.25">
      <c r="A14" s="8" t="str">
        <f>A5&amp;A10&amp;"OtherHVAC"</f>
        <v>ReferenceProposedOtherHVAC</v>
      </c>
      <c r="B14" s="5">
        <v>39</v>
      </c>
      <c r="N14" s="5" t="str">
        <f>RIGHT(Reference!CO14,6)</f>
        <v>0</v>
      </c>
    </row>
    <row r="15" spans="1:15" x14ac:dyDescent="0.25">
      <c r="A15" s="8" t="str">
        <f>A5&amp;A10&amp;"WtrHeat"</f>
        <v>ReferenceProposedWtrHeat</v>
      </c>
      <c r="B15" s="5">
        <v>40</v>
      </c>
      <c r="N15" s="5" t="str">
        <f>RIGHT(Reference!CO15,6)</f>
        <v>0</v>
      </c>
    </row>
    <row r="16" spans="1:15" x14ac:dyDescent="0.25">
      <c r="A16" s="8" t="str">
        <f>A5&amp;A10&amp;"Solar"</f>
        <v>ReferenceProposedSolar</v>
      </c>
      <c r="B16" s="5">
        <v>41</v>
      </c>
      <c r="E16" t="s">
        <v>156</v>
      </c>
      <c r="N16" s="5" t="str">
        <f>RIGHT(Reference!CO16,6)</f>
        <v>0</v>
      </c>
    </row>
    <row r="17" spans="1:14" x14ac:dyDescent="0.25">
      <c r="A17" s="8" t="str">
        <f>A5&amp;A10&amp;"Total"</f>
        <v>ReferenceProposedTotal</v>
      </c>
      <c r="B17" s="5">
        <v>47</v>
      </c>
      <c r="N17" s="5" t="str">
        <f>RIGHT(Reference!CO17,6)</f>
        <v>0</v>
      </c>
    </row>
    <row r="18" spans="1:14" x14ac:dyDescent="0.25">
      <c r="A18" s="8" t="s">
        <v>103</v>
      </c>
      <c r="B18" s="5"/>
      <c r="N18" s="5" t="str">
        <f>RIGHT(Reference!CO18,6)</f>
        <v>0</v>
      </c>
    </row>
    <row r="19" spans="1:14" x14ac:dyDescent="0.25">
      <c r="A19" s="8" t="str">
        <f>A5&amp;A18&amp;"SpcHeat"</f>
        <v>ReferenceStandardSpcHeat</v>
      </c>
      <c r="B19" s="5">
        <v>78</v>
      </c>
      <c r="N19" s="5" t="str">
        <f>RIGHT(Reference!CO19,6)</f>
        <v>0</v>
      </c>
    </row>
    <row r="20" spans="1:14" x14ac:dyDescent="0.25">
      <c r="A20" s="8" t="str">
        <f>A5&amp;A18&amp;"SpcCool"</f>
        <v>ReferenceStandardSpcCool</v>
      </c>
      <c r="B20" s="5">
        <v>79</v>
      </c>
      <c r="N20" s="5" t="str">
        <f>RIGHT(Reference!CO20,6)</f>
        <v>0</v>
      </c>
    </row>
    <row r="21" spans="1:14" x14ac:dyDescent="0.25">
      <c r="A21" s="8" t="str">
        <f>A5&amp;A18&amp;"IAQVent"</f>
        <v>ReferenceStandardIAQVent</v>
      </c>
      <c r="B21" s="5">
        <v>80</v>
      </c>
      <c r="N21" s="5" t="str">
        <f>RIGHT(Reference!CO21,6)</f>
        <v>0</v>
      </c>
    </row>
    <row r="22" spans="1:14" x14ac:dyDescent="0.25">
      <c r="A22" s="8" t="str">
        <f>A5&amp;A18&amp;"OtherHVAC"</f>
        <v>ReferenceStandardOtherHVAC</v>
      </c>
      <c r="B22" s="5">
        <v>81</v>
      </c>
      <c r="N22" s="5" t="str">
        <f>RIGHT(Reference!CO22,6)</f>
        <v>0</v>
      </c>
    </row>
    <row r="23" spans="1:14" x14ac:dyDescent="0.25">
      <c r="A23" s="8" t="str">
        <f>A5&amp;A18&amp;"WtrHeat"</f>
        <v>ReferenceStandardWtrHeat</v>
      </c>
      <c r="B23" s="5">
        <v>82</v>
      </c>
      <c r="N23" s="5" t="str">
        <f>RIGHT(Reference!CO23,6)</f>
        <v>0</v>
      </c>
    </row>
    <row r="24" spans="1:14" x14ac:dyDescent="0.25">
      <c r="A24" s="8" t="str">
        <f>A5&amp;A18&amp;"Solar"</f>
        <v>ReferenceStandardSolar</v>
      </c>
      <c r="B24" s="5">
        <v>0</v>
      </c>
      <c r="E24" t="s">
        <v>156</v>
      </c>
      <c r="N24" s="5" t="str">
        <f>RIGHT(Reference!CO24,6)</f>
        <v>0</v>
      </c>
    </row>
    <row r="25" spans="1:14" x14ac:dyDescent="0.25">
      <c r="A25" s="8" t="str">
        <f>A5&amp;A18&amp;"Total"</f>
        <v>ReferenceStandardTotal</v>
      </c>
      <c r="B25" s="5">
        <v>88</v>
      </c>
      <c r="N25" s="5" t="str">
        <f>RIGHT(Reference!CO25,6)</f>
        <v>0</v>
      </c>
    </row>
    <row r="26" spans="1:14" x14ac:dyDescent="0.25">
      <c r="N26" s="5" t="str">
        <f>RIGHT(Reference!CO26,6)</f>
        <v>0</v>
      </c>
    </row>
    <row r="27" spans="1:14" x14ac:dyDescent="0.25">
      <c r="N27" s="5" t="str">
        <f>RIGHT(Reference!CO27,6)</f>
        <v>0</v>
      </c>
    </row>
    <row r="28" spans="1:14" x14ac:dyDescent="0.25">
      <c r="N28" s="5" t="str">
        <f>RIGHT(Reference!CO28,6)</f>
        <v>0</v>
      </c>
    </row>
    <row r="29" spans="1:14" x14ac:dyDescent="0.25">
      <c r="N29" s="5" t="str">
        <f>RIGHT(Reference!CO29,6)</f>
        <v>0</v>
      </c>
    </row>
    <row r="30" spans="1:14" x14ac:dyDescent="0.25">
      <c r="N30" s="5" t="str">
        <f>RIGHT(Reference!CO30,6)</f>
        <v>0</v>
      </c>
    </row>
    <row r="31" spans="1:14" x14ac:dyDescent="0.25">
      <c r="N31" s="5" t="str">
        <f>RIGHT(Reference!CO31,6)</f>
        <v>0</v>
      </c>
    </row>
    <row r="32" spans="1:14" x14ac:dyDescent="0.25">
      <c r="N32" s="5" t="str">
        <f>RIGHT(Reference!CO32,6)</f>
        <v>0</v>
      </c>
    </row>
    <row r="33" spans="14:14" customFormat="1" x14ac:dyDescent="0.25">
      <c r="N33" s="5" t="str">
        <f>RIGHT(Reference!CO33,6)</f>
        <v>0</v>
      </c>
    </row>
    <row r="34" spans="14:14" customFormat="1" x14ac:dyDescent="0.25">
      <c r="N34" s="5" t="str">
        <f>RIGHT(Reference!CO34,6)</f>
        <v>0</v>
      </c>
    </row>
    <row r="35" spans="14:14" customFormat="1" x14ac:dyDescent="0.25">
      <c r="N35" s="5" t="str">
        <f>RIGHT(Reference!CO35,6)</f>
        <v>0</v>
      </c>
    </row>
    <row r="36" spans="14:14" customFormat="1" x14ac:dyDescent="0.25">
      <c r="N36" s="5" t="str">
        <f>RIGHT(Reference!CO36,6)</f>
        <v>0</v>
      </c>
    </row>
    <row r="37" spans="14:14" customFormat="1" x14ac:dyDescent="0.25">
      <c r="N37" s="5" t="str">
        <f>RIGHT(Reference!CO37,6)</f>
        <v>0</v>
      </c>
    </row>
    <row r="38" spans="14:14" customFormat="1" x14ac:dyDescent="0.25">
      <c r="N38" s="5" t="str">
        <f>RIGHT(Reference!CO38,6)</f>
        <v>0</v>
      </c>
    </row>
    <row r="39" spans="14:14" customFormat="1" x14ac:dyDescent="0.25">
      <c r="N39" s="5" t="str">
        <f>RIGHT(Reference!CO39,6)</f>
        <v>0</v>
      </c>
    </row>
    <row r="40" spans="14:14" customFormat="1" x14ac:dyDescent="0.25">
      <c r="N40" s="5" t="str">
        <f>RIGHT(Reference!CO40,6)</f>
        <v>0</v>
      </c>
    </row>
    <row r="41" spans="14:14" customFormat="1" x14ac:dyDescent="0.25">
      <c r="N41" s="5" t="str">
        <f>RIGHT(Reference!CO41,6)</f>
        <v>0</v>
      </c>
    </row>
    <row r="42" spans="14:14" customFormat="1" x14ac:dyDescent="0.25">
      <c r="N42" s="5" t="str">
        <f>RIGHT(Reference!CO42,6)</f>
        <v>0</v>
      </c>
    </row>
    <row r="43" spans="14:14" customFormat="1" x14ac:dyDescent="0.25">
      <c r="N43" s="5" t="str">
        <f>RIGHT(Reference!CO43,6)</f>
        <v>0</v>
      </c>
    </row>
    <row r="44" spans="14:14" customFormat="1" x14ac:dyDescent="0.25">
      <c r="N44" s="5" t="str">
        <f>RIGHT(Reference!CO44,6)</f>
        <v>0</v>
      </c>
    </row>
    <row r="45" spans="14:14" customFormat="1" x14ac:dyDescent="0.25">
      <c r="N45" s="5" t="str">
        <f>RIGHT(Reference!CO45,6)</f>
        <v>0</v>
      </c>
    </row>
    <row r="46" spans="14:14" customFormat="1" x14ac:dyDescent="0.25">
      <c r="N46" s="5" t="str">
        <f>RIGHT(Reference!CO46,6)</f>
        <v>0</v>
      </c>
    </row>
    <row r="47" spans="14:14" customFormat="1" x14ac:dyDescent="0.25">
      <c r="N47" s="5" t="str">
        <f>RIGHT(Reference!CO47,6)</f>
        <v>0</v>
      </c>
    </row>
    <row r="48" spans="14:14" customFormat="1" x14ac:dyDescent="0.25">
      <c r="N48" s="5" t="str">
        <f>RIGHT(Reference!CO48,6)</f>
        <v>0</v>
      </c>
    </row>
    <row r="49" spans="14:14" customFormat="1" x14ac:dyDescent="0.25">
      <c r="N49" s="5" t="str">
        <f>RIGHT(Reference!CO49,6)</f>
        <v>0</v>
      </c>
    </row>
    <row r="50" spans="14:14" customFormat="1" x14ac:dyDescent="0.25">
      <c r="N50" s="5" t="str">
        <f>RIGHT(Reference!CO50,6)</f>
        <v>0</v>
      </c>
    </row>
    <row r="51" spans="14:14" customFormat="1" x14ac:dyDescent="0.25">
      <c r="N51" s="5" t="str">
        <f>RIGHT(Reference!CO51,6)</f>
        <v>0</v>
      </c>
    </row>
    <row r="52" spans="14:14" customFormat="1" x14ac:dyDescent="0.25">
      <c r="N52" s="5" t="str">
        <f>RIGHT(Reference!CO52,6)</f>
        <v>0</v>
      </c>
    </row>
    <row r="53" spans="14:14" customFormat="1" x14ac:dyDescent="0.25">
      <c r="N53" s="5" t="str">
        <f>RIGHT(Reference!CO53,6)</f>
        <v>0</v>
      </c>
    </row>
    <row r="54" spans="14:14" customFormat="1" x14ac:dyDescent="0.25">
      <c r="N54" s="5" t="str">
        <f>RIGHT(Reference!CO54,6)</f>
        <v>0</v>
      </c>
    </row>
    <row r="55" spans="14:14" customFormat="1" x14ac:dyDescent="0.25">
      <c r="N55" s="5" t="str">
        <f>RIGHT(Reference!CO55,6)</f>
        <v>0</v>
      </c>
    </row>
    <row r="56" spans="14:14" customFormat="1" x14ac:dyDescent="0.25">
      <c r="N56" s="5" t="str">
        <f>RIGHT(Reference!CO56,6)</f>
        <v>0</v>
      </c>
    </row>
    <row r="57" spans="14:14" customFormat="1" x14ac:dyDescent="0.25">
      <c r="N57" s="5" t="str">
        <f>RIGHT(Reference!CO57,6)</f>
        <v>0</v>
      </c>
    </row>
    <row r="58" spans="14:14" customFormat="1" x14ac:dyDescent="0.25">
      <c r="N58" s="5" t="str">
        <f>RIGHT(Reference!CO58,6)</f>
        <v>0</v>
      </c>
    </row>
    <row r="59" spans="14:14" customFormat="1" x14ac:dyDescent="0.25">
      <c r="N59" s="5" t="str">
        <f>RIGHT(Reference!CO59,6)</f>
        <v>0</v>
      </c>
    </row>
    <row r="60" spans="14:14" customFormat="1" x14ac:dyDescent="0.25">
      <c r="N60" s="5" t="str">
        <f>RIGHT(Reference!CO60,6)</f>
        <v>0</v>
      </c>
    </row>
    <row r="61" spans="14:14" customFormat="1" x14ac:dyDescent="0.25">
      <c r="N61" s="5" t="str">
        <f>RIGHT(Reference!CO61,6)</f>
        <v>0</v>
      </c>
    </row>
    <row r="62" spans="14:14" customFormat="1" x14ac:dyDescent="0.25">
      <c r="N62" s="5" t="str">
        <f>RIGHT(Reference!CO62,6)</f>
        <v>0</v>
      </c>
    </row>
    <row r="63" spans="14:14" customFormat="1" x14ac:dyDescent="0.25">
      <c r="N63" s="5" t="str">
        <f>RIGHT(Reference!CO63,6)</f>
        <v>0</v>
      </c>
    </row>
    <row r="64" spans="14:14" customFormat="1" x14ac:dyDescent="0.25">
      <c r="N64" s="5" t="str">
        <f>RIGHT(Reference!CO64,6)</f>
        <v>0</v>
      </c>
    </row>
    <row r="65" spans="14:14" customFormat="1" x14ac:dyDescent="0.25">
      <c r="N65" s="5" t="str">
        <f>RIGHT(Reference!CO65,6)</f>
        <v>0</v>
      </c>
    </row>
    <row r="66" spans="14:14" customFormat="1" x14ac:dyDescent="0.25">
      <c r="N66" s="5" t="str">
        <f>RIGHT(Reference!CO66,6)</f>
        <v>0</v>
      </c>
    </row>
    <row r="67" spans="14:14" customFormat="1" x14ac:dyDescent="0.25">
      <c r="N67" s="5" t="str">
        <f>RIGHT(Reference!CO67,6)</f>
        <v>0</v>
      </c>
    </row>
    <row r="68" spans="14:14" customFormat="1" x14ac:dyDescent="0.25">
      <c r="N68" s="5" t="str">
        <f>RIGHT(Reference!CO68,6)</f>
        <v>0</v>
      </c>
    </row>
    <row r="69" spans="14:14" customFormat="1" x14ac:dyDescent="0.25">
      <c r="N69" s="5" t="str">
        <f>RIGHT(Reference!CO69,6)</f>
        <v>0</v>
      </c>
    </row>
    <row r="70" spans="14:14" customFormat="1" x14ac:dyDescent="0.25">
      <c r="N70" s="5" t="str">
        <f>RIGHT(Reference!CO70,6)</f>
        <v>0</v>
      </c>
    </row>
    <row r="71" spans="14:14" customFormat="1" x14ac:dyDescent="0.25">
      <c r="N71" s="5" t="str">
        <f>RIGHT(Reference!CO71,6)</f>
        <v>0</v>
      </c>
    </row>
    <row r="72" spans="14:14" customFormat="1" x14ac:dyDescent="0.25">
      <c r="N72" s="5" t="str">
        <f>RIGHT(Reference!CO72,6)</f>
        <v>0</v>
      </c>
    </row>
    <row r="73" spans="14:14" customFormat="1" x14ac:dyDescent="0.25">
      <c r="N73" s="5" t="str">
        <f>RIGHT(Reference!CO73,6)</f>
        <v>0</v>
      </c>
    </row>
    <row r="74" spans="14:14" customFormat="1" x14ac:dyDescent="0.25">
      <c r="N74" s="5" t="str">
        <f>RIGHT(Reference!CO74,6)</f>
        <v>0</v>
      </c>
    </row>
    <row r="75" spans="14:14" customFormat="1" x14ac:dyDescent="0.25">
      <c r="N75" s="5" t="str">
        <f>RIGHT(Reference!CO75,6)</f>
        <v>0</v>
      </c>
    </row>
    <row r="76" spans="14:14" customFormat="1" x14ac:dyDescent="0.25">
      <c r="N76" s="5" t="str">
        <f>RIGHT(Reference!CO76,6)</f>
        <v>0</v>
      </c>
    </row>
    <row r="77" spans="14:14" customFormat="1" x14ac:dyDescent="0.25">
      <c r="N77" s="5" t="str">
        <f>RIGHT(Reference!CO77,6)</f>
        <v>0</v>
      </c>
    </row>
    <row r="78" spans="14:14" customFormat="1" x14ac:dyDescent="0.25">
      <c r="N78" s="5" t="str">
        <f>RIGHT(Reference!CO78,6)</f>
        <v>0</v>
      </c>
    </row>
    <row r="79" spans="14:14" customFormat="1" x14ac:dyDescent="0.25">
      <c r="N79" s="5" t="str">
        <f>RIGHT(Reference!CO79,6)</f>
        <v>0</v>
      </c>
    </row>
    <row r="80" spans="14:14" customFormat="1" x14ac:dyDescent="0.25">
      <c r="N80" s="5" t="str">
        <f>RIGHT(Reference!CO80,6)</f>
        <v>0</v>
      </c>
    </row>
    <row r="81" spans="14:14" customFormat="1" x14ac:dyDescent="0.25">
      <c r="N81" s="5" t="str">
        <f>RIGHT(Reference!CO81,6)</f>
        <v>0</v>
      </c>
    </row>
    <row r="82" spans="14:14" customFormat="1" x14ac:dyDescent="0.25">
      <c r="N82" s="5" t="str">
        <f>RIGHT(Reference!CO82,6)</f>
        <v>0</v>
      </c>
    </row>
    <row r="83" spans="14:14" customFormat="1" x14ac:dyDescent="0.25">
      <c r="N83" s="5" t="str">
        <f>RIGHT(Reference!CO83,6)</f>
        <v>0</v>
      </c>
    </row>
    <row r="84" spans="14:14" customFormat="1" x14ac:dyDescent="0.25">
      <c r="N84" s="5" t="str">
        <f>RIGHT(Reference!CO84,6)</f>
        <v>0</v>
      </c>
    </row>
    <row r="85" spans="14:14" customFormat="1" x14ac:dyDescent="0.25">
      <c r="N85" s="5" t="str">
        <f>RIGHT(Reference!CO85,6)</f>
        <v>0</v>
      </c>
    </row>
    <row r="86" spans="14:14" customFormat="1" x14ac:dyDescent="0.25">
      <c r="N86" s="5" t="str">
        <f>RIGHT(Reference!CO86,6)</f>
        <v>0</v>
      </c>
    </row>
    <row r="87" spans="14:14" customFormat="1" x14ac:dyDescent="0.25">
      <c r="N87" s="5" t="str">
        <f>RIGHT(Reference!CO87,6)</f>
        <v>0</v>
      </c>
    </row>
    <row r="88" spans="14:14" customFormat="1" x14ac:dyDescent="0.25">
      <c r="N88" s="5" t="str">
        <f>RIGHT(Reference!CO88,6)</f>
        <v>0</v>
      </c>
    </row>
    <row r="89" spans="14:14" customFormat="1" x14ac:dyDescent="0.25">
      <c r="N89" s="5" t="str">
        <f>RIGHT(Reference!CO89,6)</f>
        <v>0</v>
      </c>
    </row>
    <row r="90" spans="14:14" customFormat="1" x14ac:dyDescent="0.25">
      <c r="N90" s="5" t="str">
        <f>RIGHT(Reference!CO90,6)</f>
        <v>0</v>
      </c>
    </row>
    <row r="91" spans="14:14" customFormat="1" x14ac:dyDescent="0.25">
      <c r="N91" s="5" t="str">
        <f>RIGHT(Reference!CO91,6)</f>
        <v>0</v>
      </c>
    </row>
    <row r="92" spans="14:14" customFormat="1" x14ac:dyDescent="0.25">
      <c r="N92" s="5" t="str">
        <f>RIGHT(Reference!CO92,6)</f>
        <v>0</v>
      </c>
    </row>
    <row r="93" spans="14:14" customFormat="1" x14ac:dyDescent="0.25">
      <c r="N93" s="5" t="str">
        <f>RIGHT(Reference!CO93,6)</f>
        <v>0</v>
      </c>
    </row>
    <row r="94" spans="14:14" customFormat="1" x14ac:dyDescent="0.25">
      <c r="N94" s="5" t="str">
        <f>RIGHT(Reference!CO94,6)</f>
        <v>0</v>
      </c>
    </row>
    <row r="95" spans="14:14" customFormat="1" x14ac:dyDescent="0.25">
      <c r="N95" s="5" t="str">
        <f>RIGHT(Reference!CO95,6)</f>
        <v>0</v>
      </c>
    </row>
    <row r="96" spans="14:14" customFormat="1" x14ac:dyDescent="0.25">
      <c r="N96" s="5" t="str">
        <f>RIGHT(Reference!CO96,6)</f>
        <v>0</v>
      </c>
    </row>
    <row r="97" spans="14:14" customFormat="1" x14ac:dyDescent="0.25">
      <c r="N97" s="5" t="str">
        <f>RIGHT(Reference!CO97,6)</f>
        <v>0</v>
      </c>
    </row>
    <row r="98" spans="14:14" customFormat="1" x14ac:dyDescent="0.25">
      <c r="N98" s="5" t="str">
        <f>RIGHT(Reference!CO98,6)</f>
        <v>0</v>
      </c>
    </row>
    <row r="99" spans="14:14" customFormat="1" x14ac:dyDescent="0.25">
      <c r="N99" s="5" t="str">
        <f>RIGHT(Reference!CO99,6)</f>
        <v>0</v>
      </c>
    </row>
    <row r="100" spans="14:14" customFormat="1" x14ac:dyDescent="0.25">
      <c r="N100" s="5" t="str">
        <f>RIGHT(Reference!CO100,6)</f>
        <v>0</v>
      </c>
    </row>
    <row r="101" spans="14:14" customFormat="1" x14ac:dyDescent="0.25">
      <c r="N101" s="5" t="str">
        <f>RIGHT(Reference!CO101,6)</f>
        <v>0</v>
      </c>
    </row>
    <row r="102" spans="14:14" customFormat="1" x14ac:dyDescent="0.25">
      <c r="N102" s="5" t="str">
        <f>RIGHT(Reference!CO102,6)</f>
        <v>0</v>
      </c>
    </row>
    <row r="103" spans="14:14" customFormat="1" x14ac:dyDescent="0.25">
      <c r="N103" s="5" t="str">
        <f>RIGHT(Reference!CO103,6)</f>
        <v>0</v>
      </c>
    </row>
    <row r="104" spans="14:14" customFormat="1" x14ac:dyDescent="0.25">
      <c r="N104" s="5" t="str">
        <f>RIGHT(Reference!CO104,6)</f>
        <v>0</v>
      </c>
    </row>
    <row r="105" spans="14:14" customFormat="1" x14ac:dyDescent="0.25">
      <c r="N105" s="5" t="str">
        <f>RIGHT(Reference!CO105,6)</f>
        <v>0</v>
      </c>
    </row>
    <row r="106" spans="14:14" customFormat="1" x14ac:dyDescent="0.25">
      <c r="N106" s="5" t="str">
        <f>RIGHT(Reference!CO106,6)</f>
        <v>0</v>
      </c>
    </row>
    <row r="107" spans="14:14" customFormat="1" x14ac:dyDescent="0.25">
      <c r="N107" s="5" t="str">
        <f>RIGHT(Reference!CO107,6)</f>
        <v>0</v>
      </c>
    </row>
    <row r="108" spans="14:14" customFormat="1" x14ac:dyDescent="0.25">
      <c r="N108" s="5" t="str">
        <f>RIGHT(Reference!CO108,6)</f>
        <v>0</v>
      </c>
    </row>
    <row r="109" spans="14:14" customFormat="1" x14ac:dyDescent="0.25">
      <c r="N109" s="5" t="str">
        <f>RIGHT(Reference!CO109,6)</f>
        <v>0</v>
      </c>
    </row>
    <row r="110" spans="14:14" customFormat="1" x14ac:dyDescent="0.25">
      <c r="N110" s="5" t="str">
        <f>RIGHT(Reference!CO110,6)</f>
        <v>0</v>
      </c>
    </row>
    <row r="111" spans="14:14" customFormat="1" x14ac:dyDescent="0.25">
      <c r="N111" s="5" t="str">
        <f>RIGHT(Reference!CO111,6)</f>
        <v>0</v>
      </c>
    </row>
    <row r="112" spans="14:14" customFormat="1" x14ac:dyDescent="0.25">
      <c r="N112" s="5" t="str">
        <f>RIGHT(Reference!CO112,6)</f>
        <v>0</v>
      </c>
    </row>
    <row r="113" spans="14:14" customFormat="1" x14ac:dyDescent="0.25">
      <c r="N113" s="5" t="str">
        <f>RIGHT(Reference!CO113,6)</f>
        <v>0</v>
      </c>
    </row>
    <row r="114" spans="14:14" customFormat="1" x14ac:dyDescent="0.25">
      <c r="N114" s="5" t="str">
        <f>RIGHT(Reference!CO114,6)</f>
        <v>0</v>
      </c>
    </row>
    <row r="115" spans="14:14" customFormat="1" x14ac:dyDescent="0.25">
      <c r="N115" s="5" t="str">
        <f>RIGHT(Reference!CO115,6)</f>
        <v>0</v>
      </c>
    </row>
    <row r="116" spans="14:14" customFormat="1" x14ac:dyDescent="0.25">
      <c r="N116" s="5" t="str">
        <f>RIGHT(Reference!CO116,6)</f>
        <v>0</v>
      </c>
    </row>
    <row r="117" spans="14:14" customFormat="1" x14ac:dyDescent="0.25">
      <c r="N117" s="5" t="str">
        <f>RIGHT(Reference!CO117,6)</f>
        <v>0</v>
      </c>
    </row>
    <row r="118" spans="14:14" customFormat="1" x14ac:dyDescent="0.25">
      <c r="N118" s="5" t="str">
        <f>RIGHT(Reference!CO118,6)</f>
        <v>0</v>
      </c>
    </row>
    <row r="119" spans="14:14" customFormat="1" x14ac:dyDescent="0.25">
      <c r="N119" s="5" t="str">
        <f>RIGHT(Reference!CO119,6)</f>
        <v>0</v>
      </c>
    </row>
    <row r="120" spans="14:14" customFormat="1" x14ac:dyDescent="0.25">
      <c r="N120" s="5" t="str">
        <f>RIGHT(Reference!CO120,6)</f>
        <v>0</v>
      </c>
    </row>
    <row r="121" spans="14:14" customFormat="1" x14ac:dyDescent="0.25">
      <c r="N121" s="5" t="str">
        <f>RIGHT(Reference!CO121,6)</f>
        <v>0</v>
      </c>
    </row>
    <row r="122" spans="14:14" customFormat="1" x14ac:dyDescent="0.25">
      <c r="N122" s="5" t="str">
        <f>RIGHT(Reference!CO122,6)</f>
        <v>0</v>
      </c>
    </row>
    <row r="123" spans="14:14" customFormat="1" x14ac:dyDescent="0.25">
      <c r="N123" s="5" t="str">
        <f>RIGHT(Reference!CO123,6)</f>
        <v>0</v>
      </c>
    </row>
    <row r="124" spans="14:14" customFormat="1" x14ac:dyDescent="0.25">
      <c r="N124" s="5" t="str">
        <f>RIGHT(Reference!CO124,6)</f>
        <v>0</v>
      </c>
    </row>
    <row r="125" spans="14:14" customFormat="1" x14ac:dyDescent="0.25">
      <c r="N125" s="5" t="str">
        <f>RIGHT(Reference!CO125,6)</f>
        <v>0</v>
      </c>
    </row>
    <row r="126" spans="14:14" customFormat="1" x14ac:dyDescent="0.25">
      <c r="N126" s="5" t="str">
        <f>RIGHT(Reference!CO126,6)</f>
        <v>0</v>
      </c>
    </row>
    <row r="127" spans="14:14" customFormat="1" x14ac:dyDescent="0.25">
      <c r="N127" s="5" t="str">
        <f>RIGHT(Reference!CO127,6)</f>
        <v>0</v>
      </c>
    </row>
    <row r="128" spans="14:14" customFormat="1" x14ac:dyDescent="0.25">
      <c r="N128" s="5" t="str">
        <f>RIGHT(Reference!CO128,6)</f>
        <v>0</v>
      </c>
    </row>
    <row r="129" spans="14:14" customFormat="1" x14ac:dyDescent="0.25">
      <c r="N129" s="5" t="str">
        <f>RIGHT(Reference!CO129,6)</f>
        <v>0</v>
      </c>
    </row>
    <row r="130" spans="14:14" customFormat="1" x14ac:dyDescent="0.25">
      <c r="N130" s="5" t="str">
        <f>RIGHT(Reference!CO130,6)</f>
        <v>0</v>
      </c>
    </row>
    <row r="131" spans="14:14" customFormat="1" x14ac:dyDescent="0.25">
      <c r="N131" s="5" t="str">
        <f>RIGHT(Reference!CO131,6)</f>
        <v>0</v>
      </c>
    </row>
    <row r="132" spans="14:14" customFormat="1" x14ac:dyDescent="0.25">
      <c r="N132" s="5" t="str">
        <f>RIGHT(Reference!CO132,6)</f>
        <v>0</v>
      </c>
    </row>
    <row r="133" spans="14:14" customFormat="1" x14ac:dyDescent="0.25">
      <c r="N133" s="5" t="str">
        <f>RIGHT(Reference!CO133,6)</f>
        <v>0</v>
      </c>
    </row>
    <row r="134" spans="14:14" customFormat="1" x14ac:dyDescent="0.25">
      <c r="N134" s="5" t="str">
        <f>RIGHT(Reference!CO134,6)</f>
        <v>0</v>
      </c>
    </row>
    <row r="135" spans="14:14" customFormat="1" x14ac:dyDescent="0.25">
      <c r="N135" s="5" t="str">
        <f>RIGHT(Reference!CO135,6)</f>
        <v>0</v>
      </c>
    </row>
    <row r="136" spans="14:14" customFormat="1" x14ac:dyDescent="0.25">
      <c r="N136" s="5" t="str">
        <f>RIGHT(Reference!CO136,6)</f>
        <v>0</v>
      </c>
    </row>
    <row r="137" spans="14:14" customFormat="1" x14ac:dyDescent="0.25">
      <c r="N137" s="5" t="str">
        <f>RIGHT(Reference!CO137,6)</f>
        <v>0</v>
      </c>
    </row>
    <row r="138" spans="14:14" customFormat="1" x14ac:dyDescent="0.25">
      <c r="N138" s="5" t="str">
        <f>RIGHT(Reference!CO138,6)</f>
        <v>0</v>
      </c>
    </row>
    <row r="139" spans="14:14" customFormat="1" x14ac:dyDescent="0.25">
      <c r="N139" s="5" t="str">
        <f>RIGHT(Reference!CO139,6)</f>
        <v>0</v>
      </c>
    </row>
    <row r="140" spans="14:14" customFormat="1" x14ac:dyDescent="0.25">
      <c r="N140" s="5" t="str">
        <f>RIGHT(Reference!CO140,6)</f>
        <v>0</v>
      </c>
    </row>
    <row r="141" spans="14:14" customFormat="1" x14ac:dyDescent="0.25">
      <c r="N141" s="5" t="str">
        <f>RIGHT(Reference!CO141,6)</f>
        <v>0.2793</v>
      </c>
    </row>
    <row r="142" spans="14:14" customFormat="1" x14ac:dyDescent="0.25">
      <c r="N142" s="5" t="str">
        <f>RIGHT(Reference!CO142,6)</f>
        <v>0</v>
      </c>
    </row>
    <row r="143" spans="14:14" customFormat="1" x14ac:dyDescent="0.25">
      <c r="N143" s="5" t="str">
        <f>RIGHT(Reference!CO143,6)</f>
        <v>0.2793</v>
      </c>
    </row>
    <row r="144" spans="14:14" customFormat="1" x14ac:dyDescent="0.25">
      <c r="N144" s="5" t="e">
        <f>RIGHT(Reference!#REF!,6)</f>
        <v>#REF!</v>
      </c>
    </row>
    <row r="145" spans="14:14" customFormat="1" x14ac:dyDescent="0.25">
      <c r="N145" s="5" t="str">
        <f>RIGHT(Reference!CO144,6)</f>
        <v>0</v>
      </c>
    </row>
    <row r="146" spans="14:14" customFormat="1" x14ac:dyDescent="0.25">
      <c r="N146" s="5" t="str">
        <f>RIGHT(Reference!CO145,6)</f>
        <v>0.2793</v>
      </c>
    </row>
    <row r="147" spans="14:14" customFormat="1" x14ac:dyDescent="0.25">
      <c r="N147" s="5" t="str">
        <f>RIGHT(Reference!CO146,6)</f>
        <v>0</v>
      </c>
    </row>
    <row r="148" spans="14:14" customFormat="1" x14ac:dyDescent="0.25">
      <c r="N148" s="5" t="str">
        <f>RIGHT(Reference!CO147,6)</f>
        <v>0.2793</v>
      </c>
    </row>
    <row r="149" spans="14:14" customFormat="1" x14ac:dyDescent="0.25">
      <c r="N149" s="5" t="str">
        <f>RIGHT(Reference!CO148,6)</f>
        <v>0</v>
      </c>
    </row>
    <row r="150" spans="14:14" customFormat="1" x14ac:dyDescent="0.25">
      <c r="N150" s="5" t="str">
        <f>RIGHT(Reference!CO149,6)</f>
        <v>0.2793</v>
      </c>
    </row>
    <row r="151" spans="14:14" customFormat="1" x14ac:dyDescent="0.25">
      <c r="N151" s="5" t="str">
        <f>RIGHT(Reference!CO150,6)</f>
        <v/>
      </c>
    </row>
    <row r="152" spans="14:14" customFormat="1" x14ac:dyDescent="0.25">
      <c r="N152" s="5" t="str">
        <f>RIGHT(Reference!CO151,6)</f>
        <v/>
      </c>
    </row>
    <row r="153" spans="14:14" customFormat="1" x14ac:dyDescent="0.25">
      <c r="N153" s="5" t="str">
        <f>RIGHT(Reference!CO152,6)</f>
        <v/>
      </c>
    </row>
    <row r="154" spans="14:14" customFormat="1" x14ac:dyDescent="0.25">
      <c r="N154" s="5" t="str">
        <f>RIGHT(Reference!CO153,6)</f>
        <v/>
      </c>
    </row>
    <row r="155" spans="14:14" customFormat="1" x14ac:dyDescent="0.25">
      <c r="N155" s="5" t="str">
        <f>RIGHT(Reference!CO154,6)</f>
        <v/>
      </c>
    </row>
    <row r="156" spans="14:14" customFormat="1" x14ac:dyDescent="0.25">
      <c r="N156" s="5" t="str">
        <f>RIGHT(Reference!CO155,6)</f>
        <v/>
      </c>
    </row>
    <row r="157" spans="14:14" customFormat="1" x14ac:dyDescent="0.25">
      <c r="N157" s="5" t="str">
        <f>RIGHT(Reference!CO156,6)</f>
        <v/>
      </c>
    </row>
    <row r="158" spans="14:14" customFormat="1" x14ac:dyDescent="0.25">
      <c r="N158" s="5" t="str">
        <f>RIGHT(Reference!CO157,6)</f>
        <v/>
      </c>
    </row>
    <row r="159" spans="14:14" customFormat="1" x14ac:dyDescent="0.25">
      <c r="N159" s="5" t="str">
        <f>RIGHT(Reference!CO158,6)</f>
        <v/>
      </c>
    </row>
    <row r="160" spans="14:14" customFormat="1" x14ac:dyDescent="0.25">
      <c r="N160" s="5" t="str">
        <f>RIGHT(Reference!CO159,6)</f>
        <v/>
      </c>
    </row>
    <row r="161" spans="14:14" customFormat="1" x14ac:dyDescent="0.25">
      <c r="N161" s="5" t="str">
        <f>RIGHT(Reference!CO160,6)</f>
        <v/>
      </c>
    </row>
    <row r="162" spans="14:14" customFormat="1" x14ac:dyDescent="0.25">
      <c r="N162" s="5" t="str">
        <f>RIGHT(Reference!CO161,6)</f>
        <v/>
      </c>
    </row>
    <row r="163" spans="14:14" customFormat="1" x14ac:dyDescent="0.25">
      <c r="N163" s="5" t="str">
        <f>RIGHT(Reference!CO162,6)</f>
        <v/>
      </c>
    </row>
    <row r="164" spans="14:14" customFormat="1" x14ac:dyDescent="0.25">
      <c r="N164" s="5" t="str">
        <f>RIGHT(Reference!CO163,6)</f>
        <v/>
      </c>
    </row>
    <row r="165" spans="14:14" customFormat="1" x14ac:dyDescent="0.25">
      <c r="N165" s="5" t="str">
        <f>RIGHT(Reference!CO164,6)</f>
        <v/>
      </c>
    </row>
    <row r="166" spans="14:14" customFormat="1" x14ac:dyDescent="0.25">
      <c r="N166" s="5" t="str">
        <f>RIGHT(Reference!CO165,6)</f>
        <v/>
      </c>
    </row>
    <row r="167" spans="14:14" customFormat="1" x14ac:dyDescent="0.25">
      <c r="N167" s="5" t="str">
        <f>RIGHT(Reference!CO166,6)</f>
        <v/>
      </c>
    </row>
    <row r="168" spans="14:14" customFormat="1" x14ac:dyDescent="0.25">
      <c r="N168" s="5" t="str">
        <f>RIGHT(Reference!CO167,6)</f>
        <v/>
      </c>
    </row>
    <row r="169" spans="14:14" customFormat="1" x14ac:dyDescent="0.25">
      <c r="N169" s="5" t="str">
        <f>RIGHT(Reference!CO168,6)</f>
        <v/>
      </c>
    </row>
    <row r="170" spans="14:14" customFormat="1" x14ac:dyDescent="0.25">
      <c r="N170" s="5" t="str">
        <f>RIGHT(Reference!CO169,6)</f>
        <v/>
      </c>
    </row>
    <row r="171" spans="14:14" customFormat="1" x14ac:dyDescent="0.25">
      <c r="N171" s="5" t="str">
        <f>RIGHT(Reference!CO170,6)</f>
        <v/>
      </c>
    </row>
    <row r="172" spans="14:14" customFormat="1" x14ac:dyDescent="0.25">
      <c r="N172" s="5" t="str">
        <f>RIGHT(Reference!CO171,6)</f>
        <v/>
      </c>
    </row>
    <row r="173" spans="14:14" customFormat="1" x14ac:dyDescent="0.25">
      <c r="N173" s="5" t="str">
        <f>RIGHT(Reference!CO172,6)</f>
        <v/>
      </c>
    </row>
    <row r="174" spans="14:14" customFormat="1" x14ac:dyDescent="0.25">
      <c r="N174" s="5" t="str">
        <f>RIGHT(Reference!CO173,6)</f>
        <v/>
      </c>
    </row>
    <row r="175" spans="14:14" customFormat="1" x14ac:dyDescent="0.25">
      <c r="N175" s="5" t="str">
        <f>RIGHT(Reference!CO174,6)</f>
        <v/>
      </c>
    </row>
    <row r="176" spans="14:14" customFormat="1" x14ac:dyDescent="0.25">
      <c r="N176" s="5" t="str">
        <f>RIGHT(Reference!CO175,6)</f>
        <v/>
      </c>
    </row>
    <row r="177" spans="14:14" customFormat="1" x14ac:dyDescent="0.25">
      <c r="N177" s="5" t="str">
        <f>RIGHT(Reference!CO176,6)</f>
        <v/>
      </c>
    </row>
    <row r="178" spans="14:14" customFormat="1" x14ac:dyDescent="0.25">
      <c r="N178" s="5" t="str">
        <f>RIGHT(Reference!CO177,6)</f>
        <v/>
      </c>
    </row>
    <row r="179" spans="14:14" customFormat="1" x14ac:dyDescent="0.25">
      <c r="N179" s="5" t="str">
        <f>RIGHT(Reference!CO178,6)</f>
        <v/>
      </c>
    </row>
    <row r="180" spans="14:14" customFormat="1" x14ac:dyDescent="0.25">
      <c r="N180" s="5" t="str">
        <f>RIGHT(Reference!CO179,6)</f>
        <v/>
      </c>
    </row>
    <row r="181" spans="14:14" customFormat="1" x14ac:dyDescent="0.25">
      <c r="N181" s="5" t="str">
        <f>RIGHT(Reference!CO180,6)</f>
        <v/>
      </c>
    </row>
    <row r="182" spans="14:14" customFormat="1" x14ac:dyDescent="0.25">
      <c r="N182" s="5" t="str">
        <f>RIGHT(Reference!CO181,6)</f>
        <v/>
      </c>
    </row>
    <row r="183" spans="14:14" customFormat="1" x14ac:dyDescent="0.25">
      <c r="N183" s="5" t="str">
        <f>RIGHT(Reference!CO182,6)</f>
        <v/>
      </c>
    </row>
    <row r="184" spans="14:14" customFormat="1" x14ac:dyDescent="0.25">
      <c r="N184" s="5" t="str">
        <f>RIGHT(Reference!CO183,6)</f>
        <v/>
      </c>
    </row>
    <row r="185" spans="14:14" customFormat="1" x14ac:dyDescent="0.25">
      <c r="N185" s="5" t="str">
        <f>RIGHT(Reference!CO184,6)</f>
        <v/>
      </c>
    </row>
    <row r="186" spans="14:14" customFormat="1" x14ac:dyDescent="0.25">
      <c r="N186" s="5" t="str">
        <f>RIGHT(Reference!CO185,6)</f>
        <v/>
      </c>
    </row>
    <row r="187" spans="14:14" customFormat="1" x14ac:dyDescent="0.25">
      <c r="N187" s="5" t="str">
        <f>RIGHT(Reference!CO186,6)</f>
        <v/>
      </c>
    </row>
    <row r="188" spans="14:14" customFormat="1" x14ac:dyDescent="0.25">
      <c r="N188" s="5" t="str">
        <f>RIGHT(Reference!CO187,6)</f>
        <v/>
      </c>
    </row>
    <row r="189" spans="14:14" customFormat="1" x14ac:dyDescent="0.25">
      <c r="N189" s="5" t="str">
        <f>RIGHT(Reference!CO188,6)</f>
        <v/>
      </c>
    </row>
    <row r="190" spans="14:14" customFormat="1" x14ac:dyDescent="0.25">
      <c r="N190" s="5" t="str">
        <f>RIGHT(Reference!CO189,6)</f>
        <v/>
      </c>
    </row>
    <row r="191" spans="14:14" customFormat="1" x14ac:dyDescent="0.25">
      <c r="N191" s="5" t="str">
        <f>RIGHT(Reference!CO190,6)</f>
        <v/>
      </c>
    </row>
    <row r="192" spans="14:14" customFormat="1" x14ac:dyDescent="0.25">
      <c r="N192" s="5" t="str">
        <f>RIGHT(Reference!CO191,6)</f>
        <v/>
      </c>
    </row>
    <row r="193" spans="14:14" customFormat="1" x14ac:dyDescent="0.25">
      <c r="N193" s="5" t="str">
        <f>RIGHT(Reference!CO192,6)</f>
        <v/>
      </c>
    </row>
    <row r="194" spans="14:14" customFormat="1" x14ac:dyDescent="0.25">
      <c r="N194" s="5" t="str">
        <f>RIGHT(Reference!CO193,6)</f>
        <v/>
      </c>
    </row>
    <row r="195" spans="14:14" customFormat="1" x14ac:dyDescent="0.25">
      <c r="N195" s="5" t="str">
        <f>RIGHT(Reference!CO194,6)</f>
        <v/>
      </c>
    </row>
    <row r="196" spans="14:14" customFormat="1" x14ac:dyDescent="0.25">
      <c r="N196" s="5" t="str">
        <f>RIGHT(Reference!CO195,6)</f>
        <v/>
      </c>
    </row>
    <row r="197" spans="14:14" customFormat="1" x14ac:dyDescent="0.25">
      <c r="N197" s="5" t="str">
        <f>RIGHT(Reference!CO196,6)</f>
        <v/>
      </c>
    </row>
    <row r="198" spans="14:14" customFormat="1" x14ac:dyDescent="0.25">
      <c r="N198" s="5" t="str">
        <f>RIGHT(Reference!CO197,6)</f>
        <v/>
      </c>
    </row>
    <row r="199" spans="14:14" customFormat="1" x14ac:dyDescent="0.25">
      <c r="N199" s="5" t="str">
        <f>RIGHT(Reference!CO198,6)</f>
        <v/>
      </c>
    </row>
    <row r="200" spans="14:14" customFormat="1" x14ac:dyDescent="0.25">
      <c r="N200" s="5" t="str">
        <f>RIGHT(Reference!CO199,6)</f>
        <v/>
      </c>
    </row>
    <row r="201" spans="14:14" customFormat="1" x14ac:dyDescent="0.25">
      <c r="N201" s="5" t="str">
        <f>RIGHT(Reference!CO200,6)</f>
        <v/>
      </c>
    </row>
    <row r="202" spans="14:14" customFormat="1" x14ac:dyDescent="0.25">
      <c r="N202" s="5" t="str">
        <f>RIGHT(Reference!CO201,6)</f>
        <v/>
      </c>
    </row>
    <row r="203" spans="14:14" customFormat="1" x14ac:dyDescent="0.25">
      <c r="N203" s="5" t="str">
        <f>RIGHT(Reference!CO202,6)</f>
        <v/>
      </c>
    </row>
    <row r="204" spans="14:14" customFormat="1" x14ac:dyDescent="0.25">
      <c r="N204" s="5" t="str">
        <f>RIGHT(Reference!CO203,6)</f>
        <v/>
      </c>
    </row>
    <row r="205" spans="14:14" customFormat="1" x14ac:dyDescent="0.25">
      <c r="N205" s="5" t="str">
        <f>RIGHT(Reference!CO204,6)</f>
        <v/>
      </c>
    </row>
    <row r="206" spans="14:14" customFormat="1" x14ac:dyDescent="0.25">
      <c r="N206" s="5" t="str">
        <f>RIGHT(Reference!CO205,6)</f>
        <v/>
      </c>
    </row>
    <row r="207" spans="14:14" customFormat="1" x14ac:dyDescent="0.25">
      <c r="N207" s="5" t="str">
        <f>RIGHT(Reference!CO206,6)</f>
        <v/>
      </c>
    </row>
    <row r="208" spans="14:14" customFormat="1" x14ac:dyDescent="0.25">
      <c r="N208" s="5" t="str">
        <f>RIGHT(Reference!CO207,6)</f>
        <v/>
      </c>
    </row>
    <row r="209" spans="14:14" customFormat="1" x14ac:dyDescent="0.25">
      <c r="N209" s="5" t="str">
        <f>RIGHT(Reference!CO208,6)</f>
        <v/>
      </c>
    </row>
    <row r="210" spans="14:14" customFormat="1" x14ac:dyDescent="0.25">
      <c r="N210" s="5" t="str">
        <f>RIGHT(Reference!CO209,6)</f>
        <v/>
      </c>
    </row>
    <row r="211" spans="14:14" customFormat="1" x14ac:dyDescent="0.25">
      <c r="N211" s="5" t="str">
        <f>RIGHT(Reference!CO210,6)</f>
        <v/>
      </c>
    </row>
    <row r="212" spans="14:14" customFormat="1" x14ac:dyDescent="0.25">
      <c r="N212" s="5" t="str">
        <f>RIGHT(Reference!CO211,6)</f>
        <v/>
      </c>
    </row>
    <row r="213" spans="14:14" customFormat="1" x14ac:dyDescent="0.25">
      <c r="N213" s="5" t="str">
        <f>RIGHT(Reference!CO212,6)</f>
        <v/>
      </c>
    </row>
    <row r="214" spans="14:14" customFormat="1" x14ac:dyDescent="0.25">
      <c r="N214" s="5" t="str">
        <f>RIGHT(Reference!CO213,6)</f>
        <v/>
      </c>
    </row>
    <row r="215" spans="14:14" customFormat="1" x14ac:dyDescent="0.25">
      <c r="N215" s="5" t="str">
        <f>RIGHT(Reference!CO214,6)</f>
        <v/>
      </c>
    </row>
    <row r="216" spans="14:14" customFormat="1" x14ac:dyDescent="0.25">
      <c r="N216" s="5" t="str">
        <f>RIGHT(Reference!CO215,6)</f>
        <v/>
      </c>
    </row>
    <row r="217" spans="14:14" customFormat="1" x14ac:dyDescent="0.25">
      <c r="N217" s="5" t="str">
        <f>RIGHT(Reference!CO216,6)</f>
        <v/>
      </c>
    </row>
    <row r="218" spans="14:14" customFormat="1" x14ac:dyDescent="0.25">
      <c r="N218" s="5" t="str">
        <f>RIGHT(Reference!CO217,6)</f>
        <v/>
      </c>
    </row>
    <row r="219" spans="14:14" customFormat="1" x14ac:dyDescent="0.25">
      <c r="N219" s="5" t="str">
        <f>RIGHT(Reference!CO218,6)</f>
        <v/>
      </c>
    </row>
    <row r="220" spans="14:14" customFormat="1" x14ac:dyDescent="0.25">
      <c r="N220" s="5" t="str">
        <f>RIGHT(Reference!CO219,6)</f>
        <v/>
      </c>
    </row>
    <row r="221" spans="14:14" customFormat="1" x14ac:dyDescent="0.25">
      <c r="N221" s="5" t="str">
        <f>RIGHT(Reference!CO220,6)</f>
        <v/>
      </c>
    </row>
    <row r="222" spans="14:14" customFormat="1" x14ac:dyDescent="0.25">
      <c r="N222" s="5" t="str">
        <f>RIGHT(Reference!CO221,6)</f>
        <v/>
      </c>
    </row>
    <row r="223" spans="14:14" customFormat="1" x14ac:dyDescent="0.25">
      <c r="N223" s="5" t="str">
        <f>RIGHT(Reference!CO222,6)</f>
        <v/>
      </c>
    </row>
    <row r="224" spans="14:14" customFormat="1" x14ac:dyDescent="0.25">
      <c r="N224" s="5" t="str">
        <f>RIGHT(Reference!CO223,6)</f>
        <v/>
      </c>
    </row>
    <row r="225" spans="14:14" customFormat="1" x14ac:dyDescent="0.25">
      <c r="N225" s="5" t="str">
        <f>RIGHT(Reference!CO224,6)</f>
        <v/>
      </c>
    </row>
    <row r="226" spans="14:14" customFormat="1" x14ac:dyDescent="0.25">
      <c r="N226" s="5" t="str">
        <f>RIGHT(Reference!CO225,6)</f>
        <v/>
      </c>
    </row>
    <row r="227" spans="14:14" customFormat="1" x14ac:dyDescent="0.25">
      <c r="N227" s="5" t="str">
        <f>RIGHT(Reference!CO226,6)</f>
        <v/>
      </c>
    </row>
    <row r="228" spans="14:14" customFormat="1" x14ac:dyDescent="0.25">
      <c r="N228" s="5" t="str">
        <f>RIGHT(Reference!CO227,6)</f>
        <v/>
      </c>
    </row>
    <row r="229" spans="14:14" customFormat="1" x14ac:dyDescent="0.25">
      <c r="N229" s="5" t="str">
        <f>RIGHT(Reference!CO228,6)</f>
        <v/>
      </c>
    </row>
    <row r="230" spans="14:14" customFormat="1" x14ac:dyDescent="0.25">
      <c r="N230" s="5" t="str">
        <f>RIGHT(Reference!CO229,6)</f>
        <v/>
      </c>
    </row>
    <row r="231" spans="14:14" customFormat="1" x14ac:dyDescent="0.25">
      <c r="N231" s="5" t="str">
        <f>RIGHT(Reference!CO230,6)</f>
        <v/>
      </c>
    </row>
    <row r="232" spans="14:14" customFormat="1" x14ac:dyDescent="0.25">
      <c r="N232" s="5" t="str">
        <f>RIGHT(Reference!CO231,6)</f>
        <v/>
      </c>
    </row>
    <row r="233" spans="14:14" customFormat="1" x14ac:dyDescent="0.25">
      <c r="N233" s="5" t="str">
        <f>RIGHT(Reference!CO232,6)</f>
        <v/>
      </c>
    </row>
    <row r="234" spans="14:14" customFormat="1" x14ac:dyDescent="0.25">
      <c r="N234" s="5" t="str">
        <f>RIGHT(Reference!CO233,6)</f>
        <v/>
      </c>
    </row>
    <row r="235" spans="14:14" customFormat="1" x14ac:dyDescent="0.25">
      <c r="N235" s="5" t="str">
        <f>RIGHT(Reference!CO234,6)</f>
        <v/>
      </c>
    </row>
    <row r="236" spans="14:14" customFormat="1" x14ac:dyDescent="0.25">
      <c r="N236" s="5" t="str">
        <f>RIGHT(Reference!CO235,6)</f>
        <v/>
      </c>
    </row>
    <row r="237" spans="14:14" customFormat="1" x14ac:dyDescent="0.25">
      <c r="N237" s="5" t="str">
        <f>RIGHT(Reference!CO236,6)</f>
        <v/>
      </c>
    </row>
    <row r="238" spans="14:14" customFormat="1" x14ac:dyDescent="0.25">
      <c r="N238" s="5" t="str">
        <f>RIGHT(Reference!CO237,6)</f>
        <v/>
      </c>
    </row>
    <row r="239" spans="14:14" customFormat="1" x14ac:dyDescent="0.25">
      <c r="N239" s="5" t="str">
        <f>RIGHT(Reference!CO238,6)</f>
        <v/>
      </c>
    </row>
    <row r="240" spans="14:14" customFormat="1" x14ac:dyDescent="0.25">
      <c r="N240" s="5" t="str">
        <f>RIGHT(Reference!CO239,6)</f>
        <v/>
      </c>
    </row>
    <row r="241" spans="14:14" customFormat="1" x14ac:dyDescent="0.25">
      <c r="N241" s="5" t="str">
        <f>RIGHT(Reference!CO240,6)</f>
        <v/>
      </c>
    </row>
    <row r="242" spans="14:14" customFormat="1" x14ac:dyDescent="0.25">
      <c r="N242" s="5" t="str">
        <f>RIGHT(Reference!CO241,6)</f>
        <v/>
      </c>
    </row>
    <row r="243" spans="14:14" customFormat="1" x14ac:dyDescent="0.25">
      <c r="N243" s="5" t="str">
        <f>RIGHT(Reference!CO242,6)</f>
        <v/>
      </c>
    </row>
    <row r="244" spans="14:14" customFormat="1" x14ac:dyDescent="0.25">
      <c r="N244" s="5" t="str">
        <f>RIGHT(Reference!CO243,6)</f>
        <v/>
      </c>
    </row>
    <row r="245" spans="14:14" customFormat="1" x14ac:dyDescent="0.25">
      <c r="N245" s="5" t="str">
        <f>RIGHT(Reference!CO244,6)</f>
        <v/>
      </c>
    </row>
    <row r="246" spans="14:14" customFormat="1" x14ac:dyDescent="0.25">
      <c r="N246" s="5" t="str">
        <f>RIGHT(Reference!CO245,6)</f>
        <v/>
      </c>
    </row>
    <row r="247" spans="14:14" customFormat="1" x14ac:dyDescent="0.25">
      <c r="N247" s="5" t="str">
        <f>RIGHT(Reference!CO246,6)</f>
        <v/>
      </c>
    </row>
    <row r="248" spans="14:14" customFormat="1" x14ac:dyDescent="0.25">
      <c r="N248" s="5" t="str">
        <f>RIGHT(Reference!CO247,6)</f>
        <v/>
      </c>
    </row>
    <row r="249" spans="14:14" customFormat="1" x14ac:dyDescent="0.25">
      <c r="N249" s="5" t="str">
        <f>RIGHT(Reference!CO248,6)</f>
        <v/>
      </c>
    </row>
    <row r="250" spans="14:14" customFormat="1" x14ac:dyDescent="0.25">
      <c r="N250" s="5" t="str">
        <f>RIGHT(Reference!CO249,6)</f>
        <v/>
      </c>
    </row>
    <row r="251" spans="14:14" customFormat="1" x14ac:dyDescent="0.25">
      <c r="N251" s="5" t="str">
        <f>RIGHT(Reference!CO250,6)</f>
        <v/>
      </c>
    </row>
    <row r="252" spans="14:14" customFormat="1" x14ac:dyDescent="0.25">
      <c r="N252" s="5" t="str">
        <f>RIGHT(Reference!CO251,6)</f>
        <v/>
      </c>
    </row>
    <row r="253" spans="14:14" customFormat="1" x14ac:dyDescent="0.25">
      <c r="N253" s="5" t="str">
        <f>RIGHT(Reference!CO252,6)</f>
        <v/>
      </c>
    </row>
    <row r="254" spans="14:14" customFormat="1" x14ac:dyDescent="0.25">
      <c r="N254" s="5" t="str">
        <f>RIGHT(Reference!CO253,6)</f>
        <v/>
      </c>
    </row>
    <row r="255" spans="14:14" customFormat="1" x14ac:dyDescent="0.25">
      <c r="N255" s="5" t="str">
        <f>RIGHT(Reference!CO254,6)</f>
        <v/>
      </c>
    </row>
    <row r="256" spans="14:14" customFormat="1" x14ac:dyDescent="0.25">
      <c r="N256" s="5" t="str">
        <f>RIGHT(Reference!CO255,6)</f>
        <v/>
      </c>
    </row>
    <row r="257" spans="14:14" customFormat="1" x14ac:dyDescent="0.25">
      <c r="N257" s="5" t="str">
        <f>RIGHT(Reference!CO256,6)</f>
        <v/>
      </c>
    </row>
    <row r="258" spans="14:14" customFormat="1" x14ac:dyDescent="0.25">
      <c r="N258" s="5" t="str">
        <f>RIGHT(Reference!CO257,6)</f>
        <v/>
      </c>
    </row>
    <row r="259" spans="14:14" customFormat="1" x14ac:dyDescent="0.25">
      <c r="N259" s="5" t="str">
        <f>RIGHT(Reference!CO258,6)</f>
        <v/>
      </c>
    </row>
    <row r="260" spans="14:14" customFormat="1" x14ac:dyDescent="0.25">
      <c r="N260" s="5" t="str">
        <f>RIGHT(Reference!CO259,6)</f>
        <v/>
      </c>
    </row>
    <row r="261" spans="14:14" customFormat="1" x14ac:dyDescent="0.25">
      <c r="N261" s="5" t="str">
        <f>RIGHT(Reference!CO260,6)</f>
        <v/>
      </c>
    </row>
    <row r="262" spans="14:14" customFormat="1" x14ac:dyDescent="0.25">
      <c r="N262" s="5" t="str">
        <f>RIGHT(Reference!CO261,6)</f>
        <v/>
      </c>
    </row>
    <row r="263" spans="14:14" customFormat="1" x14ac:dyDescent="0.25">
      <c r="N263" s="5" t="str">
        <f>RIGHT(Reference!CO262,6)</f>
        <v/>
      </c>
    </row>
    <row r="264" spans="14:14" customFormat="1" x14ac:dyDescent="0.25">
      <c r="N264" s="5" t="str">
        <f>RIGHT(Reference!CO263,6)</f>
        <v/>
      </c>
    </row>
    <row r="265" spans="14:14" customFormat="1" x14ac:dyDescent="0.25">
      <c r="N265" s="5" t="str">
        <f>RIGHT(Reference!CO264,6)</f>
        <v/>
      </c>
    </row>
    <row r="266" spans="14:14" customFormat="1" x14ac:dyDescent="0.25">
      <c r="N266" s="5" t="str">
        <f>RIGHT(Reference!CO265,6)</f>
        <v/>
      </c>
    </row>
    <row r="267" spans="14:14" customFormat="1" x14ac:dyDescent="0.25">
      <c r="N267" s="5" t="str">
        <f>RIGHT(Reference!CO266,6)</f>
        <v/>
      </c>
    </row>
    <row r="268" spans="14:14" customFormat="1" x14ac:dyDescent="0.25">
      <c r="N268" s="5" t="str">
        <f>RIGHT(Reference!CO267,6)</f>
        <v/>
      </c>
    </row>
    <row r="269" spans="14:14" customFormat="1" x14ac:dyDescent="0.25">
      <c r="N269" s="5" t="str">
        <f>RIGHT(Reference!CO268,6)</f>
        <v/>
      </c>
    </row>
    <row r="270" spans="14:14" customFormat="1" x14ac:dyDescent="0.25">
      <c r="N270" s="5" t="str">
        <f>RIGHT(Reference!CO269,6)</f>
        <v/>
      </c>
    </row>
    <row r="271" spans="14:14" customFormat="1" x14ac:dyDescent="0.25">
      <c r="N271" s="5" t="str">
        <f>RIGHT(Reference!CO270,6)</f>
        <v/>
      </c>
    </row>
    <row r="272" spans="14:14" customFormat="1" x14ac:dyDescent="0.25">
      <c r="N272" s="5" t="str">
        <f>RIGHT(Reference!CO271,6)</f>
        <v/>
      </c>
    </row>
    <row r="273" spans="14:14" customFormat="1" x14ac:dyDescent="0.25">
      <c r="N273" s="5" t="str">
        <f>RIGHT(Reference!CO272,6)</f>
        <v/>
      </c>
    </row>
    <row r="274" spans="14:14" customFormat="1" x14ac:dyDescent="0.25">
      <c r="N274" s="5" t="str">
        <f>RIGHT(Reference!CO273,6)</f>
        <v/>
      </c>
    </row>
    <row r="275" spans="14:14" customFormat="1" x14ac:dyDescent="0.25">
      <c r="N275" s="5" t="str">
        <f>RIGHT(Reference!CO274,6)</f>
        <v/>
      </c>
    </row>
    <row r="276" spans="14:14" customFormat="1" x14ac:dyDescent="0.25">
      <c r="N276" s="5" t="str">
        <f>RIGHT(Reference!CO275,6)</f>
        <v/>
      </c>
    </row>
    <row r="277" spans="14:14" customFormat="1" x14ac:dyDescent="0.25">
      <c r="N277" s="5" t="str">
        <f>RIGHT(Reference!CO276,6)</f>
        <v/>
      </c>
    </row>
    <row r="278" spans="14:14" customFormat="1" x14ac:dyDescent="0.25">
      <c r="N278" s="5" t="str">
        <f>RIGHT(Reference!CO277,6)</f>
        <v/>
      </c>
    </row>
    <row r="279" spans="14:14" customFormat="1" x14ac:dyDescent="0.25">
      <c r="N279" s="5" t="str">
        <f>RIGHT(Reference!CO278,6)</f>
        <v/>
      </c>
    </row>
    <row r="280" spans="14:14" customFormat="1" x14ac:dyDescent="0.25">
      <c r="N280" s="5" t="str">
        <f>RIGHT(Reference!CO279,6)</f>
        <v/>
      </c>
    </row>
    <row r="281" spans="14:14" customFormat="1" x14ac:dyDescent="0.25">
      <c r="N281" s="5" t="str">
        <f>RIGHT(Reference!CO280,6)</f>
        <v/>
      </c>
    </row>
    <row r="282" spans="14:14" customFormat="1" x14ac:dyDescent="0.25">
      <c r="N282" s="5" t="str">
        <f>RIGHT(Reference!CO281,6)</f>
        <v/>
      </c>
    </row>
    <row r="283" spans="14:14" customFormat="1" x14ac:dyDescent="0.25">
      <c r="N283" s="5" t="str">
        <f>RIGHT(Reference!CO282,6)</f>
        <v/>
      </c>
    </row>
    <row r="284" spans="14:14" customFormat="1" x14ac:dyDescent="0.25">
      <c r="N284" s="5" t="str">
        <f>RIGHT(Reference!CO283,6)</f>
        <v/>
      </c>
    </row>
    <row r="285" spans="14:14" customFormat="1" x14ac:dyDescent="0.25">
      <c r="N285" s="5" t="str">
        <f>RIGHT(Reference!CO284,6)</f>
        <v/>
      </c>
    </row>
    <row r="286" spans="14:14" customFormat="1" x14ac:dyDescent="0.25">
      <c r="N286" s="5" t="str">
        <f>RIGHT(Reference!CO285,6)</f>
        <v/>
      </c>
    </row>
    <row r="287" spans="14:14" customFormat="1" x14ac:dyDescent="0.25">
      <c r="N287" s="5" t="str">
        <f>RIGHT(Reference!CO286,6)</f>
        <v/>
      </c>
    </row>
    <row r="288" spans="14:14" customFormat="1" x14ac:dyDescent="0.25">
      <c r="N288" s="5" t="str">
        <f>RIGHT(Reference!CO287,6)</f>
        <v/>
      </c>
    </row>
    <row r="289" spans="14:14" customFormat="1" x14ac:dyDescent="0.25">
      <c r="N289" s="5" t="str">
        <f>RIGHT(Reference!CO288,6)</f>
        <v/>
      </c>
    </row>
    <row r="290" spans="14:14" customFormat="1" x14ac:dyDescent="0.25">
      <c r="N290" s="5" t="str">
        <f>RIGHT(Reference!CO289,6)</f>
        <v/>
      </c>
    </row>
    <row r="291" spans="14:14" customFormat="1" x14ac:dyDescent="0.25">
      <c r="N291" s="5" t="str">
        <f>RIGHT(Reference!CO290,6)</f>
        <v/>
      </c>
    </row>
    <row r="292" spans="14:14" customFormat="1" x14ac:dyDescent="0.25">
      <c r="N292" s="5" t="str">
        <f>RIGHT(Reference!CO291,6)</f>
        <v/>
      </c>
    </row>
    <row r="293" spans="14:14" customFormat="1" x14ac:dyDescent="0.25">
      <c r="N293" s="5" t="str">
        <f>RIGHT(Reference!CO292,6)</f>
        <v/>
      </c>
    </row>
    <row r="294" spans="14:14" customFormat="1" x14ac:dyDescent="0.25">
      <c r="N294" s="5" t="str">
        <f>RIGHT(Reference!CO293,6)</f>
        <v/>
      </c>
    </row>
    <row r="295" spans="14:14" customFormat="1" x14ac:dyDescent="0.25">
      <c r="N295" s="5" t="str">
        <f>RIGHT(Reference!CO294,6)</f>
        <v/>
      </c>
    </row>
    <row r="296" spans="14:14" customFormat="1" x14ac:dyDescent="0.25">
      <c r="N296" s="5" t="str">
        <f>RIGHT(Reference!CO295,6)</f>
        <v/>
      </c>
    </row>
    <row r="297" spans="14:14" customFormat="1" x14ac:dyDescent="0.25">
      <c r="N297" s="5" t="str">
        <f>RIGHT(Reference!CO296,6)</f>
        <v/>
      </c>
    </row>
    <row r="298" spans="14:14" customFormat="1" x14ac:dyDescent="0.25">
      <c r="N298" s="5" t="str">
        <f>RIGHT(Reference!CO297,6)</f>
        <v/>
      </c>
    </row>
    <row r="299" spans="14:14" customFormat="1" x14ac:dyDescent="0.25">
      <c r="N299" s="5" t="str">
        <f>RIGHT(Reference!CO298,6)</f>
        <v/>
      </c>
    </row>
    <row r="300" spans="14:14" customFormat="1" x14ac:dyDescent="0.25">
      <c r="N300" s="5" t="str">
        <f>RIGHT(Reference!CO299,6)</f>
        <v/>
      </c>
    </row>
    <row r="301" spans="14:14" customFormat="1" x14ac:dyDescent="0.25">
      <c r="N301" s="5" t="str">
        <f>RIGHT(Reference!CO300,6)</f>
        <v/>
      </c>
    </row>
    <row r="302" spans="14:14" customFormat="1" x14ac:dyDescent="0.25">
      <c r="N302" s="5" t="str">
        <f>RIGHT(Reference!CO301,6)</f>
        <v/>
      </c>
    </row>
    <row r="303" spans="14:14" customFormat="1" x14ac:dyDescent="0.25">
      <c r="N303" s="5" t="str">
        <f>RIGHT(Reference!CO302,6)</f>
        <v/>
      </c>
    </row>
    <row r="304" spans="14:14" customFormat="1" x14ac:dyDescent="0.25">
      <c r="N304" s="5" t="str">
        <f>RIGHT(Reference!CO303,6)</f>
        <v/>
      </c>
    </row>
    <row r="305" spans="14:14" customFormat="1" x14ac:dyDescent="0.25">
      <c r="N305" s="5" t="str">
        <f>RIGHT(Reference!CO304,6)</f>
        <v/>
      </c>
    </row>
    <row r="306" spans="14:14" customFormat="1" x14ac:dyDescent="0.25">
      <c r="N306" s="5" t="str">
        <f>RIGHT(Reference!CO305,6)</f>
        <v/>
      </c>
    </row>
    <row r="307" spans="14:14" customFormat="1" x14ac:dyDescent="0.25">
      <c r="N307" s="5" t="str">
        <f>RIGHT(Reference!CO306,6)</f>
        <v/>
      </c>
    </row>
    <row r="308" spans="14:14" customFormat="1" x14ac:dyDescent="0.25">
      <c r="N308" s="5" t="str">
        <f>RIGHT(Reference!CO307,6)</f>
        <v/>
      </c>
    </row>
    <row r="309" spans="14:14" customFormat="1" x14ac:dyDescent="0.25">
      <c r="N309" s="5" t="str">
        <f>RIGHT(Reference!CO308,6)</f>
        <v/>
      </c>
    </row>
    <row r="310" spans="14:14" customFormat="1" x14ac:dyDescent="0.25">
      <c r="N310" s="5" t="str">
        <f>RIGHT(Reference!CO309,6)</f>
        <v/>
      </c>
    </row>
    <row r="311" spans="14:14" customFormat="1" x14ac:dyDescent="0.25">
      <c r="N311" s="5" t="str">
        <f>RIGHT(Reference!CO310,6)</f>
        <v/>
      </c>
    </row>
    <row r="312" spans="14:14" customFormat="1" x14ac:dyDescent="0.25">
      <c r="N312" s="5" t="str">
        <f>RIGHT(Reference!CO311,6)</f>
        <v/>
      </c>
    </row>
    <row r="313" spans="14:14" customFormat="1" x14ac:dyDescent="0.25">
      <c r="N313" s="5" t="str">
        <f>RIGHT(Reference!CO312,6)</f>
        <v/>
      </c>
    </row>
    <row r="314" spans="14:14" customFormat="1" x14ac:dyDescent="0.25">
      <c r="N314" s="5" t="str">
        <f>RIGHT(Reference!CO313,6)</f>
        <v/>
      </c>
    </row>
    <row r="315" spans="14:14" customFormat="1" x14ac:dyDescent="0.25">
      <c r="N315" s="5" t="str">
        <f>RIGHT(Reference!CO314,6)</f>
        <v/>
      </c>
    </row>
    <row r="316" spans="14:14" customFormat="1" x14ac:dyDescent="0.25">
      <c r="N316" s="5" t="str">
        <f>RIGHT(Reference!CO315,6)</f>
        <v/>
      </c>
    </row>
    <row r="317" spans="14:14" customFormat="1" x14ac:dyDescent="0.25">
      <c r="N317" s="5" t="str">
        <f>RIGHT(Reference!CO316,6)</f>
        <v/>
      </c>
    </row>
    <row r="318" spans="14:14" customFormat="1" x14ac:dyDescent="0.25">
      <c r="N318" s="5" t="str">
        <f>RIGHT(Reference!CO317,6)</f>
        <v/>
      </c>
    </row>
    <row r="319" spans="14:14" customFormat="1" x14ac:dyDescent="0.25">
      <c r="N319" s="5" t="str">
        <f>RIGHT(Reference!CO318,6)</f>
        <v/>
      </c>
    </row>
    <row r="320" spans="14:14" customFormat="1" x14ac:dyDescent="0.25">
      <c r="N320" s="5" t="str">
        <f>RIGHT(Reference!CO319,6)</f>
        <v/>
      </c>
    </row>
    <row r="321" spans="14:14" customFormat="1" x14ac:dyDescent="0.25">
      <c r="N321" s="5" t="str">
        <f>RIGHT(Reference!CO320,6)</f>
        <v/>
      </c>
    </row>
    <row r="322" spans="14:14" customFormat="1" x14ac:dyDescent="0.25">
      <c r="N322" s="5" t="str">
        <f>RIGHT(Reference!CO321,6)</f>
        <v/>
      </c>
    </row>
    <row r="323" spans="14:14" customFormat="1" x14ac:dyDescent="0.25">
      <c r="N323" s="5" t="str">
        <f>RIGHT(Reference!CO322,6)</f>
        <v/>
      </c>
    </row>
    <row r="324" spans="14:14" customFormat="1" x14ac:dyDescent="0.25">
      <c r="N324" s="5" t="str">
        <f>RIGHT(Reference!CO323,6)</f>
        <v/>
      </c>
    </row>
    <row r="325" spans="14:14" customFormat="1" x14ac:dyDescent="0.25">
      <c r="N325" s="5" t="str">
        <f>RIGHT(Reference!CO324,6)</f>
        <v/>
      </c>
    </row>
    <row r="326" spans="14:14" customFormat="1" x14ac:dyDescent="0.25">
      <c r="N326" s="5" t="str">
        <f>RIGHT(Reference!CO325,6)</f>
        <v/>
      </c>
    </row>
    <row r="327" spans="14:14" customFormat="1" x14ac:dyDescent="0.25">
      <c r="N327" s="5" t="str">
        <f>RIGHT(Reference!CO326,6)</f>
        <v/>
      </c>
    </row>
    <row r="328" spans="14:14" customFormat="1" x14ac:dyDescent="0.25">
      <c r="N328" s="5" t="str">
        <f>RIGHT(Reference!CO327,6)</f>
        <v/>
      </c>
    </row>
    <row r="329" spans="14:14" customFormat="1" x14ac:dyDescent="0.25">
      <c r="N329" s="5" t="str">
        <f>RIGHT(Reference!CO328,6)</f>
        <v/>
      </c>
    </row>
    <row r="330" spans="14:14" customFormat="1" x14ac:dyDescent="0.25">
      <c r="N330" s="5" t="str">
        <f>RIGHT(Reference!CO329,6)</f>
        <v/>
      </c>
    </row>
    <row r="331" spans="14:14" customFormat="1" x14ac:dyDescent="0.25">
      <c r="N331" s="5" t="str">
        <f>RIGHT(Reference!CO330,6)</f>
        <v/>
      </c>
    </row>
    <row r="332" spans="14:14" customFormat="1" x14ac:dyDescent="0.25">
      <c r="N332" s="5" t="str">
        <f>RIGHT(Reference!CO331,6)</f>
        <v/>
      </c>
    </row>
    <row r="333" spans="14:14" customFormat="1" x14ac:dyDescent="0.25">
      <c r="N333" s="5" t="str">
        <f>RIGHT(Reference!CO332,6)</f>
        <v/>
      </c>
    </row>
    <row r="334" spans="14:14" customFormat="1" x14ac:dyDescent="0.25">
      <c r="N334" s="5" t="str">
        <f>RIGHT(Reference!CO333,6)</f>
        <v/>
      </c>
    </row>
    <row r="335" spans="14:14" customFormat="1" x14ac:dyDescent="0.25">
      <c r="N335" s="5" t="str">
        <f>RIGHT(Reference!CO334,6)</f>
        <v/>
      </c>
    </row>
    <row r="336" spans="14:14" customFormat="1" x14ac:dyDescent="0.25">
      <c r="N336" s="5" t="str">
        <f>RIGHT(Reference!CO335,6)</f>
        <v/>
      </c>
    </row>
    <row r="337" spans="14:14" customFormat="1" x14ac:dyDescent="0.25">
      <c r="N337" s="5" t="str">
        <f>RIGHT(Reference!CO336,6)</f>
        <v/>
      </c>
    </row>
    <row r="338" spans="14:14" customFormat="1" x14ac:dyDescent="0.25">
      <c r="N338" s="5" t="str">
        <f>RIGHT(Reference!CO337,6)</f>
        <v/>
      </c>
    </row>
    <row r="339" spans="14:14" customFormat="1" x14ac:dyDescent="0.25">
      <c r="N339" s="5" t="str">
        <f>RIGHT(Reference!CO338,6)</f>
        <v/>
      </c>
    </row>
    <row r="340" spans="14:14" customFormat="1" x14ac:dyDescent="0.25">
      <c r="N340" s="5" t="str">
        <f>RIGHT(Reference!CO339,6)</f>
        <v/>
      </c>
    </row>
    <row r="341" spans="14:14" customFormat="1" x14ac:dyDescent="0.25">
      <c r="N341" s="5" t="str">
        <f>RIGHT(Reference!CO340,6)</f>
        <v/>
      </c>
    </row>
    <row r="342" spans="14:14" customFormat="1" x14ac:dyDescent="0.25">
      <c r="N342" s="5" t="str">
        <f>RIGHT(Reference!CO341,6)</f>
        <v/>
      </c>
    </row>
    <row r="343" spans="14:14" customFormat="1" x14ac:dyDescent="0.25">
      <c r="N343" s="5" t="str">
        <f>RIGHT(Reference!CO342,6)</f>
        <v/>
      </c>
    </row>
    <row r="344" spans="14:14" customFormat="1" x14ac:dyDescent="0.25">
      <c r="N344" s="5" t="str">
        <f>RIGHT(Reference!CO343,6)</f>
        <v/>
      </c>
    </row>
    <row r="345" spans="14:14" customFormat="1" x14ac:dyDescent="0.25">
      <c r="N345" s="5" t="str">
        <f>RIGHT(Reference!CO344,6)</f>
        <v/>
      </c>
    </row>
    <row r="346" spans="14:14" customFormat="1" x14ac:dyDescent="0.25">
      <c r="N346" s="5" t="str">
        <f>RIGHT(Reference!CO345,6)</f>
        <v/>
      </c>
    </row>
    <row r="347" spans="14:14" customFormat="1" x14ac:dyDescent="0.25">
      <c r="N347" s="5" t="str">
        <f>RIGHT(Reference!CO346,6)</f>
        <v/>
      </c>
    </row>
    <row r="348" spans="14:14" customFormat="1" x14ac:dyDescent="0.25">
      <c r="N348" s="5" t="str">
        <f>RIGHT(Reference!CO347,6)</f>
        <v/>
      </c>
    </row>
    <row r="349" spans="14:14" customFormat="1" x14ac:dyDescent="0.25">
      <c r="N349" s="5" t="str">
        <f>RIGHT(Reference!CO348,6)</f>
        <v/>
      </c>
    </row>
    <row r="350" spans="14:14" customFormat="1" x14ac:dyDescent="0.25">
      <c r="N350" s="5" t="str">
        <f>RIGHT(Reference!CO349,6)</f>
        <v/>
      </c>
    </row>
    <row r="351" spans="14:14" customFormat="1" x14ac:dyDescent="0.25">
      <c r="N351" s="5" t="str">
        <f>RIGHT(Reference!CO350,6)</f>
        <v/>
      </c>
    </row>
    <row r="352" spans="14:14" customFormat="1" x14ac:dyDescent="0.25">
      <c r="N352" s="5" t="str">
        <f>RIGHT(Reference!CO351,6)</f>
        <v/>
      </c>
    </row>
    <row r="353" spans="14:14" customFormat="1" x14ac:dyDescent="0.25">
      <c r="N353" s="5" t="str">
        <f>RIGHT(Reference!CO352,6)</f>
        <v/>
      </c>
    </row>
    <row r="354" spans="14:14" customFormat="1" x14ac:dyDescent="0.25">
      <c r="N354" s="5" t="str">
        <f>RIGHT(Reference!CO353,6)</f>
        <v/>
      </c>
    </row>
    <row r="355" spans="14:14" customFormat="1" x14ac:dyDescent="0.25">
      <c r="N355" s="5" t="str">
        <f>RIGHT(Reference!CO354,6)</f>
        <v/>
      </c>
    </row>
    <row r="356" spans="14:14" customFormat="1" x14ac:dyDescent="0.25">
      <c r="N356" s="5" t="str">
        <f>RIGHT(Reference!CO355,6)</f>
        <v/>
      </c>
    </row>
    <row r="357" spans="14:14" customFormat="1" x14ac:dyDescent="0.25">
      <c r="N357" s="5" t="str">
        <f>RIGHT(Reference!CO356,6)</f>
        <v/>
      </c>
    </row>
    <row r="358" spans="14:14" customFormat="1" x14ac:dyDescent="0.25">
      <c r="N358" s="5" t="str">
        <f>RIGHT(Reference!CO357,6)</f>
        <v/>
      </c>
    </row>
    <row r="359" spans="14:14" customFormat="1" x14ac:dyDescent="0.25">
      <c r="N359" s="5" t="str">
        <f>RIGHT(Reference!CO358,6)</f>
        <v/>
      </c>
    </row>
    <row r="360" spans="14:14" customFormat="1" x14ac:dyDescent="0.25">
      <c r="N360" s="5" t="str">
        <f>RIGHT(Reference!CO359,6)</f>
        <v/>
      </c>
    </row>
    <row r="361" spans="14:14" customFormat="1" x14ac:dyDescent="0.25">
      <c r="N361" s="5" t="str">
        <f>RIGHT(Reference!CO360,6)</f>
        <v/>
      </c>
    </row>
    <row r="362" spans="14:14" customFormat="1" x14ac:dyDescent="0.25">
      <c r="N362" s="5" t="str">
        <f>RIGHT(Reference!CO361,6)</f>
        <v/>
      </c>
    </row>
    <row r="363" spans="14:14" customFormat="1" x14ac:dyDescent="0.25">
      <c r="N363" s="5" t="str">
        <f>RIGHT(Reference!CO362,6)</f>
        <v/>
      </c>
    </row>
    <row r="364" spans="14:14" customFormat="1" x14ac:dyDescent="0.25">
      <c r="N364" s="5" t="str">
        <f>RIGHT(Reference!CO363,6)</f>
        <v/>
      </c>
    </row>
    <row r="365" spans="14:14" customFormat="1" x14ac:dyDescent="0.25">
      <c r="N365" s="5" t="str">
        <f>RIGHT(Reference!CO364,6)</f>
        <v/>
      </c>
    </row>
    <row r="366" spans="14:14" customFormat="1" x14ac:dyDescent="0.25">
      <c r="N366" s="5" t="str">
        <f>RIGHT(Reference!CO365,6)</f>
        <v/>
      </c>
    </row>
    <row r="367" spans="14:14" customFormat="1" x14ac:dyDescent="0.25">
      <c r="N367" s="5" t="str">
        <f>RIGHT(Reference!CO366,6)</f>
        <v/>
      </c>
    </row>
    <row r="368" spans="14:14" customFormat="1" x14ac:dyDescent="0.25">
      <c r="N368" s="5" t="str">
        <f>RIGHT(Reference!CO367,6)</f>
        <v/>
      </c>
    </row>
    <row r="369" spans="14:14" customFormat="1" x14ac:dyDescent="0.25">
      <c r="N369" s="5" t="str">
        <f>RIGHT(Reference!CO368,6)</f>
        <v/>
      </c>
    </row>
    <row r="370" spans="14:14" customFormat="1" x14ac:dyDescent="0.25">
      <c r="N370" s="5" t="str">
        <f>RIGHT(Reference!CO369,6)</f>
        <v/>
      </c>
    </row>
    <row r="371" spans="14:14" customFormat="1" x14ac:dyDescent="0.25">
      <c r="N371" s="5" t="str">
        <f>RIGHT(Reference!CO370,6)</f>
        <v/>
      </c>
    </row>
    <row r="372" spans="14:14" customFormat="1" x14ac:dyDescent="0.25">
      <c r="N372" s="5" t="str">
        <f>RIGHT(Reference!CO371,6)</f>
        <v/>
      </c>
    </row>
    <row r="373" spans="14:14" customFormat="1" x14ac:dyDescent="0.25">
      <c r="N373" s="5" t="str">
        <f>RIGHT(Reference!CO372,6)</f>
        <v/>
      </c>
    </row>
    <row r="374" spans="14:14" customFormat="1" x14ac:dyDescent="0.25">
      <c r="N374" s="5" t="str">
        <f>RIGHT(Reference!CO373,6)</f>
        <v/>
      </c>
    </row>
    <row r="375" spans="14:14" customFormat="1" x14ac:dyDescent="0.25">
      <c r="N375" s="5" t="str">
        <f>RIGHT(Reference!CO374,6)</f>
        <v/>
      </c>
    </row>
    <row r="376" spans="14:14" customFormat="1" x14ac:dyDescent="0.25">
      <c r="N376" s="5" t="str">
        <f>RIGHT(Reference!CO375,6)</f>
        <v/>
      </c>
    </row>
    <row r="377" spans="14:14" customFormat="1" x14ac:dyDescent="0.25">
      <c r="N377" s="5" t="str">
        <f>RIGHT(Reference!CO376,6)</f>
        <v/>
      </c>
    </row>
    <row r="378" spans="14:14" customFormat="1" x14ac:dyDescent="0.25">
      <c r="N378" s="5" t="str">
        <f>RIGHT(Reference!CO377,6)</f>
        <v/>
      </c>
    </row>
    <row r="379" spans="14:14" customFormat="1" x14ac:dyDescent="0.25">
      <c r="N379" s="5" t="str">
        <f>RIGHT(Reference!CO378,6)</f>
        <v/>
      </c>
    </row>
    <row r="380" spans="14:14" customFormat="1" x14ac:dyDescent="0.25">
      <c r="N380" s="5" t="str">
        <f>RIGHT(Reference!CO379,6)</f>
        <v/>
      </c>
    </row>
    <row r="381" spans="14:14" customFormat="1" x14ac:dyDescent="0.25">
      <c r="N381" s="5" t="str">
        <f>RIGHT(Reference!CO380,6)</f>
        <v/>
      </c>
    </row>
    <row r="382" spans="14:14" customFormat="1" x14ac:dyDescent="0.25">
      <c r="N382" s="5" t="str">
        <f>RIGHT(Reference!CO381,6)</f>
        <v/>
      </c>
    </row>
    <row r="383" spans="14:14" customFormat="1" x14ac:dyDescent="0.25">
      <c r="N383" s="5" t="str">
        <f>RIGHT(Reference!CO382,6)</f>
        <v/>
      </c>
    </row>
    <row r="384" spans="14:14" customFormat="1" x14ac:dyDescent="0.25">
      <c r="N384" s="5" t="str">
        <f>RIGHT(Reference!CO383,6)</f>
        <v/>
      </c>
    </row>
    <row r="385" spans="14:14" customFormat="1" x14ac:dyDescent="0.25">
      <c r="N385" s="5" t="str">
        <f>RIGHT(Reference!CO384,6)</f>
        <v/>
      </c>
    </row>
    <row r="386" spans="14:14" customFormat="1" x14ac:dyDescent="0.25">
      <c r="N386" s="5" t="str">
        <f>RIGHT(Reference!CO385,6)</f>
        <v/>
      </c>
    </row>
    <row r="387" spans="14:14" customFormat="1" x14ac:dyDescent="0.25">
      <c r="N387" s="5" t="str">
        <f>RIGHT(Reference!CO386,6)</f>
        <v/>
      </c>
    </row>
    <row r="388" spans="14:14" customFormat="1" x14ac:dyDescent="0.25">
      <c r="N388" s="5" t="str">
        <f>RIGHT(Reference!CO387,6)</f>
        <v/>
      </c>
    </row>
    <row r="389" spans="14:14" customFormat="1" x14ac:dyDescent="0.25">
      <c r="N389" s="5" t="str">
        <f>RIGHT(Reference!CO388,6)</f>
        <v/>
      </c>
    </row>
    <row r="390" spans="14:14" customFormat="1" x14ac:dyDescent="0.25">
      <c r="N390" s="5" t="str">
        <f>RIGHT(Reference!CO389,6)</f>
        <v/>
      </c>
    </row>
    <row r="391" spans="14:14" customFormat="1" x14ac:dyDescent="0.25">
      <c r="N391" s="5" t="str">
        <f>RIGHT(Reference!CO390,6)</f>
        <v/>
      </c>
    </row>
    <row r="392" spans="14:14" customFormat="1" x14ac:dyDescent="0.25">
      <c r="N392" s="5" t="str">
        <f>RIGHT(Reference!CO391,6)</f>
        <v/>
      </c>
    </row>
    <row r="393" spans="14:14" customFormat="1" x14ac:dyDescent="0.25">
      <c r="N393" s="5" t="str">
        <f>RIGHT(Reference!CO392,6)</f>
        <v/>
      </c>
    </row>
    <row r="394" spans="14:14" customFormat="1" x14ac:dyDescent="0.25">
      <c r="N394" s="5" t="str">
        <f>RIGHT(Reference!CO393,6)</f>
        <v/>
      </c>
    </row>
    <row r="395" spans="14:14" customFormat="1" x14ac:dyDescent="0.25">
      <c r="N395" s="5" t="str">
        <f>RIGHT(Reference!CO394,6)</f>
        <v/>
      </c>
    </row>
    <row r="396" spans="14:14" customFormat="1" x14ac:dyDescent="0.25">
      <c r="N396" s="5" t="str">
        <f>RIGHT(Reference!CO395,6)</f>
        <v/>
      </c>
    </row>
    <row r="397" spans="14:14" customFormat="1" x14ac:dyDescent="0.25">
      <c r="N397" s="5" t="str">
        <f>RIGHT(Reference!CO396,6)</f>
        <v/>
      </c>
    </row>
    <row r="398" spans="14:14" customFormat="1" x14ac:dyDescent="0.25">
      <c r="N398" s="5" t="str">
        <f>RIGHT(Reference!CO397,6)</f>
        <v/>
      </c>
    </row>
    <row r="399" spans="14:14" customFormat="1" x14ac:dyDescent="0.25">
      <c r="N399" s="5" t="str">
        <f>RIGHT(Reference!CO398,6)</f>
        <v/>
      </c>
    </row>
    <row r="400" spans="14:14" customFormat="1" x14ac:dyDescent="0.25">
      <c r="N400" s="5" t="str">
        <f>RIGHT(Reference!CO399,6)</f>
        <v/>
      </c>
    </row>
    <row r="401" spans="14:14" customFormat="1" x14ac:dyDescent="0.25">
      <c r="N401" s="5" t="str">
        <f>RIGHT(Reference!CO400,6)</f>
        <v/>
      </c>
    </row>
    <row r="402" spans="14:14" customFormat="1" x14ac:dyDescent="0.25">
      <c r="N402" s="5" t="str">
        <f>RIGHT(Reference!CO401,6)</f>
        <v/>
      </c>
    </row>
    <row r="403" spans="14:14" customFormat="1" x14ac:dyDescent="0.25">
      <c r="N403" s="5" t="str">
        <f>RIGHT(Reference!CO402,6)</f>
        <v/>
      </c>
    </row>
    <row r="404" spans="14:14" customFormat="1" x14ac:dyDescent="0.25">
      <c r="N404" s="5" t="str">
        <f>RIGHT(Reference!CO403,6)</f>
        <v/>
      </c>
    </row>
    <row r="405" spans="14:14" customFormat="1" x14ac:dyDescent="0.25">
      <c r="N405" s="5" t="str">
        <f>RIGHT(Reference!CO404,6)</f>
        <v/>
      </c>
    </row>
    <row r="406" spans="14:14" customFormat="1" x14ac:dyDescent="0.25">
      <c r="N406" s="5" t="str">
        <f>RIGHT(Reference!CO405,6)</f>
        <v/>
      </c>
    </row>
    <row r="407" spans="14:14" customFormat="1" x14ac:dyDescent="0.25">
      <c r="N407" s="5" t="str">
        <f>RIGHT(Reference!CO406,6)</f>
        <v/>
      </c>
    </row>
    <row r="408" spans="14:14" customFormat="1" x14ac:dyDescent="0.25">
      <c r="N408" s="5" t="str">
        <f>RIGHT(Reference!CO407,6)</f>
        <v/>
      </c>
    </row>
    <row r="409" spans="14:14" customFormat="1" x14ac:dyDescent="0.25">
      <c r="N409" s="5" t="str">
        <f>RIGHT(Reference!CO408,6)</f>
        <v/>
      </c>
    </row>
    <row r="410" spans="14:14" customFormat="1" x14ac:dyDescent="0.25">
      <c r="N410" s="5" t="str">
        <f>RIGHT(Reference!CO409,6)</f>
        <v/>
      </c>
    </row>
    <row r="411" spans="14:14" customFormat="1" x14ac:dyDescent="0.25">
      <c r="N411" s="5" t="str">
        <f>RIGHT(Reference!CO410,6)</f>
        <v/>
      </c>
    </row>
    <row r="412" spans="14:14" customFormat="1" x14ac:dyDescent="0.25">
      <c r="N412" s="5" t="str">
        <f>RIGHT(Reference!CO411,6)</f>
        <v/>
      </c>
    </row>
    <row r="413" spans="14:14" customFormat="1" x14ac:dyDescent="0.25">
      <c r="N413" s="5" t="str">
        <f>RIGHT(Reference!CO412,6)</f>
        <v/>
      </c>
    </row>
    <row r="414" spans="14:14" customFormat="1" x14ac:dyDescent="0.25">
      <c r="N414" s="5" t="str">
        <f>RIGHT(Reference!CO413,6)</f>
        <v/>
      </c>
    </row>
    <row r="415" spans="14:14" customFormat="1" x14ac:dyDescent="0.25">
      <c r="N415" s="5" t="str">
        <f>RIGHT(Reference!CO414,6)</f>
        <v/>
      </c>
    </row>
    <row r="416" spans="14:14" customFormat="1" x14ac:dyDescent="0.25">
      <c r="N416" s="5" t="str">
        <f>RIGHT(Reference!CO415,6)</f>
        <v/>
      </c>
    </row>
    <row r="417" spans="14:14" customFormat="1" x14ac:dyDescent="0.25">
      <c r="N417" s="5" t="str">
        <f>RIGHT(Reference!CO416,6)</f>
        <v/>
      </c>
    </row>
    <row r="418" spans="14:14" customFormat="1" x14ac:dyDescent="0.25">
      <c r="N418" s="5" t="str">
        <f>RIGHT(Reference!CO417,6)</f>
        <v/>
      </c>
    </row>
    <row r="419" spans="14:14" customFormat="1" x14ac:dyDescent="0.25">
      <c r="N419" s="5" t="str">
        <f>RIGHT(Reference!CO418,6)</f>
        <v/>
      </c>
    </row>
    <row r="420" spans="14:14" customFormat="1" x14ac:dyDescent="0.25">
      <c r="N420" s="5" t="str">
        <f>RIGHT(Reference!CO419,6)</f>
        <v/>
      </c>
    </row>
    <row r="421" spans="14:14" customFormat="1" x14ac:dyDescent="0.25">
      <c r="N421" s="5" t="str">
        <f>RIGHT(Reference!CO420,6)</f>
        <v/>
      </c>
    </row>
    <row r="422" spans="14:14" customFormat="1" x14ac:dyDescent="0.25">
      <c r="N422" s="5" t="str">
        <f>RIGHT(Reference!CO421,6)</f>
        <v/>
      </c>
    </row>
    <row r="423" spans="14:14" customFormat="1" x14ac:dyDescent="0.25">
      <c r="N423" s="5" t="str">
        <f>RIGHT(Reference!CO422,6)</f>
        <v/>
      </c>
    </row>
    <row r="424" spans="14:14" customFormat="1" x14ac:dyDescent="0.25">
      <c r="N424" s="5" t="str">
        <f>RIGHT(Reference!CO423,6)</f>
        <v/>
      </c>
    </row>
    <row r="425" spans="14:14" customFormat="1" x14ac:dyDescent="0.25">
      <c r="N425" s="5" t="str">
        <f>RIGHT(Reference!CO424,6)</f>
        <v/>
      </c>
    </row>
    <row r="426" spans="14:14" customFormat="1" x14ac:dyDescent="0.25">
      <c r="N426" s="5" t="str">
        <f>RIGHT(Reference!CO425,6)</f>
        <v/>
      </c>
    </row>
    <row r="427" spans="14:14" customFormat="1" x14ac:dyDescent="0.25">
      <c r="N427" s="5" t="str">
        <f>RIGHT(Reference!CO426,6)</f>
        <v/>
      </c>
    </row>
    <row r="428" spans="14:14" customFormat="1" x14ac:dyDescent="0.25">
      <c r="N428" s="5" t="str">
        <f>RIGHT(Reference!CO427,6)</f>
        <v/>
      </c>
    </row>
    <row r="429" spans="14:14" customFormat="1" x14ac:dyDescent="0.25">
      <c r="N429" s="5" t="str">
        <f>RIGHT(Reference!CO428,6)</f>
        <v/>
      </c>
    </row>
    <row r="430" spans="14:14" customFormat="1" x14ac:dyDescent="0.25">
      <c r="N430" s="5" t="str">
        <f>RIGHT(Reference!CO429,6)</f>
        <v/>
      </c>
    </row>
    <row r="431" spans="14:14" customFormat="1" x14ac:dyDescent="0.25">
      <c r="N431" s="5" t="str">
        <f>RIGHT(Reference!CO430,6)</f>
        <v/>
      </c>
    </row>
    <row r="432" spans="14:14" customFormat="1" x14ac:dyDescent="0.25">
      <c r="N432" s="5" t="str">
        <f>RIGHT(Reference!CO431,6)</f>
        <v/>
      </c>
    </row>
    <row r="433" spans="14:14" customFormat="1" x14ac:dyDescent="0.25">
      <c r="N433" s="5" t="str">
        <f>RIGHT(Reference!CO432,6)</f>
        <v/>
      </c>
    </row>
    <row r="434" spans="14:14" customFormat="1" x14ac:dyDescent="0.25">
      <c r="N434" s="5" t="str">
        <f>RIGHT(Reference!CO433,6)</f>
        <v/>
      </c>
    </row>
    <row r="435" spans="14:14" customFormat="1" x14ac:dyDescent="0.25">
      <c r="N435" s="5" t="str">
        <f>RIGHT(Reference!CO434,6)</f>
        <v/>
      </c>
    </row>
    <row r="436" spans="14:14" customFormat="1" x14ac:dyDescent="0.25">
      <c r="N436" s="5" t="str">
        <f>RIGHT(Reference!CO435,6)</f>
        <v/>
      </c>
    </row>
    <row r="437" spans="14:14" customFormat="1" x14ac:dyDescent="0.25">
      <c r="N437" s="5" t="str">
        <f>RIGHT(Reference!CO436,6)</f>
        <v/>
      </c>
    </row>
    <row r="438" spans="14:14" customFormat="1" x14ac:dyDescent="0.25">
      <c r="N438" s="5" t="str">
        <f>RIGHT(Reference!CO437,6)</f>
        <v/>
      </c>
    </row>
    <row r="439" spans="14:14" customFormat="1" x14ac:dyDescent="0.25">
      <c r="N439" s="5" t="str">
        <f>RIGHT(Reference!CO438,6)</f>
        <v/>
      </c>
    </row>
    <row r="440" spans="14:14" customFormat="1" x14ac:dyDescent="0.25">
      <c r="N440" s="5" t="str">
        <f>RIGHT(Reference!CO439,6)</f>
        <v/>
      </c>
    </row>
    <row r="441" spans="14:14" customFormat="1" x14ac:dyDescent="0.25">
      <c r="N441" s="5" t="str">
        <f>RIGHT(Reference!CO440,6)</f>
        <v/>
      </c>
    </row>
    <row r="442" spans="14:14" customFormat="1" x14ac:dyDescent="0.25">
      <c r="N442" s="5" t="str">
        <f>RIGHT(Reference!CO441,6)</f>
        <v/>
      </c>
    </row>
    <row r="443" spans="14:14" customFormat="1" x14ac:dyDescent="0.25">
      <c r="N443" s="5" t="str">
        <f>RIGHT(Reference!CO442,6)</f>
        <v/>
      </c>
    </row>
    <row r="444" spans="14:14" customFormat="1" x14ac:dyDescent="0.25">
      <c r="N444" s="5" t="str">
        <f>RIGHT(Reference!CO443,6)</f>
        <v/>
      </c>
    </row>
    <row r="445" spans="14:14" customFormat="1" x14ac:dyDescent="0.25">
      <c r="N445" s="5" t="str">
        <f>RIGHT(Reference!CO444,6)</f>
        <v/>
      </c>
    </row>
    <row r="446" spans="14:14" customFormat="1" x14ac:dyDescent="0.25">
      <c r="N446" s="5" t="str">
        <f>RIGHT(Reference!CO445,6)</f>
        <v/>
      </c>
    </row>
    <row r="447" spans="14:14" customFormat="1" x14ac:dyDescent="0.25">
      <c r="N447" s="5" t="str">
        <f>RIGHT(Reference!CO446,6)</f>
        <v/>
      </c>
    </row>
    <row r="448" spans="14:14" customFormat="1" x14ac:dyDescent="0.25">
      <c r="N448" s="5" t="str">
        <f>RIGHT(Reference!CO447,6)</f>
        <v/>
      </c>
    </row>
    <row r="449" spans="14:14" customFormat="1" x14ac:dyDescent="0.25">
      <c r="N449" s="5" t="str">
        <f>RIGHT(Reference!CO448,6)</f>
        <v/>
      </c>
    </row>
    <row r="450" spans="14:14" customFormat="1" x14ac:dyDescent="0.25">
      <c r="N450" s="5" t="str">
        <f>RIGHT(Reference!CO449,6)</f>
        <v/>
      </c>
    </row>
    <row r="451" spans="14:14" customFormat="1" x14ac:dyDescent="0.25">
      <c r="N451" s="5" t="str">
        <f>RIGHT(Reference!CO450,6)</f>
        <v/>
      </c>
    </row>
    <row r="452" spans="14:14" customFormat="1" x14ac:dyDescent="0.25">
      <c r="N452" s="5" t="str">
        <f>RIGHT(Reference!CO451,6)</f>
        <v/>
      </c>
    </row>
    <row r="453" spans="14:14" customFormat="1" x14ac:dyDescent="0.25">
      <c r="N453" s="5" t="str">
        <f>RIGHT(Reference!CO452,6)</f>
        <v/>
      </c>
    </row>
    <row r="454" spans="14:14" customFormat="1" x14ac:dyDescent="0.25">
      <c r="N454" s="5" t="str">
        <f>RIGHT(Reference!CO453,6)</f>
        <v/>
      </c>
    </row>
    <row r="455" spans="14:14" customFormat="1" x14ac:dyDescent="0.25">
      <c r="N455" s="5" t="str">
        <f>RIGHT(Reference!CO454,6)</f>
        <v/>
      </c>
    </row>
    <row r="456" spans="14:14" customFormat="1" x14ac:dyDescent="0.25">
      <c r="N456" s="5" t="str">
        <f>RIGHT(Reference!CO455,6)</f>
        <v/>
      </c>
    </row>
    <row r="457" spans="14:14" customFormat="1" x14ac:dyDescent="0.25">
      <c r="N457" s="5" t="str">
        <f>RIGHT(Reference!CO456,6)</f>
        <v/>
      </c>
    </row>
    <row r="458" spans="14:14" customFormat="1" x14ac:dyDescent="0.25">
      <c r="N458" s="5" t="str">
        <f>RIGHT(Reference!CO457,6)</f>
        <v/>
      </c>
    </row>
    <row r="459" spans="14:14" customFormat="1" x14ac:dyDescent="0.25">
      <c r="N459" s="5" t="str">
        <f>RIGHT(Reference!CO458,6)</f>
        <v/>
      </c>
    </row>
    <row r="460" spans="14:14" customFormat="1" x14ac:dyDescent="0.25">
      <c r="N460" s="5" t="str">
        <f>RIGHT(Reference!CO459,6)</f>
        <v/>
      </c>
    </row>
    <row r="461" spans="14:14" customFormat="1" x14ac:dyDescent="0.25">
      <c r="N461" s="5" t="str">
        <f>RIGHT(Reference!CO460,6)</f>
        <v/>
      </c>
    </row>
    <row r="462" spans="14:14" customFormat="1" x14ac:dyDescent="0.25">
      <c r="N462" s="5" t="str">
        <f>RIGHT(Reference!CO461,6)</f>
        <v/>
      </c>
    </row>
    <row r="463" spans="14:14" customFormat="1" x14ac:dyDescent="0.25">
      <c r="N463" s="5" t="str">
        <f>RIGHT(Reference!CO462,6)</f>
        <v/>
      </c>
    </row>
    <row r="464" spans="14:14" customFormat="1" x14ac:dyDescent="0.25">
      <c r="N464" s="5" t="str">
        <f>RIGHT(Reference!CO463,6)</f>
        <v/>
      </c>
    </row>
    <row r="465" spans="14:14" customFormat="1" x14ac:dyDescent="0.25">
      <c r="N465" s="5" t="str">
        <f>RIGHT(Reference!CO464,6)</f>
        <v/>
      </c>
    </row>
    <row r="466" spans="14:14" customFormat="1" x14ac:dyDescent="0.25">
      <c r="N466" s="5" t="str">
        <f>RIGHT(Reference!CO465,6)</f>
        <v/>
      </c>
    </row>
    <row r="467" spans="14:14" customFormat="1" x14ac:dyDescent="0.25">
      <c r="N467" s="5" t="str">
        <f>RIGHT(Reference!CO466,6)</f>
        <v/>
      </c>
    </row>
    <row r="468" spans="14:14" customFormat="1" x14ac:dyDescent="0.25">
      <c r="N468" s="5" t="str">
        <f>RIGHT(Reference!CO467,6)</f>
        <v/>
      </c>
    </row>
    <row r="469" spans="14:14" customFormat="1" x14ac:dyDescent="0.25">
      <c r="N469" s="5" t="str">
        <f>RIGHT(Reference!CO468,6)</f>
        <v/>
      </c>
    </row>
    <row r="470" spans="14:14" customFormat="1" x14ac:dyDescent="0.25">
      <c r="N470" s="5" t="str">
        <f>RIGHT(Reference!CO469,6)</f>
        <v/>
      </c>
    </row>
    <row r="471" spans="14:14" customFormat="1" x14ac:dyDescent="0.25">
      <c r="N471" s="5" t="str">
        <f>RIGHT(Reference!CO470,6)</f>
        <v/>
      </c>
    </row>
    <row r="472" spans="14:14" customFormat="1" x14ac:dyDescent="0.25">
      <c r="N472" s="5" t="str">
        <f>RIGHT(Reference!CO471,6)</f>
        <v/>
      </c>
    </row>
    <row r="473" spans="14:14" customFormat="1" x14ac:dyDescent="0.25">
      <c r="N473" s="5" t="str">
        <f>RIGHT(Reference!CO472,6)</f>
        <v/>
      </c>
    </row>
    <row r="474" spans="14:14" customFormat="1" x14ac:dyDescent="0.25">
      <c r="N474" s="5" t="str">
        <f>RIGHT(Reference!CO473,6)</f>
        <v/>
      </c>
    </row>
    <row r="475" spans="14:14" customFormat="1" x14ac:dyDescent="0.25">
      <c r="N475" s="5" t="str">
        <f>RIGHT(Reference!CO474,6)</f>
        <v/>
      </c>
    </row>
    <row r="476" spans="14:14" customFormat="1" x14ac:dyDescent="0.25">
      <c r="N476" s="5" t="str">
        <f>RIGHT(Reference!CO475,6)</f>
        <v/>
      </c>
    </row>
    <row r="477" spans="14:14" customFormat="1" x14ac:dyDescent="0.25">
      <c r="N477" s="5" t="str">
        <f>RIGHT(Reference!CO476,6)</f>
        <v/>
      </c>
    </row>
    <row r="478" spans="14:14" customFormat="1" x14ac:dyDescent="0.25">
      <c r="N478" s="5" t="str">
        <f>RIGHT(Reference!CO477,6)</f>
        <v/>
      </c>
    </row>
    <row r="479" spans="14:14" customFormat="1" x14ac:dyDescent="0.25">
      <c r="N479" s="5" t="str">
        <f>RIGHT(Reference!CO478,6)</f>
        <v/>
      </c>
    </row>
    <row r="480" spans="14:14" customFormat="1" x14ac:dyDescent="0.25">
      <c r="N480" s="5" t="str">
        <f>RIGHT(Reference!CO479,6)</f>
        <v/>
      </c>
    </row>
    <row r="481" spans="14:14" customFormat="1" x14ac:dyDescent="0.25">
      <c r="N481" s="5" t="str">
        <f>RIGHT(Reference!CO480,6)</f>
        <v/>
      </c>
    </row>
    <row r="482" spans="14:14" customFormat="1" x14ac:dyDescent="0.25">
      <c r="N482" s="5" t="str">
        <f>RIGHT(Reference!CO481,6)</f>
        <v/>
      </c>
    </row>
    <row r="483" spans="14:14" customFormat="1" x14ac:dyDescent="0.25">
      <c r="N483" s="5" t="str">
        <f>RIGHT(Reference!CO482,6)</f>
        <v/>
      </c>
    </row>
    <row r="484" spans="14:14" customFormat="1" x14ac:dyDescent="0.25">
      <c r="N484" s="5" t="str">
        <f>RIGHT(Reference!CO483,6)</f>
        <v/>
      </c>
    </row>
    <row r="485" spans="14:14" customFormat="1" x14ac:dyDescent="0.25">
      <c r="N485" s="5" t="str">
        <f>RIGHT(Reference!CO484,6)</f>
        <v/>
      </c>
    </row>
    <row r="486" spans="14:14" customFormat="1" x14ac:dyDescent="0.25">
      <c r="N486" s="5" t="str">
        <f>RIGHT(Reference!CO485,6)</f>
        <v/>
      </c>
    </row>
    <row r="487" spans="14:14" customFormat="1" x14ac:dyDescent="0.25">
      <c r="N487" s="5" t="str">
        <f>RIGHT(Reference!CO486,6)</f>
        <v/>
      </c>
    </row>
    <row r="488" spans="14:14" customFormat="1" x14ac:dyDescent="0.25">
      <c r="N488" s="5" t="str">
        <f>RIGHT(Reference!CO487,6)</f>
        <v/>
      </c>
    </row>
    <row r="489" spans="14:14" customFormat="1" x14ac:dyDescent="0.25">
      <c r="N489" s="5" t="str">
        <f>RIGHT(Reference!CO488,6)</f>
        <v/>
      </c>
    </row>
    <row r="490" spans="14:14" customFormat="1" x14ac:dyDescent="0.25">
      <c r="N490" s="5" t="str">
        <f>RIGHT(Reference!CO489,6)</f>
        <v/>
      </c>
    </row>
    <row r="491" spans="14:14" customFormat="1" x14ac:dyDescent="0.25">
      <c r="N491" s="5" t="str">
        <f>RIGHT(Reference!CO490,6)</f>
        <v/>
      </c>
    </row>
    <row r="492" spans="14:14" customFormat="1" x14ac:dyDescent="0.25">
      <c r="N492" s="5" t="str">
        <f>RIGHT(Reference!CO491,6)</f>
        <v/>
      </c>
    </row>
    <row r="493" spans="14:14" customFormat="1" x14ac:dyDescent="0.25">
      <c r="N493" s="5" t="str">
        <f>RIGHT(Reference!CO492,6)</f>
        <v/>
      </c>
    </row>
    <row r="494" spans="14:14" customFormat="1" x14ac:dyDescent="0.25">
      <c r="N494" s="5" t="str">
        <f>RIGHT(Reference!CO493,6)</f>
        <v/>
      </c>
    </row>
    <row r="495" spans="14:14" customFormat="1" x14ac:dyDescent="0.25">
      <c r="N495" s="5" t="str">
        <f>RIGHT(Reference!CO494,6)</f>
        <v/>
      </c>
    </row>
    <row r="496" spans="14:14" customFormat="1" x14ac:dyDescent="0.25">
      <c r="N496" s="5" t="str">
        <f>RIGHT(Reference!CO495,6)</f>
        <v/>
      </c>
    </row>
    <row r="497" spans="14:14" customFormat="1" x14ac:dyDescent="0.25">
      <c r="N497" s="5" t="str">
        <f>RIGHT(Reference!CO496,6)</f>
        <v/>
      </c>
    </row>
    <row r="498" spans="14:14" customFormat="1" x14ac:dyDescent="0.25">
      <c r="N498" s="5" t="str">
        <f>RIGHT(Reference!CO497,6)</f>
        <v/>
      </c>
    </row>
    <row r="499" spans="14:14" customFormat="1" x14ac:dyDescent="0.25">
      <c r="N499" s="5" t="str">
        <f>RIGHT(Reference!CO498,6)</f>
        <v/>
      </c>
    </row>
    <row r="500" spans="14:14" customFormat="1" x14ac:dyDescent="0.25">
      <c r="N500" s="5" t="str">
        <f>RIGHT(Reference!CO499,6)</f>
        <v/>
      </c>
    </row>
    <row r="501" spans="14:14" customFormat="1" x14ac:dyDescent="0.25">
      <c r="N501" s="5" t="str">
        <f>RIGHT(Reference!CO500,6)</f>
        <v/>
      </c>
    </row>
    <row r="502" spans="14:14" customFormat="1" x14ac:dyDescent="0.25">
      <c r="N502" s="5" t="str">
        <f>RIGHT(Reference!CO501,6)</f>
        <v/>
      </c>
    </row>
    <row r="503" spans="14:14" customFormat="1" x14ac:dyDescent="0.25">
      <c r="N503" s="5" t="str">
        <f>RIGHT(Reference!CO502,6)</f>
        <v/>
      </c>
    </row>
    <row r="504" spans="14:14" customFormat="1" x14ac:dyDescent="0.25">
      <c r="N504" s="5" t="str">
        <f>RIGHT(Reference!CO503,6)</f>
        <v/>
      </c>
    </row>
    <row r="505" spans="14:14" customFormat="1" x14ac:dyDescent="0.25">
      <c r="N505" s="5" t="str">
        <f>RIGHT(Reference!CO504,6)</f>
        <v/>
      </c>
    </row>
    <row r="506" spans="14:14" customFormat="1" x14ac:dyDescent="0.25">
      <c r="N506" s="5" t="str">
        <f>RIGHT(Reference!CO505,6)</f>
        <v/>
      </c>
    </row>
    <row r="507" spans="14:14" customFormat="1" x14ac:dyDescent="0.25">
      <c r="N507" s="5" t="str">
        <f>RIGHT(Reference!CO506,6)</f>
        <v/>
      </c>
    </row>
    <row r="508" spans="14:14" customFormat="1" x14ac:dyDescent="0.25">
      <c r="N508" s="5" t="str">
        <f>RIGHT(Reference!CO507,6)</f>
        <v/>
      </c>
    </row>
    <row r="509" spans="14:14" customFormat="1" x14ac:dyDescent="0.25">
      <c r="N509" s="5" t="str">
        <f>RIGHT(Reference!CO508,6)</f>
        <v/>
      </c>
    </row>
    <row r="510" spans="14:14" customFormat="1" x14ac:dyDescent="0.25">
      <c r="N510" s="5" t="str">
        <f>RIGHT(Reference!CO509,6)</f>
        <v/>
      </c>
    </row>
    <row r="511" spans="14:14" customFormat="1" x14ac:dyDescent="0.25">
      <c r="N511" s="5" t="str">
        <f>RIGHT(Reference!CO510,6)</f>
        <v/>
      </c>
    </row>
    <row r="512" spans="14:14" customFormat="1" x14ac:dyDescent="0.25">
      <c r="N512" s="5" t="str">
        <f>RIGHT(Reference!CO511,6)</f>
        <v/>
      </c>
    </row>
    <row r="513" spans="14:14" customFormat="1" x14ac:dyDescent="0.25">
      <c r="N513" s="5" t="str">
        <f>RIGHT(Reference!CO512,6)</f>
        <v/>
      </c>
    </row>
    <row r="514" spans="14:14" customFormat="1" x14ac:dyDescent="0.25">
      <c r="N514" s="5" t="str">
        <f>RIGHT(Reference!CO513,6)</f>
        <v/>
      </c>
    </row>
    <row r="515" spans="14:14" customFormat="1" x14ac:dyDescent="0.25">
      <c r="N515" s="5" t="str">
        <f>RIGHT(Reference!CO514,6)</f>
        <v/>
      </c>
    </row>
    <row r="516" spans="14:14" customFormat="1" x14ac:dyDescent="0.25">
      <c r="N516" s="5" t="str">
        <f>RIGHT(Reference!CO515,6)</f>
        <v/>
      </c>
    </row>
    <row r="517" spans="14:14" customFormat="1" x14ac:dyDescent="0.25">
      <c r="N517" s="5" t="str">
        <f>RIGHT(Reference!CO516,6)</f>
        <v/>
      </c>
    </row>
    <row r="518" spans="14:14" customFormat="1" x14ac:dyDescent="0.25">
      <c r="N518" s="5" t="str">
        <f>RIGHT(Reference!CO517,6)</f>
        <v/>
      </c>
    </row>
    <row r="519" spans="14:14" customFormat="1" x14ac:dyDescent="0.25">
      <c r="N519" s="5" t="str">
        <f>RIGHT(Reference!CO518,6)</f>
        <v/>
      </c>
    </row>
    <row r="520" spans="14:14" customFormat="1" x14ac:dyDescent="0.25">
      <c r="N520" s="5" t="str">
        <f>RIGHT(Reference!CO519,6)</f>
        <v/>
      </c>
    </row>
    <row r="521" spans="14:14" customFormat="1" x14ac:dyDescent="0.25">
      <c r="N521" s="5" t="str">
        <f>RIGHT(Reference!CO520,6)</f>
        <v/>
      </c>
    </row>
    <row r="522" spans="14:14" customFormat="1" x14ac:dyDescent="0.25">
      <c r="N522" s="5" t="str">
        <f>RIGHT(Reference!CO521,6)</f>
        <v/>
      </c>
    </row>
    <row r="523" spans="14:14" customFormat="1" x14ac:dyDescent="0.25">
      <c r="N523" s="5" t="str">
        <f>RIGHT(Reference!CO522,6)</f>
        <v/>
      </c>
    </row>
    <row r="524" spans="14:14" customFormat="1" x14ac:dyDescent="0.25">
      <c r="N524" s="5" t="str">
        <f>RIGHT(Reference!CO523,6)</f>
        <v/>
      </c>
    </row>
    <row r="525" spans="14:14" customFormat="1" x14ac:dyDescent="0.25">
      <c r="N525" s="5" t="str">
        <f>RIGHT(Reference!CO524,6)</f>
        <v/>
      </c>
    </row>
    <row r="526" spans="14:14" customFormat="1" x14ac:dyDescent="0.25">
      <c r="N526" s="5" t="str">
        <f>RIGHT(Reference!CO525,6)</f>
        <v/>
      </c>
    </row>
    <row r="527" spans="14:14" customFormat="1" x14ac:dyDescent="0.25">
      <c r="N527" s="5" t="str">
        <f>RIGHT(Reference!CO526,6)</f>
        <v/>
      </c>
    </row>
    <row r="528" spans="14:14" customFormat="1" x14ac:dyDescent="0.25">
      <c r="N528" s="5" t="str">
        <f>RIGHT(Reference!CO527,6)</f>
        <v/>
      </c>
    </row>
    <row r="529" spans="14:14" customFormat="1" x14ac:dyDescent="0.25">
      <c r="N529" s="5" t="str">
        <f>RIGHT(Reference!CO528,6)</f>
        <v/>
      </c>
    </row>
    <row r="530" spans="14:14" customFormat="1" x14ac:dyDescent="0.25">
      <c r="N530" s="5" t="str">
        <f>RIGHT(Reference!CO529,6)</f>
        <v/>
      </c>
    </row>
    <row r="531" spans="14:14" customFormat="1" x14ac:dyDescent="0.25">
      <c r="N531" s="5" t="str">
        <f>RIGHT(Reference!CO530,6)</f>
        <v/>
      </c>
    </row>
    <row r="532" spans="14:14" customFormat="1" x14ac:dyDescent="0.25">
      <c r="N532" s="5" t="str">
        <f>RIGHT(Reference!CO531,6)</f>
        <v/>
      </c>
    </row>
    <row r="533" spans="14:14" customFormat="1" x14ac:dyDescent="0.25">
      <c r="N533" s="5" t="str">
        <f>RIGHT(Reference!CO532,6)</f>
        <v/>
      </c>
    </row>
    <row r="534" spans="14:14" customFormat="1" x14ac:dyDescent="0.25">
      <c r="N534" s="5" t="str">
        <f>RIGHT(Reference!CO533,6)</f>
        <v/>
      </c>
    </row>
    <row r="535" spans="14:14" customFormat="1" x14ac:dyDescent="0.25">
      <c r="N535" s="5" t="str">
        <f>RIGHT(Reference!CO534,6)</f>
        <v/>
      </c>
    </row>
    <row r="536" spans="14:14" customFormat="1" x14ac:dyDescent="0.25">
      <c r="N536" s="5" t="str">
        <f>RIGHT(Reference!CO535,6)</f>
        <v/>
      </c>
    </row>
    <row r="537" spans="14:14" customFormat="1" x14ac:dyDescent="0.25">
      <c r="N537" s="5" t="str">
        <f>RIGHT(Reference!CO536,6)</f>
        <v/>
      </c>
    </row>
    <row r="538" spans="14:14" customFormat="1" x14ac:dyDescent="0.25">
      <c r="N538" s="5" t="str">
        <f>RIGHT(Reference!CO537,6)</f>
        <v/>
      </c>
    </row>
    <row r="539" spans="14:14" customFormat="1" x14ac:dyDescent="0.25">
      <c r="N539" s="5" t="str">
        <f>RIGHT(Reference!CO538,6)</f>
        <v/>
      </c>
    </row>
    <row r="540" spans="14:14" customFormat="1" x14ac:dyDescent="0.25">
      <c r="N540" s="5" t="str">
        <f>RIGHT(Reference!CO539,6)</f>
        <v/>
      </c>
    </row>
    <row r="541" spans="14:14" customFormat="1" x14ac:dyDescent="0.25">
      <c r="N541" s="5" t="str">
        <f>RIGHT(Reference!CO540,6)</f>
        <v/>
      </c>
    </row>
    <row r="542" spans="14:14" customFormat="1" x14ac:dyDescent="0.25">
      <c r="N542" s="5" t="str">
        <f>RIGHT(Reference!CO541,6)</f>
        <v/>
      </c>
    </row>
    <row r="543" spans="14:14" customFormat="1" x14ac:dyDescent="0.25">
      <c r="N543" s="5" t="str">
        <f>RIGHT(Reference!CO542,6)</f>
        <v/>
      </c>
    </row>
    <row r="544" spans="14:14" customFormat="1" x14ac:dyDescent="0.25">
      <c r="N544" s="5" t="str">
        <f>RIGHT(Reference!CO543,6)</f>
        <v/>
      </c>
    </row>
    <row r="545" spans="14:14" customFormat="1" x14ac:dyDescent="0.25">
      <c r="N545" s="5" t="str">
        <f>RIGHT(Reference!CO544,6)</f>
        <v/>
      </c>
    </row>
    <row r="546" spans="14:14" customFormat="1" x14ac:dyDescent="0.25">
      <c r="N546" s="5" t="str">
        <f>RIGHT(Reference!CO545,6)</f>
        <v/>
      </c>
    </row>
    <row r="547" spans="14:14" customFormat="1" x14ac:dyDescent="0.25">
      <c r="N547" s="5" t="str">
        <f>RIGHT(Reference!CO546,6)</f>
        <v/>
      </c>
    </row>
    <row r="548" spans="14:14" customFormat="1" x14ac:dyDescent="0.25">
      <c r="N548" s="5" t="str">
        <f>RIGHT(Reference!CO547,6)</f>
        <v/>
      </c>
    </row>
    <row r="549" spans="14:14" customFormat="1" x14ac:dyDescent="0.25">
      <c r="N549" s="5" t="str">
        <f>RIGHT(Reference!CO548,6)</f>
        <v/>
      </c>
    </row>
    <row r="550" spans="14:14" customFormat="1" x14ac:dyDescent="0.25">
      <c r="N550" s="5" t="str">
        <f>RIGHT(Reference!CO549,6)</f>
        <v/>
      </c>
    </row>
    <row r="551" spans="14:14" customFormat="1" x14ac:dyDescent="0.25">
      <c r="N551" s="5" t="str">
        <f>RIGHT(Reference!CO550,6)</f>
        <v/>
      </c>
    </row>
    <row r="552" spans="14:14" customFormat="1" x14ac:dyDescent="0.25">
      <c r="N552" s="5" t="str">
        <f>RIGHT(Reference!CO551,6)</f>
        <v/>
      </c>
    </row>
    <row r="553" spans="14:14" customFormat="1" x14ac:dyDescent="0.25">
      <c r="N553" s="5" t="str">
        <f>RIGHT(Reference!CO552,6)</f>
        <v/>
      </c>
    </row>
    <row r="554" spans="14:14" customFormat="1" x14ac:dyDescent="0.25">
      <c r="N554" s="5" t="str">
        <f>RIGHT(Reference!CO553,6)</f>
        <v/>
      </c>
    </row>
    <row r="555" spans="14:14" customFormat="1" x14ac:dyDescent="0.25">
      <c r="N555" s="5" t="str">
        <f>RIGHT(Reference!CO554,6)</f>
        <v/>
      </c>
    </row>
    <row r="556" spans="14:14" customFormat="1" x14ac:dyDescent="0.25">
      <c r="N556" s="5" t="str">
        <f>RIGHT(Reference!CO555,6)</f>
        <v/>
      </c>
    </row>
    <row r="557" spans="14:14" customFormat="1" x14ac:dyDescent="0.25">
      <c r="N557" s="5" t="str">
        <f>RIGHT(Reference!CO556,6)</f>
        <v/>
      </c>
    </row>
    <row r="558" spans="14:14" customFormat="1" x14ac:dyDescent="0.25">
      <c r="N558" s="5" t="str">
        <f>RIGHT(Reference!CO557,6)</f>
        <v/>
      </c>
    </row>
    <row r="559" spans="14:14" customFormat="1" x14ac:dyDescent="0.25">
      <c r="N559" s="5" t="str">
        <f>RIGHT(Reference!CO558,6)</f>
        <v/>
      </c>
    </row>
    <row r="560" spans="14:14" customFormat="1" x14ac:dyDescent="0.25">
      <c r="N560" s="5" t="str">
        <f>RIGHT(Reference!CO559,6)</f>
        <v/>
      </c>
    </row>
    <row r="561" spans="14:14" customFormat="1" x14ac:dyDescent="0.25">
      <c r="N561" s="5" t="str">
        <f>RIGHT(Reference!CO560,6)</f>
        <v/>
      </c>
    </row>
    <row r="562" spans="14:14" customFormat="1" x14ac:dyDescent="0.25">
      <c r="N562" s="5" t="str">
        <f>RIGHT(Reference!CO561,6)</f>
        <v/>
      </c>
    </row>
    <row r="563" spans="14:14" customFormat="1" x14ac:dyDescent="0.25">
      <c r="N563" s="5" t="str">
        <f>RIGHT(Reference!CO562,6)</f>
        <v/>
      </c>
    </row>
    <row r="564" spans="14:14" customFormat="1" x14ac:dyDescent="0.25">
      <c r="N564" s="5" t="str">
        <f>RIGHT(Reference!CO563,6)</f>
        <v/>
      </c>
    </row>
    <row r="565" spans="14:14" customFormat="1" x14ac:dyDescent="0.25">
      <c r="N565" s="5" t="str">
        <f>RIGHT(Reference!CO564,6)</f>
        <v/>
      </c>
    </row>
    <row r="566" spans="14:14" customFormat="1" x14ac:dyDescent="0.25">
      <c r="N566" s="5" t="str">
        <f>RIGHT(Reference!CO565,6)</f>
        <v/>
      </c>
    </row>
    <row r="567" spans="14:14" customFormat="1" x14ac:dyDescent="0.25">
      <c r="N567" s="5" t="str">
        <f>RIGHT(Reference!CO566,6)</f>
        <v/>
      </c>
    </row>
    <row r="568" spans="14:14" customFormat="1" x14ac:dyDescent="0.25">
      <c r="N568" s="5" t="str">
        <f>RIGHT(Reference!CO567,6)</f>
        <v/>
      </c>
    </row>
    <row r="569" spans="14:14" customFormat="1" x14ac:dyDescent="0.25">
      <c r="N569" s="5" t="str">
        <f>RIGHT(Reference!CO568,6)</f>
        <v/>
      </c>
    </row>
    <row r="570" spans="14:14" customFormat="1" x14ac:dyDescent="0.25">
      <c r="N570" s="5" t="str">
        <f>RIGHT(Reference!CO569,6)</f>
        <v/>
      </c>
    </row>
    <row r="571" spans="14:14" customFormat="1" x14ac:dyDescent="0.25">
      <c r="N571" s="5" t="str">
        <f>RIGHT(Reference!CO570,6)</f>
        <v/>
      </c>
    </row>
    <row r="572" spans="14:14" customFormat="1" x14ac:dyDescent="0.25">
      <c r="N572" s="5" t="str">
        <f>RIGHT(Reference!CO571,6)</f>
        <v/>
      </c>
    </row>
    <row r="573" spans="14:14" customFormat="1" x14ac:dyDescent="0.25">
      <c r="N573" s="5" t="str">
        <f>RIGHT(Reference!CO572,6)</f>
        <v/>
      </c>
    </row>
    <row r="574" spans="14:14" customFormat="1" x14ac:dyDescent="0.25">
      <c r="N574" s="5" t="str">
        <f>RIGHT(Reference!CO573,6)</f>
        <v/>
      </c>
    </row>
    <row r="575" spans="14:14" customFormat="1" x14ac:dyDescent="0.25">
      <c r="N575" s="5" t="str">
        <f>RIGHT(Reference!CO574,6)</f>
        <v/>
      </c>
    </row>
    <row r="576" spans="14:14" customFormat="1" x14ac:dyDescent="0.25">
      <c r="N576" s="5" t="str">
        <f>RIGHT(Reference!CO575,6)</f>
        <v/>
      </c>
    </row>
    <row r="577" spans="14:14" customFormat="1" x14ac:dyDescent="0.25">
      <c r="N577" s="5" t="str">
        <f>RIGHT(Reference!CO576,6)</f>
        <v/>
      </c>
    </row>
    <row r="578" spans="14:14" customFormat="1" x14ac:dyDescent="0.25">
      <c r="N578" s="5" t="str">
        <f>RIGHT(Reference!CO577,6)</f>
        <v/>
      </c>
    </row>
    <row r="579" spans="14:14" customFormat="1" x14ac:dyDescent="0.25">
      <c r="N579" s="5" t="str">
        <f>RIGHT(Reference!CO578,6)</f>
        <v/>
      </c>
    </row>
    <row r="580" spans="14:14" customFormat="1" x14ac:dyDescent="0.25">
      <c r="N580" s="5" t="str">
        <f>RIGHT(Reference!CO579,6)</f>
        <v/>
      </c>
    </row>
    <row r="581" spans="14:14" customFormat="1" x14ac:dyDescent="0.25">
      <c r="N581" s="5" t="str">
        <f>RIGHT(Reference!CO580,6)</f>
        <v/>
      </c>
    </row>
    <row r="582" spans="14:14" customFormat="1" x14ac:dyDescent="0.25">
      <c r="N582" s="5" t="str">
        <f>RIGHT(Reference!CO581,6)</f>
        <v/>
      </c>
    </row>
    <row r="583" spans="14:14" customFormat="1" x14ac:dyDescent="0.25">
      <c r="N583" s="5" t="str">
        <f>RIGHT(Reference!CO582,6)</f>
        <v/>
      </c>
    </row>
    <row r="584" spans="14:14" customFormat="1" x14ac:dyDescent="0.25">
      <c r="N584" s="5" t="str">
        <f>RIGHT(Reference!CO583,6)</f>
        <v/>
      </c>
    </row>
    <row r="585" spans="14:14" customFormat="1" x14ac:dyDescent="0.25">
      <c r="N585" s="5" t="str">
        <f>RIGHT(Reference!CO584,6)</f>
        <v/>
      </c>
    </row>
    <row r="586" spans="14:14" customFormat="1" x14ac:dyDescent="0.25">
      <c r="N586" s="5" t="str">
        <f>RIGHT(Reference!CO585,6)</f>
        <v/>
      </c>
    </row>
    <row r="587" spans="14:14" customFormat="1" x14ac:dyDescent="0.25">
      <c r="N587" s="5" t="str">
        <f>RIGHT(Reference!CO586,6)</f>
        <v/>
      </c>
    </row>
    <row r="588" spans="14:14" customFormat="1" x14ac:dyDescent="0.25">
      <c r="N588" s="5" t="str">
        <f>RIGHT(Reference!CO587,6)</f>
        <v/>
      </c>
    </row>
    <row r="589" spans="14:14" customFormat="1" x14ac:dyDescent="0.25">
      <c r="N589" s="5" t="str">
        <f>RIGHT(Reference!CO588,6)</f>
        <v/>
      </c>
    </row>
    <row r="590" spans="14:14" customFormat="1" x14ac:dyDescent="0.25">
      <c r="N590" s="5" t="str">
        <f>RIGHT(Reference!CO589,6)</f>
        <v/>
      </c>
    </row>
    <row r="591" spans="14:14" customFormat="1" x14ac:dyDescent="0.25">
      <c r="N591" s="5" t="str">
        <f>RIGHT(Reference!CO590,6)</f>
        <v/>
      </c>
    </row>
    <row r="592" spans="14:14" customFormat="1" x14ac:dyDescent="0.25">
      <c r="N592" s="5" t="str">
        <f>RIGHT(Reference!CO591,6)</f>
        <v/>
      </c>
    </row>
    <row r="593" spans="14:14" customFormat="1" x14ac:dyDescent="0.25">
      <c r="N593" s="5" t="str">
        <f>RIGHT(Reference!CO592,6)</f>
        <v/>
      </c>
    </row>
    <row r="594" spans="14:14" customFormat="1" x14ac:dyDescent="0.25">
      <c r="N594" s="5" t="str">
        <f>RIGHT(Reference!CO593,6)</f>
        <v/>
      </c>
    </row>
    <row r="595" spans="14:14" customFormat="1" x14ac:dyDescent="0.25">
      <c r="N595" s="5" t="str">
        <f>RIGHT(Reference!CO594,6)</f>
        <v/>
      </c>
    </row>
    <row r="596" spans="14:14" customFormat="1" x14ac:dyDescent="0.25">
      <c r="N596" s="5" t="str">
        <f>RIGHT(Reference!CO595,6)</f>
        <v/>
      </c>
    </row>
    <row r="597" spans="14:14" customFormat="1" x14ac:dyDescent="0.25">
      <c r="N597" s="5" t="str">
        <f>RIGHT(Reference!CO596,6)</f>
        <v/>
      </c>
    </row>
    <row r="598" spans="14:14" customFormat="1" x14ac:dyDescent="0.25">
      <c r="N598" s="5" t="str">
        <f>RIGHT(Reference!CO597,6)</f>
        <v/>
      </c>
    </row>
    <row r="599" spans="14:14" customFormat="1" x14ac:dyDescent="0.25">
      <c r="N599" s="5" t="str">
        <f>RIGHT(Reference!CO598,6)</f>
        <v/>
      </c>
    </row>
    <row r="600" spans="14:14" customFormat="1" x14ac:dyDescent="0.25">
      <c r="N600" s="5" t="str">
        <f>RIGHT(Reference!CO599,6)</f>
        <v/>
      </c>
    </row>
    <row r="601" spans="14:14" customFormat="1" x14ac:dyDescent="0.25">
      <c r="N601" s="5" t="str">
        <f>RIGHT(Reference!CO600,6)</f>
        <v/>
      </c>
    </row>
    <row r="602" spans="14:14" customFormat="1" x14ac:dyDescent="0.25">
      <c r="N602" s="5" t="str">
        <f>RIGHT(Reference!CO601,6)</f>
        <v/>
      </c>
    </row>
    <row r="603" spans="14:14" customFormat="1" x14ac:dyDescent="0.25">
      <c r="N603" s="5" t="str">
        <f>RIGHT(Reference!CO602,6)</f>
        <v/>
      </c>
    </row>
    <row r="604" spans="14:14" customFormat="1" x14ac:dyDescent="0.25">
      <c r="N604" s="5" t="str">
        <f>RIGHT(Reference!CO603,6)</f>
        <v/>
      </c>
    </row>
    <row r="605" spans="14:14" customFormat="1" x14ac:dyDescent="0.25">
      <c r="N605" s="5" t="str">
        <f>RIGHT(Reference!CO604,6)</f>
        <v/>
      </c>
    </row>
    <row r="606" spans="14:14" customFormat="1" x14ac:dyDescent="0.25">
      <c r="N606" s="5" t="str">
        <f>RIGHT(Reference!CO605,6)</f>
        <v/>
      </c>
    </row>
    <row r="607" spans="14:14" customFormat="1" x14ac:dyDescent="0.25">
      <c r="N607" s="5" t="str">
        <f>RIGHT(Reference!CO606,6)</f>
        <v/>
      </c>
    </row>
    <row r="608" spans="14:14" customFormat="1" x14ac:dyDescent="0.25">
      <c r="N608" s="5" t="str">
        <f>RIGHT(Reference!CO607,6)</f>
        <v/>
      </c>
    </row>
    <row r="609" spans="14:14" customFormat="1" x14ac:dyDescent="0.25">
      <c r="N609" s="5" t="str">
        <f>RIGHT(Reference!CO608,6)</f>
        <v/>
      </c>
    </row>
    <row r="610" spans="14:14" customFormat="1" x14ac:dyDescent="0.25">
      <c r="N610" s="5" t="str">
        <f>RIGHT(Reference!CO609,6)</f>
        <v/>
      </c>
    </row>
    <row r="611" spans="14:14" customFormat="1" x14ac:dyDescent="0.25">
      <c r="N611" s="5" t="str">
        <f>RIGHT(Reference!CO610,6)</f>
        <v/>
      </c>
    </row>
    <row r="612" spans="14:14" customFormat="1" x14ac:dyDescent="0.25">
      <c r="N612" s="5" t="str">
        <f>RIGHT(Reference!CO611,6)</f>
        <v/>
      </c>
    </row>
    <row r="613" spans="14:14" customFormat="1" x14ac:dyDescent="0.25">
      <c r="N613" s="5" t="str">
        <f>RIGHT(Reference!CO612,6)</f>
        <v/>
      </c>
    </row>
    <row r="614" spans="14:14" customFormat="1" x14ac:dyDescent="0.25">
      <c r="N614" s="5" t="str">
        <f>RIGHT(Reference!CO613,6)</f>
        <v/>
      </c>
    </row>
    <row r="615" spans="14:14" customFormat="1" x14ac:dyDescent="0.25">
      <c r="N615" s="5" t="str">
        <f>RIGHT(Reference!CO614,6)</f>
        <v/>
      </c>
    </row>
    <row r="616" spans="14:14" customFormat="1" x14ac:dyDescent="0.25">
      <c r="N616" s="5" t="str">
        <f>RIGHT(Reference!CO615,6)</f>
        <v/>
      </c>
    </row>
    <row r="617" spans="14:14" customFormat="1" x14ac:dyDescent="0.25">
      <c r="N617" s="5" t="str">
        <f>RIGHT(Reference!CO616,6)</f>
        <v/>
      </c>
    </row>
    <row r="618" spans="14:14" customFormat="1" x14ac:dyDescent="0.25">
      <c r="N618" s="5" t="str">
        <f>RIGHT(Reference!CO617,6)</f>
        <v/>
      </c>
    </row>
    <row r="619" spans="14:14" customFormat="1" x14ac:dyDescent="0.25">
      <c r="N619" s="5" t="str">
        <f>RIGHT(Reference!CO618,6)</f>
        <v/>
      </c>
    </row>
    <row r="620" spans="14:14" customFormat="1" x14ac:dyDescent="0.25">
      <c r="N620" s="5" t="str">
        <f>RIGHT(Reference!CO619,6)</f>
        <v/>
      </c>
    </row>
    <row r="621" spans="14:14" customFormat="1" x14ac:dyDescent="0.25">
      <c r="N621" s="5" t="str">
        <f>RIGHT(Reference!CO620,6)</f>
        <v/>
      </c>
    </row>
    <row r="622" spans="14:14" customFormat="1" x14ac:dyDescent="0.25">
      <c r="N622" s="5" t="str">
        <f>RIGHT(Reference!CO621,6)</f>
        <v/>
      </c>
    </row>
    <row r="623" spans="14:14" customFormat="1" x14ac:dyDescent="0.25">
      <c r="N623" s="5" t="str">
        <f>RIGHT(Reference!CO622,6)</f>
        <v/>
      </c>
    </row>
    <row r="624" spans="14:14" customFormat="1" x14ac:dyDescent="0.25">
      <c r="N624" s="5" t="str">
        <f>RIGHT(Reference!CO623,6)</f>
        <v/>
      </c>
    </row>
    <row r="625" spans="14:14" customFormat="1" x14ac:dyDescent="0.25">
      <c r="N625" s="5" t="str">
        <f>RIGHT(Reference!CO624,6)</f>
        <v/>
      </c>
    </row>
    <row r="626" spans="14:14" customFormat="1" x14ac:dyDescent="0.25">
      <c r="N626" s="5" t="str">
        <f>RIGHT(Reference!CO625,6)</f>
        <v/>
      </c>
    </row>
    <row r="627" spans="14:14" customFormat="1" x14ac:dyDescent="0.25">
      <c r="N627" s="5" t="str">
        <f>RIGHT(Reference!CO626,6)</f>
        <v/>
      </c>
    </row>
    <row r="628" spans="14:14" customFormat="1" x14ac:dyDescent="0.25">
      <c r="N628" s="5" t="str">
        <f>RIGHT(Reference!CO627,6)</f>
        <v/>
      </c>
    </row>
    <row r="629" spans="14:14" customFormat="1" x14ac:dyDescent="0.25">
      <c r="N629" s="5" t="str">
        <f>RIGHT(Reference!CO628,6)</f>
        <v/>
      </c>
    </row>
    <row r="630" spans="14:14" customFormat="1" x14ac:dyDescent="0.25">
      <c r="N630" s="5" t="str">
        <f>RIGHT(Reference!CO629,6)</f>
        <v/>
      </c>
    </row>
    <row r="631" spans="14:14" customFormat="1" x14ac:dyDescent="0.25">
      <c r="N631" s="5" t="str">
        <f>RIGHT(Reference!CO630,6)</f>
        <v/>
      </c>
    </row>
    <row r="632" spans="14:14" customFormat="1" x14ac:dyDescent="0.25">
      <c r="N632" s="5" t="str">
        <f>RIGHT(Reference!CO631,6)</f>
        <v/>
      </c>
    </row>
    <row r="633" spans="14:14" customFormat="1" x14ac:dyDescent="0.25">
      <c r="N633" s="5" t="str">
        <f>RIGHT(Reference!CO632,6)</f>
        <v/>
      </c>
    </row>
    <row r="634" spans="14:14" customFormat="1" x14ac:dyDescent="0.25">
      <c r="N634" s="5" t="str">
        <f>RIGHT(Reference!CO633,6)</f>
        <v/>
      </c>
    </row>
    <row r="635" spans="14:14" customFormat="1" x14ac:dyDescent="0.25">
      <c r="N635" s="5" t="str">
        <f>RIGHT(Reference!CO634,6)</f>
        <v/>
      </c>
    </row>
    <row r="636" spans="14:14" customFormat="1" x14ac:dyDescent="0.25">
      <c r="N636" s="5" t="str">
        <f>RIGHT(Reference!CO635,6)</f>
        <v/>
      </c>
    </row>
    <row r="637" spans="14:14" customFormat="1" x14ac:dyDescent="0.25">
      <c r="N637" s="5" t="str">
        <f>RIGHT(Reference!CO636,6)</f>
        <v/>
      </c>
    </row>
    <row r="638" spans="14:14" customFormat="1" x14ac:dyDescent="0.25">
      <c r="N638" s="5" t="str">
        <f>RIGHT(Reference!CO637,6)</f>
        <v/>
      </c>
    </row>
    <row r="639" spans="14:14" customFormat="1" x14ac:dyDescent="0.25">
      <c r="N639" s="5" t="str">
        <f>RIGHT(Reference!CO638,6)</f>
        <v/>
      </c>
    </row>
    <row r="640" spans="14:14" customFormat="1" x14ac:dyDescent="0.25">
      <c r="N640" s="5" t="str">
        <f>RIGHT(Reference!CO639,6)</f>
        <v/>
      </c>
    </row>
    <row r="641" spans="14:14" customFormat="1" x14ac:dyDescent="0.25">
      <c r="N641" s="5" t="str">
        <f>RIGHT(Reference!CO640,6)</f>
        <v/>
      </c>
    </row>
    <row r="642" spans="14:14" customFormat="1" x14ac:dyDescent="0.25">
      <c r="N642" s="5" t="str">
        <f>RIGHT(Reference!CO641,6)</f>
        <v/>
      </c>
    </row>
    <row r="643" spans="14:14" customFormat="1" x14ac:dyDescent="0.25">
      <c r="N643" s="5" t="str">
        <f>RIGHT(Reference!CO642,6)</f>
        <v/>
      </c>
    </row>
    <row r="644" spans="14:14" customFormat="1" x14ac:dyDescent="0.25">
      <c r="N644" s="5" t="str">
        <f>RIGHT(Reference!CO643,6)</f>
        <v/>
      </c>
    </row>
    <row r="645" spans="14:14" customFormat="1" x14ac:dyDescent="0.25">
      <c r="N645" s="5" t="str">
        <f>RIGHT(Reference!CO644,6)</f>
        <v/>
      </c>
    </row>
    <row r="646" spans="14:14" customFormat="1" x14ac:dyDescent="0.25">
      <c r="N646" s="5" t="str">
        <f>RIGHT(Reference!CO645,6)</f>
        <v/>
      </c>
    </row>
    <row r="647" spans="14:14" customFormat="1" x14ac:dyDescent="0.25">
      <c r="N647" s="5" t="str">
        <f>RIGHT(Reference!CO646,6)</f>
        <v/>
      </c>
    </row>
    <row r="648" spans="14:14" customFormat="1" x14ac:dyDescent="0.25">
      <c r="N648" s="5" t="str">
        <f>RIGHT(Reference!CO647,6)</f>
        <v/>
      </c>
    </row>
    <row r="649" spans="14:14" customFormat="1" x14ac:dyDescent="0.25">
      <c r="N649" s="5" t="str">
        <f>RIGHT(Reference!CO648,6)</f>
        <v/>
      </c>
    </row>
    <row r="650" spans="14:14" customFormat="1" x14ac:dyDescent="0.25">
      <c r="N650" s="5" t="str">
        <f>RIGHT(Reference!CO649,6)</f>
        <v/>
      </c>
    </row>
    <row r="651" spans="14:14" customFormat="1" x14ac:dyDescent="0.25">
      <c r="N651" s="5" t="str">
        <f>RIGHT(Reference!CO650,6)</f>
        <v/>
      </c>
    </row>
    <row r="652" spans="14:14" customFormat="1" x14ac:dyDescent="0.25">
      <c r="N652" s="5" t="str">
        <f>RIGHT(Reference!CO651,6)</f>
        <v/>
      </c>
    </row>
    <row r="653" spans="14:14" customFormat="1" x14ac:dyDescent="0.25">
      <c r="N653" s="5" t="str">
        <f>RIGHT(Reference!CO652,6)</f>
        <v/>
      </c>
    </row>
    <row r="654" spans="14:14" customFormat="1" x14ac:dyDescent="0.25">
      <c r="N654" s="5" t="str">
        <f>RIGHT(Reference!CO653,6)</f>
        <v/>
      </c>
    </row>
    <row r="655" spans="14:14" customFormat="1" x14ac:dyDescent="0.25">
      <c r="N655" s="5" t="str">
        <f>RIGHT(Reference!CO654,6)</f>
        <v/>
      </c>
    </row>
    <row r="656" spans="14:14" customFormat="1" x14ac:dyDescent="0.25">
      <c r="N656" s="5" t="str">
        <f>RIGHT(Reference!CO655,6)</f>
        <v/>
      </c>
    </row>
    <row r="657" spans="14:14" customFormat="1" x14ac:dyDescent="0.25">
      <c r="N657" s="5" t="str">
        <f>RIGHT(Reference!CO656,6)</f>
        <v/>
      </c>
    </row>
    <row r="658" spans="14:14" customFormat="1" x14ac:dyDescent="0.25">
      <c r="N658" s="5" t="str">
        <f>RIGHT(Reference!CO657,6)</f>
        <v/>
      </c>
    </row>
    <row r="659" spans="14:14" customFormat="1" x14ac:dyDescent="0.25">
      <c r="N659" s="5" t="str">
        <f>RIGHT(Reference!CO658,6)</f>
        <v/>
      </c>
    </row>
    <row r="660" spans="14:14" customFormat="1" x14ac:dyDescent="0.25">
      <c r="N660" s="5" t="str">
        <f>RIGHT(Reference!CO659,6)</f>
        <v/>
      </c>
    </row>
    <row r="661" spans="14:14" customFormat="1" x14ac:dyDescent="0.25">
      <c r="N661" s="5" t="str">
        <f>RIGHT(Reference!CO660,6)</f>
        <v/>
      </c>
    </row>
    <row r="662" spans="14:14" customFormat="1" x14ac:dyDescent="0.25">
      <c r="N662" s="5" t="str">
        <f>RIGHT(Reference!CO661,6)</f>
        <v/>
      </c>
    </row>
    <row r="663" spans="14:14" customFormat="1" x14ac:dyDescent="0.25">
      <c r="N663" s="5" t="str">
        <f>RIGHT(Reference!CO662,6)</f>
        <v/>
      </c>
    </row>
    <row r="664" spans="14:14" customFormat="1" x14ac:dyDescent="0.25">
      <c r="N664" s="5" t="str">
        <f>RIGHT(Reference!CO663,6)</f>
        <v/>
      </c>
    </row>
    <row r="665" spans="14:14" customFormat="1" x14ac:dyDescent="0.25">
      <c r="N665" s="5" t="str">
        <f>RIGHT(Reference!CO664,6)</f>
        <v/>
      </c>
    </row>
    <row r="666" spans="14:14" customFormat="1" x14ac:dyDescent="0.25">
      <c r="N666" s="5" t="str">
        <f>RIGHT(Reference!CO665,6)</f>
        <v/>
      </c>
    </row>
    <row r="667" spans="14:14" customFormat="1" x14ac:dyDescent="0.25">
      <c r="N667" s="5" t="str">
        <f>RIGHT(Reference!CO666,6)</f>
        <v/>
      </c>
    </row>
    <row r="668" spans="14:14" customFormat="1" x14ac:dyDescent="0.25">
      <c r="N668" s="5" t="str">
        <f>RIGHT(Reference!CO667,6)</f>
        <v/>
      </c>
    </row>
    <row r="669" spans="14:14" customFormat="1" x14ac:dyDescent="0.25">
      <c r="N669" s="5" t="str">
        <f>RIGHT(Reference!CO668,6)</f>
        <v/>
      </c>
    </row>
    <row r="670" spans="14:14" customFormat="1" x14ac:dyDescent="0.25">
      <c r="N670" s="5" t="str">
        <f>RIGHT(Reference!CO669,6)</f>
        <v/>
      </c>
    </row>
    <row r="671" spans="14:14" customFormat="1" x14ac:dyDescent="0.25">
      <c r="N671" s="5" t="str">
        <f>RIGHT(Reference!CO670,6)</f>
        <v/>
      </c>
    </row>
    <row r="672" spans="14:14" customFormat="1" x14ac:dyDescent="0.25">
      <c r="N672" s="5" t="str">
        <f>RIGHT(Reference!CO671,6)</f>
        <v/>
      </c>
    </row>
    <row r="673" spans="14:14" customFormat="1" x14ac:dyDescent="0.25">
      <c r="N673" s="5" t="str">
        <f>RIGHT(Reference!CO672,6)</f>
        <v/>
      </c>
    </row>
    <row r="674" spans="14:14" customFormat="1" x14ac:dyDescent="0.25">
      <c r="N674" s="5" t="str">
        <f>RIGHT(Reference!CO673,6)</f>
        <v/>
      </c>
    </row>
    <row r="675" spans="14:14" customFormat="1" x14ac:dyDescent="0.25">
      <c r="N675" s="5" t="str">
        <f>RIGHT(Reference!CO674,6)</f>
        <v/>
      </c>
    </row>
    <row r="676" spans="14:14" customFormat="1" x14ac:dyDescent="0.25">
      <c r="N676" s="5" t="str">
        <f>RIGHT(Reference!CO675,6)</f>
        <v/>
      </c>
    </row>
    <row r="677" spans="14:14" customFormat="1" x14ac:dyDescent="0.25">
      <c r="N677" s="5" t="str">
        <f>RIGHT(Reference!CO676,6)</f>
        <v/>
      </c>
    </row>
    <row r="678" spans="14:14" customFormat="1" x14ac:dyDescent="0.25">
      <c r="N678" s="5" t="str">
        <f>RIGHT(Reference!CO677,6)</f>
        <v/>
      </c>
    </row>
    <row r="679" spans="14:14" customFormat="1" x14ac:dyDescent="0.25">
      <c r="N679" s="5" t="str">
        <f>RIGHT(Reference!CO678,6)</f>
        <v/>
      </c>
    </row>
    <row r="680" spans="14:14" customFormat="1" x14ac:dyDescent="0.25">
      <c r="N680" s="5" t="str">
        <f>RIGHT(Reference!CO679,6)</f>
        <v/>
      </c>
    </row>
    <row r="681" spans="14:14" customFormat="1" x14ac:dyDescent="0.25">
      <c r="N681" s="5" t="str">
        <f>RIGHT(Reference!CO680,6)</f>
        <v/>
      </c>
    </row>
    <row r="682" spans="14:14" customFormat="1" x14ac:dyDescent="0.25">
      <c r="N682" s="5" t="str">
        <f>RIGHT(Reference!CO681,6)</f>
        <v/>
      </c>
    </row>
    <row r="683" spans="14:14" customFormat="1" x14ac:dyDescent="0.25">
      <c r="N683" s="5" t="str">
        <f>RIGHT(Reference!CO682,6)</f>
        <v/>
      </c>
    </row>
    <row r="684" spans="14:14" customFormat="1" x14ac:dyDescent="0.25">
      <c r="N684" s="5" t="str">
        <f>RIGHT(Reference!CO683,6)</f>
        <v/>
      </c>
    </row>
    <row r="685" spans="14:14" customFormat="1" x14ac:dyDescent="0.25">
      <c r="N685" s="5" t="str">
        <f>RIGHT(Reference!CO684,6)</f>
        <v/>
      </c>
    </row>
    <row r="686" spans="14:14" customFormat="1" x14ac:dyDescent="0.25">
      <c r="N686" s="5" t="str">
        <f>RIGHT(Reference!CO685,6)</f>
        <v/>
      </c>
    </row>
    <row r="687" spans="14:14" customFormat="1" x14ac:dyDescent="0.25">
      <c r="N687" s="5" t="str">
        <f>RIGHT(Reference!CO686,6)</f>
        <v/>
      </c>
    </row>
    <row r="688" spans="14:14" customFormat="1" x14ac:dyDescent="0.25">
      <c r="N688" s="5" t="str">
        <f>RIGHT(Reference!CO687,6)</f>
        <v/>
      </c>
    </row>
    <row r="689" spans="14:14" customFormat="1" x14ac:dyDescent="0.25">
      <c r="N689" s="5" t="str">
        <f>RIGHT(Reference!CO688,6)</f>
        <v/>
      </c>
    </row>
    <row r="690" spans="14:14" customFormat="1" x14ac:dyDescent="0.25">
      <c r="N690" s="5" t="str">
        <f>RIGHT(Reference!CO689,6)</f>
        <v/>
      </c>
    </row>
    <row r="691" spans="14:14" customFormat="1" x14ac:dyDescent="0.25">
      <c r="N691" s="5" t="str">
        <f>RIGHT(Reference!CO690,6)</f>
        <v/>
      </c>
    </row>
    <row r="692" spans="14:14" customFormat="1" x14ac:dyDescent="0.25">
      <c r="N692" s="5" t="str">
        <f>RIGHT(Reference!CO691,6)</f>
        <v/>
      </c>
    </row>
    <row r="693" spans="14:14" customFormat="1" x14ac:dyDescent="0.25">
      <c r="N693" s="5" t="str">
        <f>RIGHT(Reference!CO692,6)</f>
        <v/>
      </c>
    </row>
    <row r="694" spans="14:14" customFormat="1" x14ac:dyDescent="0.25">
      <c r="N694" s="5" t="str">
        <f>RIGHT(Reference!CO693,6)</f>
        <v/>
      </c>
    </row>
    <row r="695" spans="14:14" customFormat="1" x14ac:dyDescent="0.25">
      <c r="N695" s="5" t="str">
        <f>RIGHT(Reference!CO694,6)</f>
        <v/>
      </c>
    </row>
    <row r="696" spans="14:14" customFormat="1" x14ac:dyDescent="0.25">
      <c r="N696" s="5" t="str">
        <f>RIGHT(Reference!CO695,6)</f>
        <v/>
      </c>
    </row>
    <row r="697" spans="14:14" customFormat="1" x14ac:dyDescent="0.25">
      <c r="N697" s="5" t="str">
        <f>RIGHT(Reference!CO696,6)</f>
        <v/>
      </c>
    </row>
    <row r="698" spans="14:14" customFormat="1" x14ac:dyDescent="0.25">
      <c r="N698" s="5" t="str">
        <f>RIGHT(Reference!CO697,6)</f>
        <v/>
      </c>
    </row>
    <row r="699" spans="14:14" customFormat="1" x14ac:dyDescent="0.25">
      <c r="N699" s="5" t="str">
        <f>RIGHT(Reference!CO698,6)</f>
        <v/>
      </c>
    </row>
    <row r="700" spans="14:14" customFormat="1" x14ac:dyDescent="0.25">
      <c r="N700" s="5" t="str">
        <f>RIGHT(Reference!CO699,6)</f>
        <v/>
      </c>
    </row>
    <row r="701" spans="14:14" customFormat="1" x14ac:dyDescent="0.25">
      <c r="N701" s="5" t="str">
        <f>RIGHT(Reference!CO700,6)</f>
        <v/>
      </c>
    </row>
    <row r="702" spans="14:14" customFormat="1" x14ac:dyDescent="0.25">
      <c r="N702" s="5" t="str">
        <f>RIGHT(Reference!CO701,6)</f>
        <v/>
      </c>
    </row>
    <row r="703" spans="14:14" customFormat="1" x14ac:dyDescent="0.25">
      <c r="N703" s="5" t="str">
        <f>RIGHT(Reference!CO702,6)</f>
        <v/>
      </c>
    </row>
    <row r="704" spans="14:14" customFormat="1" x14ac:dyDescent="0.25">
      <c r="N704" s="5" t="str">
        <f>RIGHT(Reference!CO703,6)</f>
        <v/>
      </c>
    </row>
    <row r="705" spans="14:14" customFormat="1" x14ac:dyDescent="0.25">
      <c r="N705" s="5" t="str">
        <f>RIGHT(Reference!CO704,6)</f>
        <v/>
      </c>
    </row>
    <row r="706" spans="14:14" customFormat="1" x14ac:dyDescent="0.25">
      <c r="N706" s="5" t="str">
        <f>RIGHT(Reference!CO705,6)</f>
        <v/>
      </c>
    </row>
    <row r="707" spans="14:14" customFormat="1" x14ac:dyDescent="0.25">
      <c r="N707" s="5" t="str">
        <f>RIGHT(Reference!CO706,6)</f>
        <v/>
      </c>
    </row>
    <row r="708" spans="14:14" customFormat="1" x14ac:dyDescent="0.25">
      <c r="N708" s="5" t="str">
        <f>RIGHT(Reference!CO707,6)</f>
        <v/>
      </c>
    </row>
    <row r="709" spans="14:14" customFormat="1" x14ac:dyDescent="0.25">
      <c r="N709" s="5" t="str">
        <f>RIGHT(Reference!CO708,6)</f>
        <v/>
      </c>
    </row>
    <row r="710" spans="14:14" customFormat="1" x14ac:dyDescent="0.25">
      <c r="N710" s="5" t="str">
        <f>RIGHT(Reference!CO709,6)</f>
        <v/>
      </c>
    </row>
    <row r="711" spans="14:14" customFormat="1" x14ac:dyDescent="0.25">
      <c r="N711" s="5" t="str">
        <f>RIGHT(Reference!CO710,6)</f>
        <v/>
      </c>
    </row>
    <row r="712" spans="14:14" customFormat="1" x14ac:dyDescent="0.25">
      <c r="N712" s="5" t="str">
        <f>RIGHT(Reference!CO711,6)</f>
        <v/>
      </c>
    </row>
    <row r="713" spans="14:14" customFormat="1" x14ac:dyDescent="0.25">
      <c r="N713" s="5" t="str">
        <f>RIGHT(Reference!CO712,6)</f>
        <v/>
      </c>
    </row>
    <row r="714" spans="14:14" customFormat="1" x14ac:dyDescent="0.25">
      <c r="N714" s="5" t="str">
        <f>RIGHT(Reference!CO713,6)</f>
        <v/>
      </c>
    </row>
    <row r="715" spans="14:14" customFormat="1" x14ac:dyDescent="0.25">
      <c r="N715" s="5" t="str">
        <f>RIGHT(Reference!CO714,6)</f>
        <v/>
      </c>
    </row>
    <row r="716" spans="14:14" customFormat="1" x14ac:dyDescent="0.25">
      <c r="N716" s="5" t="str">
        <f>RIGHT(Reference!CO715,6)</f>
        <v/>
      </c>
    </row>
    <row r="717" spans="14:14" customFormat="1" x14ac:dyDescent="0.25">
      <c r="N717" s="5" t="str">
        <f>RIGHT(Reference!CO716,6)</f>
        <v/>
      </c>
    </row>
    <row r="718" spans="14:14" customFormat="1" x14ac:dyDescent="0.25">
      <c r="N718" s="5" t="str">
        <f>RIGHT(Reference!CO717,6)</f>
        <v/>
      </c>
    </row>
    <row r="719" spans="14:14" customFormat="1" x14ac:dyDescent="0.25">
      <c r="N719" s="5" t="str">
        <f>RIGHT(Reference!CO718,6)</f>
        <v/>
      </c>
    </row>
    <row r="720" spans="14:14" customFormat="1" x14ac:dyDescent="0.25">
      <c r="N720" s="5" t="str">
        <f>RIGHT(Reference!CO719,6)</f>
        <v/>
      </c>
    </row>
    <row r="721" spans="14:14" customFormat="1" x14ac:dyDescent="0.25">
      <c r="N721" s="5" t="str">
        <f>RIGHT(Reference!CO720,6)</f>
        <v/>
      </c>
    </row>
    <row r="722" spans="14:14" customFormat="1" x14ac:dyDescent="0.25">
      <c r="N722" s="5" t="str">
        <f>RIGHT(Reference!CO721,6)</f>
        <v/>
      </c>
    </row>
    <row r="723" spans="14:14" customFormat="1" x14ac:dyDescent="0.25">
      <c r="N723" s="5" t="str">
        <f>RIGHT(Reference!CO722,6)</f>
        <v/>
      </c>
    </row>
    <row r="724" spans="14:14" customFormat="1" x14ac:dyDescent="0.25">
      <c r="N724" s="5" t="str">
        <f>RIGHT(Reference!CO723,6)</f>
        <v/>
      </c>
    </row>
    <row r="725" spans="14:14" customFormat="1" x14ac:dyDescent="0.25">
      <c r="N725" s="5" t="str">
        <f>RIGHT(Reference!CO724,6)</f>
        <v/>
      </c>
    </row>
    <row r="726" spans="14:14" customFormat="1" x14ac:dyDescent="0.25">
      <c r="N726" s="5" t="str">
        <f>RIGHT(Reference!CO725,6)</f>
        <v/>
      </c>
    </row>
    <row r="727" spans="14:14" customFormat="1" x14ac:dyDescent="0.25">
      <c r="N727" s="5" t="str">
        <f>RIGHT(Reference!CO726,6)</f>
        <v/>
      </c>
    </row>
    <row r="728" spans="14:14" customFormat="1" x14ac:dyDescent="0.25">
      <c r="N728" s="5" t="str">
        <f>RIGHT(Reference!CO727,6)</f>
        <v/>
      </c>
    </row>
    <row r="729" spans="14:14" customFormat="1" x14ac:dyDescent="0.25">
      <c r="N729" s="5" t="str">
        <f>RIGHT(Reference!CO728,6)</f>
        <v/>
      </c>
    </row>
    <row r="730" spans="14:14" customFormat="1" x14ac:dyDescent="0.25">
      <c r="N730" s="5" t="str">
        <f>RIGHT(Reference!CO729,6)</f>
        <v/>
      </c>
    </row>
    <row r="731" spans="14:14" customFormat="1" x14ac:dyDescent="0.25">
      <c r="N731" s="5" t="str">
        <f>RIGHT(Reference!CO730,6)</f>
        <v/>
      </c>
    </row>
    <row r="732" spans="14:14" customFormat="1" x14ac:dyDescent="0.25">
      <c r="N732" s="5" t="str">
        <f>RIGHT(Reference!CO731,6)</f>
        <v/>
      </c>
    </row>
    <row r="733" spans="14:14" customFormat="1" x14ac:dyDescent="0.25">
      <c r="N733" s="5" t="str">
        <f>RIGHT(Reference!CO732,6)</f>
        <v/>
      </c>
    </row>
    <row r="734" spans="14:14" customFormat="1" x14ac:dyDescent="0.25">
      <c r="N734" s="5" t="str">
        <f>RIGHT(Reference!CO733,6)</f>
        <v/>
      </c>
    </row>
    <row r="735" spans="14:14" customFormat="1" x14ac:dyDescent="0.25">
      <c r="N735" s="5" t="str">
        <f>RIGHT(Reference!CO734,6)</f>
        <v/>
      </c>
    </row>
    <row r="736" spans="14:14" customFormat="1" x14ac:dyDescent="0.25">
      <c r="N736" s="5" t="str">
        <f>RIGHT(Reference!CO735,6)</f>
        <v/>
      </c>
    </row>
    <row r="737" spans="14:14" customFormat="1" x14ac:dyDescent="0.25">
      <c r="N737" s="5" t="str">
        <f>RIGHT(Reference!CO736,6)</f>
        <v/>
      </c>
    </row>
    <row r="738" spans="14:14" customFormat="1" x14ac:dyDescent="0.25">
      <c r="N738" s="5" t="str">
        <f>RIGHT(Reference!CO737,6)</f>
        <v/>
      </c>
    </row>
    <row r="739" spans="14:14" customFormat="1" x14ac:dyDescent="0.25">
      <c r="N739" s="5" t="str">
        <f>RIGHT(Reference!CO738,6)</f>
        <v/>
      </c>
    </row>
    <row r="740" spans="14:14" customFormat="1" x14ac:dyDescent="0.25">
      <c r="N740" s="5" t="str">
        <f>RIGHT(Reference!CO739,6)</f>
        <v/>
      </c>
    </row>
    <row r="741" spans="14:14" customFormat="1" x14ac:dyDescent="0.25">
      <c r="N741" s="5" t="str">
        <f>RIGHT(Reference!CO740,6)</f>
        <v/>
      </c>
    </row>
    <row r="742" spans="14:14" customFormat="1" x14ac:dyDescent="0.25">
      <c r="N742" s="5" t="str">
        <f>RIGHT(Reference!CO741,6)</f>
        <v/>
      </c>
    </row>
    <row r="743" spans="14:14" customFormat="1" x14ac:dyDescent="0.25">
      <c r="N743" s="5" t="str">
        <f>RIGHT(Reference!CO742,6)</f>
        <v/>
      </c>
    </row>
    <row r="744" spans="14:14" customFormat="1" x14ac:dyDescent="0.25">
      <c r="N744" s="5" t="str">
        <f>RIGHT(Reference!CO743,6)</f>
        <v/>
      </c>
    </row>
    <row r="745" spans="14:14" customFormat="1" x14ac:dyDescent="0.25">
      <c r="N745" s="5" t="str">
        <f>RIGHT(Reference!CO744,6)</f>
        <v/>
      </c>
    </row>
    <row r="746" spans="14:14" customFormat="1" x14ac:dyDescent="0.25">
      <c r="N746" s="5" t="str">
        <f>RIGHT(Reference!CO745,6)</f>
        <v/>
      </c>
    </row>
    <row r="747" spans="14:14" customFormat="1" x14ac:dyDescent="0.25">
      <c r="N747" s="5" t="str">
        <f>RIGHT(Reference!CO746,6)</f>
        <v/>
      </c>
    </row>
    <row r="748" spans="14:14" customFormat="1" x14ac:dyDescent="0.25">
      <c r="N748" s="5" t="str">
        <f>RIGHT(Reference!CO747,6)</f>
        <v/>
      </c>
    </row>
    <row r="749" spans="14:14" customFormat="1" x14ac:dyDescent="0.25">
      <c r="N749" s="5" t="str">
        <f>RIGHT(Reference!CO748,6)</f>
        <v/>
      </c>
    </row>
    <row r="750" spans="14:14" customFormat="1" x14ac:dyDescent="0.25">
      <c r="N750" s="5" t="str">
        <f>RIGHT(Reference!CO749,6)</f>
        <v/>
      </c>
    </row>
    <row r="751" spans="14:14" customFormat="1" x14ac:dyDescent="0.25">
      <c r="N751" s="5" t="str">
        <f>RIGHT(Reference!CO750,6)</f>
        <v/>
      </c>
    </row>
    <row r="752" spans="14:14" customFormat="1" x14ac:dyDescent="0.25">
      <c r="N752" s="5" t="str">
        <f>RIGHT(Reference!CO751,6)</f>
        <v/>
      </c>
    </row>
    <row r="753" spans="14:14" customFormat="1" x14ac:dyDescent="0.25">
      <c r="N753" s="5" t="str">
        <f>RIGHT(Reference!CO752,6)</f>
        <v/>
      </c>
    </row>
    <row r="754" spans="14:14" customFormat="1" x14ac:dyDescent="0.25">
      <c r="N754" s="5" t="str">
        <f>RIGHT(Reference!CO753,6)</f>
        <v/>
      </c>
    </row>
    <row r="755" spans="14:14" customFormat="1" x14ac:dyDescent="0.25">
      <c r="N755" s="5" t="str">
        <f>RIGHT(Reference!CO754,6)</f>
        <v/>
      </c>
    </row>
    <row r="756" spans="14:14" customFormat="1" x14ac:dyDescent="0.25">
      <c r="N756" s="5" t="str">
        <f>RIGHT(Reference!CO755,6)</f>
        <v/>
      </c>
    </row>
    <row r="757" spans="14:14" customFormat="1" x14ac:dyDescent="0.25">
      <c r="N757" s="5" t="str">
        <f>RIGHT(Reference!CO756,6)</f>
        <v/>
      </c>
    </row>
    <row r="758" spans="14:14" customFormat="1" x14ac:dyDescent="0.25">
      <c r="N758" s="5" t="str">
        <f>RIGHT(Reference!CO757,6)</f>
        <v/>
      </c>
    </row>
    <row r="759" spans="14:14" customFormat="1" x14ac:dyDescent="0.25">
      <c r="N759" s="5" t="str">
        <f>RIGHT(Reference!CO758,6)</f>
        <v/>
      </c>
    </row>
    <row r="760" spans="14:14" customFormat="1" x14ac:dyDescent="0.25">
      <c r="N760" s="5" t="str">
        <f>RIGHT(Reference!CO759,6)</f>
        <v/>
      </c>
    </row>
    <row r="761" spans="14:14" customFormat="1" x14ac:dyDescent="0.25">
      <c r="N761" s="5" t="str">
        <f>RIGHT(Reference!CO760,6)</f>
        <v/>
      </c>
    </row>
    <row r="762" spans="14:14" customFormat="1" x14ac:dyDescent="0.25">
      <c r="N762" s="5" t="str">
        <f>RIGHT(Reference!CO761,6)</f>
        <v/>
      </c>
    </row>
    <row r="763" spans="14:14" customFormat="1" x14ac:dyDescent="0.25">
      <c r="N763" s="5" t="str">
        <f>RIGHT(Reference!CO762,6)</f>
        <v/>
      </c>
    </row>
    <row r="764" spans="14:14" customFormat="1" x14ac:dyDescent="0.25">
      <c r="N764" s="5" t="str">
        <f>RIGHT(Reference!CO763,6)</f>
        <v/>
      </c>
    </row>
    <row r="765" spans="14:14" customFormat="1" x14ac:dyDescent="0.25">
      <c r="N765" s="5" t="str">
        <f>RIGHT(Reference!CO764,6)</f>
        <v/>
      </c>
    </row>
    <row r="766" spans="14:14" customFormat="1" x14ac:dyDescent="0.25">
      <c r="N766" s="5" t="str">
        <f>RIGHT(Reference!CO765,6)</f>
        <v/>
      </c>
    </row>
    <row r="767" spans="14:14" customFormat="1" x14ac:dyDescent="0.25">
      <c r="N767" s="5" t="str">
        <f>RIGHT(Reference!CO766,6)</f>
        <v/>
      </c>
    </row>
    <row r="768" spans="14:14" customFormat="1" x14ac:dyDescent="0.25">
      <c r="N768" s="5" t="str">
        <f>RIGHT(Reference!CO767,6)</f>
        <v/>
      </c>
    </row>
    <row r="769" spans="14:14" customFormat="1" x14ac:dyDescent="0.25">
      <c r="N769" s="5" t="str">
        <f>RIGHT(Reference!CO768,6)</f>
        <v/>
      </c>
    </row>
    <row r="770" spans="14:14" customFormat="1" x14ac:dyDescent="0.25">
      <c r="N770" s="5" t="str">
        <f>RIGHT(Reference!CO769,6)</f>
        <v/>
      </c>
    </row>
    <row r="771" spans="14:14" customFormat="1" x14ac:dyDescent="0.25">
      <c r="N771" s="5" t="str">
        <f>RIGHT(Reference!CO770,6)</f>
        <v/>
      </c>
    </row>
    <row r="772" spans="14:14" customFormat="1" x14ac:dyDescent="0.25">
      <c r="N772" s="5" t="str">
        <f>RIGHT(Reference!CO771,6)</f>
        <v/>
      </c>
    </row>
    <row r="773" spans="14:14" customFormat="1" x14ac:dyDescent="0.25">
      <c r="N773" s="5" t="str">
        <f>RIGHT(Reference!CO772,6)</f>
        <v/>
      </c>
    </row>
    <row r="774" spans="14:14" customFormat="1" x14ac:dyDescent="0.25">
      <c r="N774" s="5" t="str">
        <f>RIGHT(Reference!CO773,6)</f>
        <v/>
      </c>
    </row>
    <row r="775" spans="14:14" customFormat="1" x14ac:dyDescent="0.25">
      <c r="N775" s="5" t="str">
        <f>RIGHT(Reference!CO774,6)</f>
        <v/>
      </c>
    </row>
    <row r="776" spans="14:14" customFormat="1" x14ac:dyDescent="0.25">
      <c r="N776" s="5" t="str">
        <f>RIGHT(Reference!CO775,6)</f>
        <v/>
      </c>
    </row>
    <row r="777" spans="14:14" customFormat="1" x14ac:dyDescent="0.25">
      <c r="N777" s="5" t="str">
        <f>RIGHT(Reference!CO776,6)</f>
        <v/>
      </c>
    </row>
    <row r="778" spans="14:14" customFormat="1" x14ac:dyDescent="0.25">
      <c r="N778" s="5" t="str">
        <f>RIGHT(Reference!CO777,6)</f>
        <v/>
      </c>
    </row>
    <row r="779" spans="14:14" customFormat="1" x14ac:dyDescent="0.25">
      <c r="N779" s="5" t="str">
        <f>RIGHT(Reference!CO778,6)</f>
        <v/>
      </c>
    </row>
    <row r="780" spans="14:14" customFormat="1" x14ac:dyDescent="0.25">
      <c r="N780" s="5" t="str">
        <f>RIGHT(Reference!CO779,6)</f>
        <v/>
      </c>
    </row>
    <row r="781" spans="14:14" customFormat="1" x14ac:dyDescent="0.25">
      <c r="N781" s="5" t="str">
        <f>RIGHT(Reference!CO780,6)</f>
        <v/>
      </c>
    </row>
    <row r="782" spans="14:14" customFormat="1" x14ac:dyDescent="0.25">
      <c r="N782" s="5" t="str">
        <f>RIGHT(Reference!CO781,6)</f>
        <v/>
      </c>
    </row>
    <row r="783" spans="14:14" customFormat="1" x14ac:dyDescent="0.25">
      <c r="N783" s="5" t="str">
        <f>RIGHT(Reference!CO782,6)</f>
        <v/>
      </c>
    </row>
    <row r="784" spans="14:14" customFormat="1" x14ac:dyDescent="0.25">
      <c r="N784" s="5" t="str">
        <f>RIGHT(Reference!CO783,6)</f>
        <v/>
      </c>
    </row>
    <row r="785" spans="14:14" customFormat="1" x14ac:dyDescent="0.25">
      <c r="N785" s="5" t="str">
        <f>RIGHT(Reference!CO784,6)</f>
        <v/>
      </c>
    </row>
    <row r="786" spans="14:14" customFormat="1" x14ac:dyDescent="0.25">
      <c r="N786" s="5" t="str">
        <f>RIGHT(Reference!CO785,6)</f>
        <v/>
      </c>
    </row>
    <row r="787" spans="14:14" customFormat="1" x14ac:dyDescent="0.25">
      <c r="N787" s="5" t="str">
        <f>RIGHT(Reference!CO786,6)</f>
        <v/>
      </c>
    </row>
    <row r="788" spans="14:14" customFormat="1" x14ac:dyDescent="0.25">
      <c r="N788" s="5" t="str">
        <f>RIGHT(Reference!CO787,6)</f>
        <v/>
      </c>
    </row>
    <row r="789" spans="14:14" customFormat="1" x14ac:dyDescent="0.25">
      <c r="N789" s="5" t="str">
        <f>RIGHT(Reference!CO788,6)</f>
        <v/>
      </c>
    </row>
    <row r="790" spans="14:14" customFormat="1" x14ac:dyDescent="0.25">
      <c r="N790" s="5" t="str">
        <f>RIGHT(Reference!CO789,6)</f>
        <v/>
      </c>
    </row>
    <row r="791" spans="14:14" customFormat="1" x14ac:dyDescent="0.25">
      <c r="N791" s="5" t="str">
        <f>RIGHT(Reference!CO790,6)</f>
        <v/>
      </c>
    </row>
    <row r="792" spans="14:14" customFormat="1" x14ac:dyDescent="0.25">
      <c r="N792" s="5" t="str">
        <f>RIGHT(Reference!CO791,6)</f>
        <v/>
      </c>
    </row>
    <row r="793" spans="14:14" customFormat="1" x14ac:dyDescent="0.25">
      <c r="N793" s="5" t="str">
        <f>RIGHT(Reference!CO792,6)</f>
        <v/>
      </c>
    </row>
    <row r="794" spans="14:14" customFormat="1" x14ac:dyDescent="0.25">
      <c r="N794" s="5" t="str">
        <f>RIGHT(Reference!CO793,6)</f>
        <v/>
      </c>
    </row>
    <row r="795" spans="14:14" customFormat="1" x14ac:dyDescent="0.25">
      <c r="N795" s="5" t="str">
        <f>RIGHT(Reference!CO794,6)</f>
        <v/>
      </c>
    </row>
    <row r="796" spans="14:14" customFormat="1" x14ac:dyDescent="0.25">
      <c r="N796" s="5" t="str">
        <f>RIGHT(Reference!CO795,6)</f>
        <v/>
      </c>
    </row>
    <row r="797" spans="14:14" customFormat="1" x14ac:dyDescent="0.25">
      <c r="N797" s="5" t="str">
        <f>RIGHT(Reference!CO796,6)</f>
        <v/>
      </c>
    </row>
    <row r="798" spans="14:14" customFormat="1" x14ac:dyDescent="0.25">
      <c r="N798" s="5" t="str">
        <f>RIGHT(Reference!CO797,6)</f>
        <v/>
      </c>
    </row>
    <row r="799" spans="14:14" customFormat="1" x14ac:dyDescent="0.25">
      <c r="N799" s="5" t="str">
        <f>RIGHT(Reference!CO798,6)</f>
        <v/>
      </c>
    </row>
    <row r="800" spans="14:14" customFormat="1" x14ac:dyDescent="0.25">
      <c r="N800" s="5" t="str">
        <f>RIGHT(Reference!CO799,6)</f>
        <v/>
      </c>
    </row>
    <row r="801" spans="14:14" customFormat="1" x14ac:dyDescent="0.25">
      <c r="N801" s="5" t="str">
        <f>RIGHT(Reference!CO800,6)</f>
        <v/>
      </c>
    </row>
    <row r="802" spans="14:14" customFormat="1" x14ac:dyDescent="0.25">
      <c r="N802" s="5" t="str">
        <f>RIGHT(Reference!CO801,6)</f>
        <v/>
      </c>
    </row>
    <row r="803" spans="14:14" customFormat="1" x14ac:dyDescent="0.25">
      <c r="N803" s="5" t="str">
        <f>RIGHT(Reference!CO802,6)</f>
        <v/>
      </c>
    </row>
    <row r="804" spans="14:14" customFormat="1" x14ac:dyDescent="0.25">
      <c r="N804" s="5" t="str">
        <f>RIGHT(Reference!CO803,6)</f>
        <v/>
      </c>
    </row>
    <row r="805" spans="14:14" customFormat="1" x14ac:dyDescent="0.25">
      <c r="N805" s="5" t="str">
        <f>RIGHT(Reference!CO804,6)</f>
        <v/>
      </c>
    </row>
    <row r="806" spans="14:14" customFormat="1" x14ac:dyDescent="0.25">
      <c r="N806" s="5" t="str">
        <f>RIGHT(Reference!CO805,6)</f>
        <v/>
      </c>
    </row>
    <row r="807" spans="14:14" customFormat="1" x14ac:dyDescent="0.25">
      <c r="N807" s="5" t="str">
        <f>RIGHT(Reference!CO806,6)</f>
        <v/>
      </c>
    </row>
    <row r="808" spans="14:14" customFormat="1" x14ac:dyDescent="0.25">
      <c r="N808" s="5" t="str">
        <f>RIGHT(Reference!CO807,6)</f>
        <v/>
      </c>
    </row>
    <row r="809" spans="14:14" customFormat="1" x14ac:dyDescent="0.25">
      <c r="N809" s="5" t="str">
        <f>RIGHT(Reference!CO808,6)</f>
        <v/>
      </c>
    </row>
    <row r="810" spans="14:14" customFormat="1" x14ac:dyDescent="0.25">
      <c r="N810" s="5" t="str">
        <f>RIGHT(Reference!CO809,6)</f>
        <v/>
      </c>
    </row>
    <row r="811" spans="14:14" customFormat="1" x14ac:dyDescent="0.25">
      <c r="N811" s="5" t="str">
        <f>RIGHT(Reference!CO810,6)</f>
        <v/>
      </c>
    </row>
    <row r="812" spans="14:14" customFormat="1" x14ac:dyDescent="0.25">
      <c r="N812" s="5" t="str">
        <f>RIGHT(Reference!CO811,6)</f>
        <v/>
      </c>
    </row>
    <row r="813" spans="14:14" customFormat="1" x14ac:dyDescent="0.25">
      <c r="N813" s="5" t="str">
        <f>RIGHT(Reference!CO812,6)</f>
        <v/>
      </c>
    </row>
    <row r="814" spans="14:14" customFormat="1" x14ac:dyDescent="0.25">
      <c r="N814" s="5" t="str">
        <f>RIGHT(Reference!CO813,6)</f>
        <v/>
      </c>
    </row>
    <row r="815" spans="14:14" customFormat="1" x14ac:dyDescent="0.25">
      <c r="N815" s="5" t="str">
        <f>RIGHT(Reference!CO814,6)</f>
        <v/>
      </c>
    </row>
    <row r="816" spans="14:14" customFormat="1" x14ac:dyDescent="0.25">
      <c r="N816" s="5" t="str">
        <f>RIGHT(Reference!CO815,6)</f>
        <v/>
      </c>
    </row>
    <row r="817" spans="14:14" customFormat="1" x14ac:dyDescent="0.25">
      <c r="N817" s="5" t="str">
        <f>RIGHT(Reference!CO816,6)</f>
        <v/>
      </c>
    </row>
    <row r="818" spans="14:14" customFormat="1" x14ac:dyDescent="0.25">
      <c r="N818" s="5" t="str">
        <f>RIGHT(Reference!CO817,6)</f>
        <v/>
      </c>
    </row>
    <row r="819" spans="14:14" customFormat="1" x14ac:dyDescent="0.25">
      <c r="N819" s="5" t="str">
        <f>RIGHT(Reference!CO818,6)</f>
        <v/>
      </c>
    </row>
    <row r="820" spans="14:14" customFormat="1" x14ac:dyDescent="0.25">
      <c r="N820" s="5" t="str">
        <f>RIGHT(Reference!CO819,6)</f>
        <v/>
      </c>
    </row>
    <row r="821" spans="14:14" customFormat="1" x14ac:dyDescent="0.25">
      <c r="N821" s="5" t="str">
        <f>RIGHT(Reference!CO820,6)</f>
        <v/>
      </c>
    </row>
    <row r="822" spans="14:14" customFormat="1" x14ac:dyDescent="0.25">
      <c r="N822" s="5" t="str">
        <f>RIGHT(Reference!CO821,6)</f>
        <v/>
      </c>
    </row>
    <row r="823" spans="14:14" customFormat="1" x14ac:dyDescent="0.25">
      <c r="N823" s="5" t="str">
        <f>RIGHT(Reference!CO822,6)</f>
        <v/>
      </c>
    </row>
    <row r="824" spans="14:14" customFormat="1" x14ac:dyDescent="0.25">
      <c r="N824" s="5" t="str">
        <f>RIGHT(Reference!CO823,6)</f>
        <v/>
      </c>
    </row>
    <row r="825" spans="14:14" customFormat="1" x14ac:dyDescent="0.25">
      <c r="N825" s="5" t="str">
        <f>RIGHT(Reference!CO824,6)</f>
        <v/>
      </c>
    </row>
    <row r="826" spans="14:14" customFormat="1" x14ac:dyDescent="0.25">
      <c r="N826" s="5" t="str">
        <f>RIGHT(Reference!CO825,6)</f>
        <v/>
      </c>
    </row>
    <row r="827" spans="14:14" customFormat="1" x14ac:dyDescent="0.25">
      <c r="N827" s="5" t="str">
        <f>RIGHT(Reference!CO826,6)</f>
        <v/>
      </c>
    </row>
    <row r="828" spans="14:14" customFormat="1" x14ac:dyDescent="0.25">
      <c r="N828" s="5" t="str">
        <f>RIGHT(Reference!CO827,6)</f>
        <v/>
      </c>
    </row>
    <row r="829" spans="14:14" customFormat="1" x14ac:dyDescent="0.25">
      <c r="N829" s="5" t="str">
        <f>RIGHT(Reference!CO828,6)</f>
        <v/>
      </c>
    </row>
    <row r="830" spans="14:14" customFormat="1" x14ac:dyDescent="0.25">
      <c r="N830" s="5" t="str">
        <f>RIGHT(Reference!CO829,6)</f>
        <v/>
      </c>
    </row>
    <row r="831" spans="14:14" customFormat="1" x14ac:dyDescent="0.25">
      <c r="N831" s="5" t="str">
        <f>RIGHT(Reference!CO830,6)</f>
        <v/>
      </c>
    </row>
    <row r="832" spans="14:14" customFormat="1" x14ac:dyDescent="0.25">
      <c r="N832" s="5" t="str">
        <f>RIGHT(Reference!CO831,6)</f>
        <v/>
      </c>
    </row>
    <row r="833" spans="14:14" customFormat="1" x14ac:dyDescent="0.25">
      <c r="N833" s="5" t="str">
        <f>RIGHT(Reference!CO832,6)</f>
        <v/>
      </c>
    </row>
    <row r="834" spans="14:14" customFormat="1" x14ac:dyDescent="0.25">
      <c r="N834" s="5" t="str">
        <f>RIGHT(Reference!CO833,6)</f>
        <v/>
      </c>
    </row>
    <row r="835" spans="14:14" customFormat="1" x14ac:dyDescent="0.25">
      <c r="N835" s="5" t="str">
        <f>RIGHT(Reference!CO834,6)</f>
        <v/>
      </c>
    </row>
    <row r="836" spans="14:14" customFormat="1" x14ac:dyDescent="0.25">
      <c r="N836" s="5" t="str">
        <f>RIGHT(Reference!CO835,6)</f>
        <v/>
      </c>
    </row>
    <row r="837" spans="14:14" customFormat="1" x14ac:dyDescent="0.25">
      <c r="N837" s="5" t="str">
        <f>RIGHT(Reference!CO836,6)</f>
        <v/>
      </c>
    </row>
    <row r="838" spans="14:14" customFormat="1" x14ac:dyDescent="0.25">
      <c r="N838" s="5" t="str">
        <f>RIGHT(Reference!CO837,6)</f>
        <v/>
      </c>
    </row>
    <row r="839" spans="14:14" customFormat="1" x14ac:dyDescent="0.25">
      <c r="N839" s="5" t="str">
        <f>RIGHT(Reference!CO838,6)</f>
        <v/>
      </c>
    </row>
    <row r="840" spans="14:14" customFormat="1" x14ac:dyDescent="0.25">
      <c r="N840" s="5" t="str">
        <f>RIGHT(Reference!CO839,6)</f>
        <v/>
      </c>
    </row>
    <row r="841" spans="14:14" customFormat="1" x14ac:dyDescent="0.25">
      <c r="N841" s="5" t="str">
        <f>RIGHT(Reference!CO840,6)</f>
        <v/>
      </c>
    </row>
    <row r="842" spans="14:14" customFormat="1" x14ac:dyDescent="0.25">
      <c r="N842" s="5" t="str">
        <f>RIGHT(Reference!CO841,6)</f>
        <v/>
      </c>
    </row>
    <row r="843" spans="14:14" customFormat="1" x14ac:dyDescent="0.25">
      <c r="N843" s="5" t="str">
        <f>RIGHT(Reference!CO842,6)</f>
        <v/>
      </c>
    </row>
    <row r="844" spans="14:14" customFormat="1" x14ac:dyDescent="0.25">
      <c r="N844" s="5" t="str">
        <f>RIGHT(Reference!CO843,6)</f>
        <v/>
      </c>
    </row>
    <row r="845" spans="14:14" customFormat="1" x14ac:dyDescent="0.25">
      <c r="N845" s="5" t="str">
        <f>RIGHT(Reference!CO844,6)</f>
        <v/>
      </c>
    </row>
    <row r="846" spans="14:14" customFormat="1" x14ac:dyDescent="0.25">
      <c r="N846" s="5" t="str">
        <f>RIGHT(Reference!CO845,6)</f>
        <v/>
      </c>
    </row>
    <row r="847" spans="14:14" customFormat="1" x14ac:dyDescent="0.25">
      <c r="N847" s="5" t="str">
        <f>RIGHT(Reference!CO846,6)</f>
        <v/>
      </c>
    </row>
    <row r="848" spans="14:14" customFormat="1" x14ac:dyDescent="0.25">
      <c r="N848" s="5" t="str">
        <f>RIGHT(Reference!CO847,6)</f>
        <v/>
      </c>
    </row>
    <row r="849" spans="14:14" customFormat="1" x14ac:dyDescent="0.25">
      <c r="N849" s="5" t="str">
        <f>RIGHT(Reference!CO848,6)</f>
        <v/>
      </c>
    </row>
    <row r="850" spans="14:14" customFormat="1" x14ac:dyDescent="0.25">
      <c r="N850" s="5" t="str">
        <f>RIGHT(Reference!CO849,6)</f>
        <v/>
      </c>
    </row>
    <row r="851" spans="14:14" customFormat="1" x14ac:dyDescent="0.25">
      <c r="N851" s="5" t="str">
        <f>RIGHT(Reference!CO850,6)</f>
        <v/>
      </c>
    </row>
    <row r="852" spans="14:14" customFormat="1" x14ac:dyDescent="0.25">
      <c r="N852" s="5" t="str">
        <f>RIGHT(Reference!CO851,6)</f>
        <v/>
      </c>
    </row>
    <row r="853" spans="14:14" customFormat="1" x14ac:dyDescent="0.25">
      <c r="N853" s="5" t="str">
        <f>RIGHT(Reference!CO852,6)</f>
        <v/>
      </c>
    </row>
    <row r="854" spans="14:14" customFormat="1" x14ac:dyDescent="0.25">
      <c r="N854" s="5" t="str">
        <f>RIGHT(Reference!CO853,6)</f>
        <v/>
      </c>
    </row>
    <row r="855" spans="14:14" customFormat="1" x14ac:dyDescent="0.25">
      <c r="N855" s="5" t="str">
        <f>RIGHT(Reference!CO854,6)</f>
        <v/>
      </c>
    </row>
    <row r="856" spans="14:14" customFormat="1" x14ac:dyDescent="0.25">
      <c r="N856" s="5" t="str">
        <f>RIGHT(Reference!CO855,6)</f>
        <v/>
      </c>
    </row>
    <row r="857" spans="14:14" customFormat="1" x14ac:dyDescent="0.25">
      <c r="N857" s="5" t="str">
        <f>RIGHT(Reference!CO856,6)</f>
        <v/>
      </c>
    </row>
    <row r="858" spans="14:14" customFormat="1" x14ac:dyDescent="0.25">
      <c r="N858" s="5" t="str">
        <f>RIGHT(Reference!CO857,6)</f>
        <v/>
      </c>
    </row>
    <row r="859" spans="14:14" customFormat="1" x14ac:dyDescent="0.25">
      <c r="N859" s="5" t="str">
        <f>RIGHT(Reference!CO858,6)</f>
        <v/>
      </c>
    </row>
    <row r="860" spans="14:14" customFormat="1" x14ac:dyDescent="0.25">
      <c r="N860" s="5" t="str">
        <f>RIGHT(Reference!CO859,6)</f>
        <v/>
      </c>
    </row>
    <row r="861" spans="14:14" customFormat="1" x14ac:dyDescent="0.25">
      <c r="N861" s="5" t="str">
        <f>RIGHT(Reference!CO860,6)</f>
        <v/>
      </c>
    </row>
    <row r="862" spans="14:14" customFormat="1" x14ac:dyDescent="0.25">
      <c r="N862" s="5" t="str">
        <f>RIGHT(Reference!CO861,6)</f>
        <v/>
      </c>
    </row>
    <row r="863" spans="14:14" customFormat="1" x14ac:dyDescent="0.25">
      <c r="N863" s="5" t="str">
        <f>RIGHT(Reference!CO862,6)</f>
        <v/>
      </c>
    </row>
    <row r="864" spans="14:14" customFormat="1" x14ac:dyDescent="0.25">
      <c r="N864" s="5" t="str">
        <f>RIGHT(Reference!CO863,6)</f>
        <v/>
      </c>
    </row>
    <row r="865" spans="14:14" customFormat="1" x14ac:dyDescent="0.25">
      <c r="N865" s="5" t="str">
        <f>RIGHT(Reference!CO864,6)</f>
        <v/>
      </c>
    </row>
    <row r="866" spans="14:14" customFormat="1" x14ac:dyDescent="0.25">
      <c r="N866" s="5" t="str">
        <f>RIGHT(Reference!CO865,6)</f>
        <v/>
      </c>
    </row>
    <row r="867" spans="14:14" customFormat="1" x14ac:dyDescent="0.25">
      <c r="N867" s="5" t="str">
        <f>RIGHT(Reference!CO866,6)</f>
        <v/>
      </c>
    </row>
    <row r="868" spans="14:14" customFormat="1" x14ac:dyDescent="0.25">
      <c r="N868" s="5" t="str">
        <f>RIGHT(Reference!CO867,6)</f>
        <v/>
      </c>
    </row>
    <row r="869" spans="14:14" customFormat="1" x14ac:dyDescent="0.25">
      <c r="N869" s="5" t="str">
        <f>RIGHT(Reference!CO868,6)</f>
        <v/>
      </c>
    </row>
    <row r="870" spans="14:14" customFormat="1" x14ac:dyDescent="0.25">
      <c r="N870" s="5" t="str">
        <f>RIGHT(Reference!CO869,6)</f>
        <v/>
      </c>
    </row>
    <row r="871" spans="14:14" customFormat="1" x14ac:dyDescent="0.25">
      <c r="N871" s="5" t="str">
        <f>RIGHT(Reference!CO870,6)</f>
        <v/>
      </c>
    </row>
    <row r="872" spans="14:14" customFormat="1" x14ac:dyDescent="0.25">
      <c r="N872" s="5" t="str">
        <f>RIGHT(Reference!CO871,6)</f>
        <v/>
      </c>
    </row>
    <row r="873" spans="14:14" customFormat="1" x14ac:dyDescent="0.25">
      <c r="N873" s="5" t="str">
        <f>RIGHT(Reference!CO872,6)</f>
        <v/>
      </c>
    </row>
    <row r="874" spans="14:14" customFormat="1" x14ac:dyDescent="0.25">
      <c r="N874" s="5" t="str">
        <f>RIGHT(Reference!CO873,6)</f>
        <v/>
      </c>
    </row>
    <row r="875" spans="14:14" customFormat="1" x14ac:dyDescent="0.25">
      <c r="N875" s="5" t="str">
        <f>RIGHT(Reference!CO874,6)</f>
        <v/>
      </c>
    </row>
    <row r="876" spans="14:14" customFormat="1" x14ac:dyDescent="0.25">
      <c r="N876" s="5" t="str">
        <f>RIGHT(Reference!CO875,6)</f>
        <v/>
      </c>
    </row>
    <row r="877" spans="14:14" customFormat="1" x14ac:dyDescent="0.25">
      <c r="N877" s="5" t="str">
        <f>RIGHT(Reference!CO876,6)</f>
        <v/>
      </c>
    </row>
    <row r="878" spans="14:14" customFormat="1" x14ac:dyDescent="0.25">
      <c r="N878" s="5" t="str">
        <f>RIGHT(Reference!CO877,6)</f>
        <v/>
      </c>
    </row>
    <row r="879" spans="14:14" customFormat="1" x14ac:dyDescent="0.25">
      <c r="N879" s="5" t="str">
        <f>RIGHT(Reference!CO878,6)</f>
        <v/>
      </c>
    </row>
    <row r="880" spans="14:14" customFormat="1" x14ac:dyDescent="0.25">
      <c r="N880" s="5" t="str">
        <f>RIGHT(Reference!CO879,6)</f>
        <v/>
      </c>
    </row>
    <row r="881" spans="14:14" customFormat="1" x14ac:dyDescent="0.25">
      <c r="N881" s="5" t="str">
        <f>RIGHT(Reference!CO880,6)</f>
        <v/>
      </c>
    </row>
    <row r="882" spans="14:14" customFormat="1" x14ac:dyDescent="0.25">
      <c r="N882" s="5" t="str">
        <f>RIGHT(Reference!CO881,6)</f>
        <v/>
      </c>
    </row>
    <row r="883" spans="14:14" customFormat="1" x14ac:dyDescent="0.25">
      <c r="N883" s="5" t="str">
        <f>RIGHT(Reference!CO882,6)</f>
        <v/>
      </c>
    </row>
    <row r="884" spans="14:14" customFormat="1" x14ac:dyDescent="0.25">
      <c r="N884" s="5" t="str">
        <f>RIGHT(Reference!CO883,6)</f>
        <v/>
      </c>
    </row>
    <row r="885" spans="14:14" customFormat="1" x14ac:dyDescent="0.25">
      <c r="N885" s="5" t="str">
        <f>RIGHT(Reference!CO884,6)</f>
        <v/>
      </c>
    </row>
    <row r="886" spans="14:14" customFormat="1" x14ac:dyDescent="0.25">
      <c r="N886" s="5" t="str">
        <f>RIGHT(Reference!CO885,6)</f>
        <v/>
      </c>
    </row>
    <row r="887" spans="14:14" customFormat="1" x14ac:dyDescent="0.25">
      <c r="N887" s="5" t="str">
        <f>RIGHT(Reference!CO886,6)</f>
        <v/>
      </c>
    </row>
    <row r="888" spans="14:14" customFormat="1" x14ac:dyDescent="0.25">
      <c r="N888" s="5" t="str">
        <f>RIGHT(Reference!CO887,6)</f>
        <v/>
      </c>
    </row>
    <row r="889" spans="14:14" customFormat="1" x14ac:dyDescent="0.25">
      <c r="N889" s="5" t="str">
        <f>RIGHT(Reference!CO888,6)</f>
        <v/>
      </c>
    </row>
    <row r="890" spans="14:14" customFormat="1" x14ac:dyDescent="0.25">
      <c r="N890" s="5" t="str">
        <f>RIGHT(Reference!CO889,6)</f>
        <v/>
      </c>
    </row>
    <row r="891" spans="14:14" customFormat="1" x14ac:dyDescent="0.25">
      <c r="N891" s="5" t="str">
        <f>RIGHT(Reference!CO890,6)</f>
        <v/>
      </c>
    </row>
    <row r="892" spans="14:14" customFormat="1" x14ac:dyDescent="0.25">
      <c r="N892" s="5" t="str">
        <f>RIGHT(Reference!CO891,6)</f>
        <v/>
      </c>
    </row>
    <row r="893" spans="14:14" customFormat="1" x14ac:dyDescent="0.25">
      <c r="N893" s="5" t="str">
        <f>RIGHT(Reference!CO892,6)</f>
        <v/>
      </c>
    </row>
    <row r="894" spans="14:14" customFormat="1" x14ac:dyDescent="0.25">
      <c r="N894" s="5" t="str">
        <f>RIGHT(Reference!CO893,6)</f>
        <v/>
      </c>
    </row>
    <row r="895" spans="14:14" customFormat="1" x14ac:dyDescent="0.25">
      <c r="N895" s="5" t="str">
        <f>RIGHT(Reference!CO894,6)</f>
        <v/>
      </c>
    </row>
    <row r="896" spans="14:14" customFormat="1" x14ac:dyDescent="0.25">
      <c r="N896" s="5" t="str">
        <f>RIGHT(Reference!CO895,6)</f>
        <v/>
      </c>
    </row>
    <row r="897" spans="14:14" customFormat="1" x14ac:dyDescent="0.25">
      <c r="N897" s="5" t="str">
        <f>RIGHT(Reference!CO896,6)</f>
        <v/>
      </c>
    </row>
    <row r="898" spans="14:14" customFormat="1" x14ac:dyDescent="0.25">
      <c r="N898" s="5" t="str">
        <f>RIGHT(Reference!CO897,6)</f>
        <v/>
      </c>
    </row>
    <row r="899" spans="14:14" customFormat="1" x14ac:dyDescent="0.25">
      <c r="N899" s="5" t="str">
        <f>RIGHT(Reference!CO898,6)</f>
        <v/>
      </c>
    </row>
    <row r="900" spans="14:14" customFormat="1" x14ac:dyDescent="0.25">
      <c r="N900" s="5" t="str">
        <f>RIGHT(Reference!CO899,6)</f>
        <v/>
      </c>
    </row>
    <row r="901" spans="14:14" customFormat="1" x14ac:dyDescent="0.25">
      <c r="N901" s="5" t="str">
        <f>RIGHT(Reference!CO900,6)</f>
        <v/>
      </c>
    </row>
    <row r="902" spans="14:14" customFormat="1" x14ac:dyDescent="0.25">
      <c r="N902" s="5" t="str">
        <f>RIGHT(Reference!CO901,6)</f>
        <v/>
      </c>
    </row>
    <row r="903" spans="14:14" customFormat="1" x14ac:dyDescent="0.25">
      <c r="N903" s="5" t="str">
        <f>RIGHT(Reference!CO902,6)</f>
        <v/>
      </c>
    </row>
    <row r="904" spans="14:14" customFormat="1" x14ac:dyDescent="0.25">
      <c r="N904" s="5" t="str">
        <f>RIGHT(Reference!CO903,6)</f>
        <v/>
      </c>
    </row>
    <row r="905" spans="14:14" customFormat="1" x14ac:dyDescent="0.25">
      <c r="N905" s="5" t="str">
        <f>RIGHT(Reference!CO904,6)</f>
        <v/>
      </c>
    </row>
    <row r="906" spans="14:14" customFormat="1" x14ac:dyDescent="0.25">
      <c r="N906" s="5" t="str">
        <f>RIGHT(Reference!CO905,6)</f>
        <v/>
      </c>
    </row>
    <row r="907" spans="14:14" customFormat="1" x14ac:dyDescent="0.25">
      <c r="N907" s="5" t="str">
        <f>RIGHT(Reference!CO906,6)</f>
        <v/>
      </c>
    </row>
    <row r="908" spans="14:14" customFormat="1" x14ac:dyDescent="0.25">
      <c r="N908" s="5" t="str">
        <f>RIGHT(Reference!CO907,6)</f>
        <v/>
      </c>
    </row>
    <row r="909" spans="14:14" customFormat="1" x14ac:dyDescent="0.25">
      <c r="N909" s="5" t="str">
        <f>RIGHT(Reference!CO908,6)</f>
        <v/>
      </c>
    </row>
    <row r="910" spans="14:14" customFormat="1" x14ac:dyDescent="0.25">
      <c r="N910" s="5" t="str">
        <f>RIGHT(Reference!CO909,6)</f>
        <v/>
      </c>
    </row>
    <row r="911" spans="14:14" customFormat="1" x14ac:dyDescent="0.25">
      <c r="N911" s="5" t="str">
        <f>RIGHT(Reference!CO910,6)</f>
        <v/>
      </c>
    </row>
    <row r="912" spans="14:14" customFormat="1" x14ac:dyDescent="0.25">
      <c r="N912" s="5" t="str">
        <f>RIGHT(Reference!CO911,6)</f>
        <v/>
      </c>
    </row>
    <row r="913" spans="14:14" customFormat="1" x14ac:dyDescent="0.25">
      <c r="N913" s="5" t="str">
        <f>RIGHT(Reference!CO912,6)</f>
        <v/>
      </c>
    </row>
    <row r="914" spans="14:14" customFormat="1" x14ac:dyDescent="0.25">
      <c r="N914" s="5" t="str">
        <f>RIGHT(Reference!CO913,6)</f>
        <v/>
      </c>
    </row>
    <row r="915" spans="14:14" customFormat="1" x14ac:dyDescent="0.25">
      <c r="N915" s="5" t="str">
        <f>RIGHT(Reference!CO914,6)</f>
        <v/>
      </c>
    </row>
    <row r="916" spans="14:14" customFormat="1" x14ac:dyDescent="0.25">
      <c r="N916" s="5" t="str">
        <f>RIGHT(Reference!CO915,6)</f>
        <v/>
      </c>
    </row>
    <row r="917" spans="14:14" customFormat="1" x14ac:dyDescent="0.25">
      <c r="N917" s="5" t="str">
        <f>RIGHT(Reference!CO916,6)</f>
        <v/>
      </c>
    </row>
    <row r="918" spans="14:14" customFormat="1" x14ac:dyDescent="0.25">
      <c r="N918" s="5" t="str">
        <f>RIGHT(Reference!CO917,6)</f>
        <v/>
      </c>
    </row>
    <row r="919" spans="14:14" customFormat="1" x14ac:dyDescent="0.25">
      <c r="N919" s="5" t="str">
        <f>RIGHT(Reference!CO918,6)</f>
        <v/>
      </c>
    </row>
    <row r="920" spans="14:14" customFormat="1" x14ac:dyDescent="0.25">
      <c r="N920" s="5" t="str">
        <f>RIGHT(Reference!CO919,6)</f>
        <v/>
      </c>
    </row>
    <row r="921" spans="14:14" customFormat="1" x14ac:dyDescent="0.25">
      <c r="N921" s="5" t="str">
        <f>RIGHT(Reference!CO920,6)</f>
        <v/>
      </c>
    </row>
    <row r="922" spans="14:14" customFormat="1" x14ac:dyDescent="0.25">
      <c r="N922" s="5" t="str">
        <f>RIGHT(Reference!CO921,6)</f>
        <v/>
      </c>
    </row>
    <row r="923" spans="14:14" customFormat="1" x14ac:dyDescent="0.25">
      <c r="N923" s="5" t="str">
        <f>RIGHT(Reference!CO922,6)</f>
        <v/>
      </c>
    </row>
    <row r="924" spans="14:14" customFormat="1" x14ac:dyDescent="0.25">
      <c r="N924" s="5" t="str">
        <f>RIGHT(Reference!CO923,6)</f>
        <v/>
      </c>
    </row>
    <row r="925" spans="14:14" customFormat="1" x14ac:dyDescent="0.25">
      <c r="N925" s="5" t="str">
        <f>RIGHT(Reference!CO924,6)</f>
        <v/>
      </c>
    </row>
    <row r="926" spans="14:14" customFormat="1" x14ac:dyDescent="0.25">
      <c r="N926" s="5" t="str">
        <f>RIGHT(Reference!CO925,6)</f>
        <v/>
      </c>
    </row>
    <row r="927" spans="14:14" customFormat="1" x14ac:dyDescent="0.25">
      <c r="N927" s="5" t="str">
        <f>RIGHT(Reference!CO926,6)</f>
        <v/>
      </c>
    </row>
    <row r="928" spans="14:14" customFormat="1" x14ac:dyDescent="0.25">
      <c r="N928" s="5" t="str">
        <f>RIGHT(Reference!CO927,6)</f>
        <v/>
      </c>
    </row>
    <row r="929" spans="14:14" customFormat="1" x14ac:dyDescent="0.25">
      <c r="N929" s="5" t="str">
        <f>RIGHT(Reference!CO928,6)</f>
        <v/>
      </c>
    </row>
    <row r="930" spans="14:14" customFormat="1" x14ac:dyDescent="0.25">
      <c r="N930" s="5" t="str">
        <f>RIGHT(Reference!CO929,6)</f>
        <v/>
      </c>
    </row>
    <row r="931" spans="14:14" customFormat="1" x14ac:dyDescent="0.25">
      <c r="N931" s="5" t="str">
        <f>RIGHT(Reference!CO930,6)</f>
        <v/>
      </c>
    </row>
    <row r="932" spans="14:14" customFormat="1" x14ac:dyDescent="0.25">
      <c r="N932" s="5" t="str">
        <f>RIGHT(Reference!CO931,6)</f>
        <v/>
      </c>
    </row>
    <row r="933" spans="14:14" customFormat="1" x14ac:dyDescent="0.25">
      <c r="N933" s="5" t="str">
        <f>RIGHT(Reference!CO932,6)</f>
        <v/>
      </c>
    </row>
    <row r="934" spans="14:14" customFormat="1" x14ac:dyDescent="0.25">
      <c r="N934" s="5" t="str">
        <f>RIGHT(Reference!CO933,6)</f>
        <v/>
      </c>
    </row>
    <row r="935" spans="14:14" customFormat="1" x14ac:dyDescent="0.25">
      <c r="N935" s="5" t="str">
        <f>RIGHT(Reference!CO934,6)</f>
        <v/>
      </c>
    </row>
    <row r="936" spans="14:14" customFormat="1" x14ac:dyDescent="0.25">
      <c r="N936" s="5" t="str">
        <f>RIGHT(Reference!CO935,6)</f>
        <v/>
      </c>
    </row>
    <row r="937" spans="14:14" customFormat="1" x14ac:dyDescent="0.25">
      <c r="N937" s="5" t="str">
        <f>RIGHT(Reference!CO936,6)</f>
        <v/>
      </c>
    </row>
    <row r="938" spans="14:14" customFormat="1" x14ac:dyDescent="0.25">
      <c r="N938" s="5" t="str">
        <f>RIGHT(Reference!CO937,6)</f>
        <v/>
      </c>
    </row>
    <row r="939" spans="14:14" customFormat="1" x14ac:dyDescent="0.25">
      <c r="N939" s="5" t="str">
        <f>RIGHT(Reference!CO938,6)</f>
        <v/>
      </c>
    </row>
    <row r="940" spans="14:14" customFormat="1" x14ac:dyDescent="0.25">
      <c r="N940" s="5" t="str">
        <f>RIGHT(Reference!CO939,6)</f>
        <v/>
      </c>
    </row>
    <row r="941" spans="14:14" customFormat="1" x14ac:dyDescent="0.25">
      <c r="N941" s="5" t="str">
        <f>RIGHT(Reference!CO940,6)</f>
        <v/>
      </c>
    </row>
    <row r="942" spans="14:14" customFormat="1" x14ac:dyDescent="0.25">
      <c r="N942" s="5" t="str">
        <f>RIGHT(Reference!CO941,6)</f>
        <v/>
      </c>
    </row>
    <row r="943" spans="14:14" customFormat="1" x14ac:dyDescent="0.25">
      <c r="N943" s="5" t="str">
        <f>RIGHT(Reference!CO942,6)</f>
        <v/>
      </c>
    </row>
    <row r="944" spans="14:14" customFormat="1" x14ac:dyDescent="0.25">
      <c r="N944" s="5" t="str">
        <f>RIGHT(Reference!CO943,6)</f>
        <v/>
      </c>
    </row>
    <row r="945" spans="14:14" customFormat="1" x14ac:dyDescent="0.25">
      <c r="N945" s="5" t="str">
        <f>RIGHT(Reference!CO944,6)</f>
        <v/>
      </c>
    </row>
    <row r="946" spans="14:14" customFormat="1" x14ac:dyDescent="0.25">
      <c r="N946" s="5" t="str">
        <f>RIGHT(Reference!CO945,6)</f>
        <v/>
      </c>
    </row>
    <row r="947" spans="14:14" customFormat="1" x14ac:dyDescent="0.25">
      <c r="N947" s="5" t="str">
        <f>RIGHT(Reference!CO946,6)</f>
        <v/>
      </c>
    </row>
    <row r="948" spans="14:14" customFormat="1" x14ac:dyDescent="0.25">
      <c r="N948" s="5" t="str">
        <f>RIGHT(Reference!CO947,6)</f>
        <v/>
      </c>
    </row>
    <row r="949" spans="14:14" customFormat="1" x14ac:dyDescent="0.25">
      <c r="N949" s="5" t="str">
        <f>RIGHT(Reference!CO948,6)</f>
        <v/>
      </c>
    </row>
    <row r="950" spans="14:14" customFormat="1" x14ac:dyDescent="0.25">
      <c r="N950" s="5" t="str">
        <f>RIGHT(Reference!CO949,6)</f>
        <v/>
      </c>
    </row>
    <row r="951" spans="14:14" customFormat="1" x14ac:dyDescent="0.25">
      <c r="N951" s="5" t="str">
        <f>RIGHT(Reference!CO950,6)</f>
        <v/>
      </c>
    </row>
    <row r="952" spans="14:14" customFormat="1" x14ac:dyDescent="0.25">
      <c r="N952" s="5" t="str">
        <f>RIGHT(Reference!CO951,6)</f>
        <v/>
      </c>
    </row>
    <row r="953" spans="14:14" customFormat="1" x14ac:dyDescent="0.25">
      <c r="N953" s="5" t="str">
        <f>RIGHT(Reference!CO952,6)</f>
        <v/>
      </c>
    </row>
    <row r="954" spans="14:14" customFormat="1" x14ac:dyDescent="0.25">
      <c r="N954" s="5" t="str">
        <f>RIGHT(Reference!CO953,6)</f>
        <v/>
      </c>
    </row>
    <row r="955" spans="14:14" customFormat="1" x14ac:dyDescent="0.25">
      <c r="N955" s="5" t="str">
        <f>RIGHT(Reference!CO954,6)</f>
        <v/>
      </c>
    </row>
    <row r="956" spans="14:14" customFormat="1" x14ac:dyDescent="0.25">
      <c r="N956" s="5" t="str">
        <f>RIGHT(Reference!CO955,6)</f>
        <v/>
      </c>
    </row>
    <row r="957" spans="14:14" customFormat="1" x14ac:dyDescent="0.25">
      <c r="N957" s="5" t="str">
        <f>RIGHT(Reference!CO956,6)</f>
        <v/>
      </c>
    </row>
    <row r="958" spans="14:14" customFormat="1" x14ac:dyDescent="0.25">
      <c r="N958" s="5" t="str">
        <f>RIGHT(Reference!CO957,6)</f>
        <v/>
      </c>
    </row>
    <row r="959" spans="14:14" customFormat="1" x14ac:dyDescent="0.25">
      <c r="N959" s="5" t="str">
        <f>RIGHT(Reference!CO958,6)</f>
        <v/>
      </c>
    </row>
    <row r="960" spans="14:14" customFormat="1" x14ac:dyDescent="0.25">
      <c r="N960" s="5" t="str">
        <f>RIGHT(Reference!CO959,6)</f>
        <v/>
      </c>
    </row>
    <row r="961" spans="14:14" customFormat="1" x14ac:dyDescent="0.25">
      <c r="N961" s="5" t="str">
        <f>RIGHT(Reference!CO960,6)</f>
        <v/>
      </c>
    </row>
    <row r="962" spans="14:14" customFormat="1" x14ac:dyDescent="0.25">
      <c r="N962" s="5" t="str">
        <f>RIGHT(Reference!CO961,6)</f>
        <v/>
      </c>
    </row>
    <row r="963" spans="14:14" customFormat="1" x14ac:dyDescent="0.25">
      <c r="N963" s="5" t="str">
        <f>RIGHT(Reference!CO962,6)</f>
        <v/>
      </c>
    </row>
    <row r="964" spans="14:14" customFormat="1" x14ac:dyDescent="0.25">
      <c r="N964" s="5" t="str">
        <f>RIGHT(Reference!CO963,6)</f>
        <v/>
      </c>
    </row>
    <row r="965" spans="14:14" customFormat="1" x14ac:dyDescent="0.25">
      <c r="N965" s="5" t="str">
        <f>RIGHT(Reference!CO964,6)</f>
        <v/>
      </c>
    </row>
    <row r="966" spans="14:14" customFormat="1" x14ac:dyDescent="0.25">
      <c r="N966" s="5" t="str">
        <f>RIGHT(Reference!CO965,6)</f>
        <v/>
      </c>
    </row>
    <row r="967" spans="14:14" customFormat="1" x14ac:dyDescent="0.25">
      <c r="N967" s="5" t="str">
        <f>RIGHT(Reference!CO966,6)</f>
        <v/>
      </c>
    </row>
    <row r="968" spans="14:14" customFormat="1" x14ac:dyDescent="0.25">
      <c r="N968" s="5" t="str">
        <f>RIGHT(Reference!CO967,6)</f>
        <v/>
      </c>
    </row>
    <row r="969" spans="14:14" customFormat="1" x14ac:dyDescent="0.25">
      <c r="N969" s="5" t="str">
        <f>RIGHT(Reference!CO968,6)</f>
        <v/>
      </c>
    </row>
    <row r="970" spans="14:14" customFormat="1" x14ac:dyDescent="0.25">
      <c r="N970" s="5" t="str">
        <f>RIGHT(Reference!CO969,6)</f>
        <v/>
      </c>
    </row>
    <row r="971" spans="14:14" customFormat="1" x14ac:dyDescent="0.25">
      <c r="N971" s="5" t="str">
        <f>RIGHT(Reference!CO970,6)</f>
        <v/>
      </c>
    </row>
    <row r="972" spans="14:14" customFormat="1" x14ac:dyDescent="0.25">
      <c r="N972" s="5" t="str">
        <f>RIGHT(Reference!CO971,6)</f>
        <v/>
      </c>
    </row>
    <row r="973" spans="14:14" customFormat="1" x14ac:dyDescent="0.25">
      <c r="N973" s="5" t="str">
        <f>RIGHT(Reference!CO972,6)</f>
        <v/>
      </c>
    </row>
    <row r="974" spans="14:14" customFormat="1" x14ac:dyDescent="0.25">
      <c r="N974" s="5" t="str">
        <f>RIGHT(Reference!CO973,6)</f>
        <v/>
      </c>
    </row>
    <row r="975" spans="14:14" customFormat="1" x14ac:dyDescent="0.25">
      <c r="N975" s="5" t="str">
        <f>RIGHT(Reference!CO974,6)</f>
        <v/>
      </c>
    </row>
    <row r="976" spans="14:14" customFormat="1" x14ac:dyDescent="0.25">
      <c r="N976" s="5" t="str">
        <f>RIGHT(Reference!CO975,6)</f>
        <v/>
      </c>
    </row>
    <row r="977" spans="14:14" customFormat="1" x14ac:dyDescent="0.25">
      <c r="N977" s="5" t="str">
        <f>RIGHT(Reference!CO976,6)</f>
        <v/>
      </c>
    </row>
    <row r="978" spans="14:14" customFormat="1" x14ac:dyDescent="0.25">
      <c r="N978" s="5" t="str">
        <f>RIGHT(Reference!CO977,6)</f>
        <v/>
      </c>
    </row>
    <row r="979" spans="14:14" customFormat="1" x14ac:dyDescent="0.25">
      <c r="N979" s="5" t="str">
        <f>RIGHT(Reference!CO978,6)</f>
        <v/>
      </c>
    </row>
    <row r="980" spans="14:14" customFormat="1" x14ac:dyDescent="0.25">
      <c r="N980" s="5" t="str">
        <f>RIGHT(Reference!CO979,6)</f>
        <v/>
      </c>
    </row>
    <row r="981" spans="14:14" customFormat="1" x14ac:dyDescent="0.25">
      <c r="N981" s="5" t="str">
        <f>RIGHT(Reference!CO980,6)</f>
        <v/>
      </c>
    </row>
    <row r="982" spans="14:14" customFormat="1" x14ac:dyDescent="0.25">
      <c r="N982" s="5" t="str">
        <f>RIGHT(Reference!CO981,6)</f>
        <v/>
      </c>
    </row>
    <row r="983" spans="14:14" customFormat="1" x14ac:dyDescent="0.25">
      <c r="N983" s="5" t="str">
        <f>RIGHT(Reference!CO982,6)</f>
        <v/>
      </c>
    </row>
    <row r="984" spans="14:14" customFormat="1" x14ac:dyDescent="0.25">
      <c r="N984" s="5" t="str">
        <f>RIGHT(Reference!CO983,6)</f>
        <v/>
      </c>
    </row>
    <row r="985" spans="14:14" customFormat="1" x14ac:dyDescent="0.25">
      <c r="N985" s="5" t="str">
        <f>RIGHT(Reference!CO984,6)</f>
        <v/>
      </c>
    </row>
    <row r="986" spans="14:14" customFormat="1" x14ac:dyDescent="0.25">
      <c r="N986" s="5" t="str">
        <f>RIGHT(Reference!CO985,6)</f>
        <v/>
      </c>
    </row>
    <row r="987" spans="14:14" customFormat="1" x14ac:dyDescent="0.25">
      <c r="N987" s="5" t="str">
        <f>RIGHT(Reference!CO986,6)</f>
        <v/>
      </c>
    </row>
    <row r="988" spans="14:14" customFormat="1" x14ac:dyDescent="0.25">
      <c r="N988" s="5" t="str">
        <f>RIGHT(Reference!CO987,6)</f>
        <v/>
      </c>
    </row>
    <row r="989" spans="14:14" customFormat="1" x14ac:dyDescent="0.25">
      <c r="N989" s="5" t="str">
        <f>RIGHT(Reference!CO988,6)</f>
        <v/>
      </c>
    </row>
    <row r="990" spans="14:14" customFormat="1" x14ac:dyDescent="0.25">
      <c r="N990" s="5" t="str">
        <f>RIGHT(Reference!CO989,6)</f>
        <v/>
      </c>
    </row>
    <row r="991" spans="14:14" customFormat="1" x14ac:dyDescent="0.25">
      <c r="N991" s="5" t="str">
        <f>RIGHT(Reference!CO990,6)</f>
        <v/>
      </c>
    </row>
    <row r="992" spans="14:14" customFormat="1" x14ac:dyDescent="0.25">
      <c r="N992" s="5" t="str">
        <f>RIGHT(Reference!CO991,6)</f>
        <v/>
      </c>
    </row>
    <row r="993" spans="14:14" customFormat="1" x14ac:dyDescent="0.25">
      <c r="N993" s="5" t="str">
        <f>RIGHT(Reference!CO992,6)</f>
        <v/>
      </c>
    </row>
    <row r="994" spans="14:14" customFormat="1" x14ac:dyDescent="0.25">
      <c r="N994" s="5" t="str">
        <f>RIGHT(Reference!CO993,6)</f>
        <v/>
      </c>
    </row>
    <row r="995" spans="14:14" customFormat="1" x14ac:dyDescent="0.25">
      <c r="N995" s="5" t="str">
        <f>RIGHT(Reference!CO994,6)</f>
        <v/>
      </c>
    </row>
    <row r="996" spans="14:14" customFormat="1" x14ac:dyDescent="0.25">
      <c r="N996" s="5" t="str">
        <f>RIGHT(Reference!CO995,6)</f>
        <v/>
      </c>
    </row>
    <row r="997" spans="14:14" customFormat="1" x14ac:dyDescent="0.25">
      <c r="N997" s="5" t="str">
        <f>RIGHT(Reference!CO996,6)</f>
        <v/>
      </c>
    </row>
    <row r="998" spans="14:14" customFormat="1" x14ac:dyDescent="0.25">
      <c r="N998" s="5" t="str">
        <f>RIGHT(Reference!CO997,6)</f>
        <v/>
      </c>
    </row>
    <row r="999" spans="14:14" customFormat="1" x14ac:dyDescent="0.25">
      <c r="N999" s="5" t="str">
        <f>RIGHT(Reference!CO998,6)</f>
        <v/>
      </c>
    </row>
    <row r="1000" spans="14:14" customFormat="1" x14ac:dyDescent="0.25">
      <c r="N1000" s="5" t="str">
        <f>RIGHT(Reference!CO999,6)</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112</vt:i4>
      </vt:variant>
    </vt:vector>
  </HeadingPairs>
  <TitlesOfParts>
    <vt:vector size="123" baseType="lpstr">
      <vt:lpstr>Instructions</vt:lpstr>
      <vt:lpstr>Test Data Set Description</vt:lpstr>
      <vt:lpstr>Summary</vt:lpstr>
      <vt:lpstr>Details</vt:lpstr>
      <vt:lpstr>Reference</vt:lpstr>
      <vt:lpstr>ReferenceLookups</vt:lpstr>
      <vt:lpstr>Candidate</vt:lpstr>
      <vt:lpstr>CandidateLookups</vt:lpstr>
      <vt:lpstr>CBECCLookups</vt:lpstr>
      <vt:lpstr>Constants</vt:lpstr>
      <vt:lpstr>EAA</vt:lpstr>
      <vt:lpstr>Candidate</vt:lpstr>
      <vt:lpstr>Candidate_Software</vt:lpstr>
      <vt:lpstr>CandidateEDR</vt:lpstr>
      <vt:lpstr>CandidateFile</vt:lpstr>
      <vt:lpstr>CandidateFileArray</vt:lpstr>
      <vt:lpstr>CandidateFileList</vt:lpstr>
      <vt:lpstr>CandidateFileName</vt:lpstr>
      <vt:lpstr>CandidateProposedEDR</vt:lpstr>
      <vt:lpstr>CandidateProposedIAQVent</vt:lpstr>
      <vt:lpstr>CandidateProposedOtherHVAC</vt:lpstr>
      <vt:lpstr>CandidateProposedSolar</vt:lpstr>
      <vt:lpstr>CandidateProposedSpcCool</vt:lpstr>
      <vt:lpstr>CandidateProposedSpcHeat</vt:lpstr>
      <vt:lpstr>CandidateProposedTotal</vt:lpstr>
      <vt:lpstr>CandidateProposedWtrHeat</vt:lpstr>
      <vt:lpstr>CandidateStandardEDR</vt:lpstr>
      <vt:lpstr>CandidateStandardIAQVent</vt:lpstr>
      <vt:lpstr>CandidateStandardOtherHVAC</vt:lpstr>
      <vt:lpstr>CandidateStandardSolar</vt:lpstr>
      <vt:lpstr>CandidateStandardSpcCool</vt:lpstr>
      <vt:lpstr>CandidateStandardSpcHeat</vt:lpstr>
      <vt:lpstr>CandidateStandardTotal</vt:lpstr>
      <vt:lpstr>CandidateStandardWtrHeat</vt:lpstr>
      <vt:lpstr>Case1Lookup</vt:lpstr>
      <vt:lpstr>Comparison_Author</vt:lpstr>
      <vt:lpstr>Comparison_Date</vt:lpstr>
      <vt:lpstr>ConstructionType</vt:lpstr>
      <vt:lpstr>ConstructionTypeArray</vt:lpstr>
      <vt:lpstr>ConstructionTypeList</vt:lpstr>
      <vt:lpstr>Fail</vt:lpstr>
      <vt:lpstr>No</vt:lpstr>
      <vt:lpstr>Pass</vt:lpstr>
      <vt:lpstr>Details!Print_Area</vt:lpstr>
      <vt:lpstr>Summary!Print_Area</vt:lpstr>
      <vt:lpstr>Details!Print_Titles</vt:lpstr>
      <vt:lpstr>PrototypeArray</vt:lpstr>
      <vt:lpstr>PrototypeList</vt:lpstr>
      <vt:lpstr>RefCol</vt:lpstr>
      <vt:lpstr>RefColEDR</vt:lpstr>
      <vt:lpstr>Reference</vt:lpstr>
      <vt:lpstr>Reference___CP_1__CP_1000</vt:lpstr>
      <vt:lpstr>Reference_Software</vt:lpstr>
      <vt:lpstr>ReferenceFile</vt:lpstr>
      <vt:lpstr>ReferenceFileArray</vt:lpstr>
      <vt:lpstr>ReferenceFileList</vt:lpstr>
      <vt:lpstr>ReferenceFileName</vt:lpstr>
      <vt:lpstr>ReferenceProposedEDR</vt:lpstr>
      <vt:lpstr>ReferenceProposedIAQVent</vt:lpstr>
      <vt:lpstr>ReferenceProposedOtherHVAC</vt:lpstr>
      <vt:lpstr>ReferenceProposedSolar</vt:lpstr>
      <vt:lpstr>ReferenceProposedSpcCool</vt:lpstr>
      <vt:lpstr>ReferenceProposedSpcHeat</vt:lpstr>
      <vt:lpstr>ReferenceProposedTotal</vt:lpstr>
      <vt:lpstr>ReferenceProposedWtrHeat</vt:lpstr>
      <vt:lpstr>ReferenceStandardEDR</vt:lpstr>
      <vt:lpstr>ReferenceStandardIAQVent</vt:lpstr>
      <vt:lpstr>ReferenceStandardOtherHVAC</vt:lpstr>
      <vt:lpstr>ReferenceStandardSolar</vt:lpstr>
      <vt:lpstr>ReferenceStandardSpcCool</vt:lpstr>
      <vt:lpstr>ReferenceStandardSpcHeat</vt:lpstr>
      <vt:lpstr>ReferenceStandardTotal</vt:lpstr>
      <vt:lpstr>ReferenceStandardWtrHeat</vt:lpstr>
      <vt:lpstr>ResultT01</vt:lpstr>
      <vt:lpstr>ResultT02</vt:lpstr>
      <vt:lpstr>ResultT03</vt:lpstr>
      <vt:lpstr>ResultT04</vt:lpstr>
      <vt:lpstr>ResultT05</vt:lpstr>
      <vt:lpstr>ResultT06</vt:lpstr>
      <vt:lpstr>ResultT07</vt:lpstr>
      <vt:lpstr>ResultT08</vt:lpstr>
      <vt:lpstr>ResultT09</vt:lpstr>
      <vt:lpstr>ResultT10</vt:lpstr>
      <vt:lpstr>ResultT11</vt:lpstr>
      <vt:lpstr>ResultT12</vt:lpstr>
      <vt:lpstr>ResultT13</vt:lpstr>
      <vt:lpstr>SoftwareType</vt:lpstr>
      <vt:lpstr>SoftwareTypeArray</vt:lpstr>
      <vt:lpstr>SoftwareTypeList</vt:lpstr>
      <vt:lpstr>StandardArray</vt:lpstr>
      <vt:lpstr>StandardList</vt:lpstr>
      <vt:lpstr>T01Proposed</vt:lpstr>
      <vt:lpstr>T01Standard</vt:lpstr>
      <vt:lpstr>T02Proposed</vt:lpstr>
      <vt:lpstr>T02Standard</vt:lpstr>
      <vt:lpstr>T03Proposed</vt:lpstr>
      <vt:lpstr>T03Standard</vt:lpstr>
      <vt:lpstr>T04Proposed</vt:lpstr>
      <vt:lpstr>T04Standard</vt:lpstr>
      <vt:lpstr>T05Proposed</vt:lpstr>
      <vt:lpstr>T05Standard</vt:lpstr>
      <vt:lpstr>T06Proposed</vt:lpstr>
      <vt:lpstr>T06Standard</vt:lpstr>
      <vt:lpstr>T07Proposed</vt:lpstr>
      <vt:lpstr>T07Standard</vt:lpstr>
      <vt:lpstr>T08Proposed</vt:lpstr>
      <vt:lpstr>T08Standard</vt:lpstr>
      <vt:lpstr>T09Proposed</vt:lpstr>
      <vt:lpstr>T09Standard</vt:lpstr>
      <vt:lpstr>T10Proposed</vt:lpstr>
      <vt:lpstr>T10Standard</vt:lpstr>
      <vt:lpstr>T11Proposed</vt:lpstr>
      <vt:lpstr>T11Standard</vt:lpstr>
      <vt:lpstr>T12Proposed</vt:lpstr>
      <vt:lpstr>T12Standard</vt:lpstr>
      <vt:lpstr>T13Proposed</vt:lpstr>
      <vt:lpstr>T13Standard</vt:lpstr>
      <vt:lpstr>TestArray</vt:lpstr>
      <vt:lpstr>TestList</vt:lpstr>
      <vt:lpstr>Tolerance</vt:lpstr>
      <vt:lpstr>TotalSum</vt:lpstr>
      <vt:lpstr>Units</vt:lpstr>
      <vt:lpstr>Yes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Nittler</dc:creator>
  <cp:lastModifiedBy>Ken Nittler</cp:lastModifiedBy>
  <cp:lastPrinted>2017-08-30T17:49:12Z</cp:lastPrinted>
  <dcterms:created xsi:type="dcterms:W3CDTF">2013-06-07T21:21:30Z</dcterms:created>
  <dcterms:modified xsi:type="dcterms:W3CDTF">2017-08-30T17:50:44Z</dcterms:modified>
</cp:coreProperties>
</file>