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v2\trunk\RulesetSrc\T24SFam\To-Docu\"/>
    </mc:Choice>
  </mc:AlternateContent>
  <xr:revisionPtr revIDLastSave="0" documentId="13_ncr:1_{B74F8466-F189-4769-9FEF-D3C09917A9A0}" xr6:coauthVersionLast="47" xr6:coauthVersionMax="47" xr10:uidLastSave="{00000000-0000-0000-0000-000000000000}"/>
  <bookViews>
    <workbookView xWindow="23563" yWindow="720" windowWidth="14563" windowHeight="13654" tabRatio="750" firstSheet="2" activeTab="2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6" i="7" l="1"/>
  <c r="D357" i="7" s="1"/>
  <c r="C356" i="7"/>
  <c r="C357" i="7" s="1"/>
  <c r="AB356" i="7"/>
  <c r="Y356" i="7"/>
  <c r="X356" i="7"/>
  <c r="W356" i="7"/>
  <c r="V356" i="7"/>
  <c r="U356" i="7"/>
  <c r="T356" i="7"/>
  <c r="S356" i="7"/>
  <c r="R356" i="7"/>
  <c r="Q356" i="7"/>
  <c r="P356" i="7"/>
  <c r="O356" i="7"/>
  <c r="D314" i="7"/>
  <c r="D315" i="7" s="1"/>
  <c r="C314" i="7"/>
  <c r="C315" i="7" s="1"/>
  <c r="Y314" i="7"/>
  <c r="X314" i="7"/>
  <c r="W314" i="7"/>
  <c r="V314" i="7"/>
  <c r="U314" i="7"/>
  <c r="E18" i="16"/>
  <c r="D18" i="16"/>
  <c r="F152" i="16"/>
  <c r="F151" i="16"/>
  <c r="G151" i="16" s="1"/>
  <c r="G152" i="16" l="1"/>
  <c r="H152" i="16" s="1"/>
  <c r="Y389" i="7"/>
  <c r="X389" i="7"/>
  <c r="W389" i="7"/>
  <c r="V389" i="7"/>
  <c r="U389" i="7"/>
  <c r="Y347" i="7"/>
  <c r="X347" i="7"/>
  <c r="W347" i="7"/>
  <c r="V347" i="7"/>
  <c r="U347" i="7"/>
  <c r="Y305" i="7"/>
  <c r="X305" i="7"/>
  <c r="W305" i="7"/>
  <c r="V305" i="7"/>
  <c r="U305" i="7"/>
  <c r="AB265" i="7"/>
  <c r="AB305" i="7" s="1"/>
  <c r="AB347" i="7" s="1"/>
  <c r="AB389" i="7" s="1"/>
  <c r="Y265" i="7"/>
  <c r="X265" i="7"/>
  <c r="W265" i="7"/>
  <c r="V265" i="7"/>
  <c r="U265" i="7"/>
  <c r="Y235" i="7"/>
  <c r="X235" i="7"/>
  <c r="W235" i="7"/>
  <c r="V235" i="7"/>
  <c r="U235" i="7"/>
  <c r="Y194" i="7"/>
  <c r="X194" i="7"/>
  <c r="W194" i="7"/>
  <c r="V194" i="7"/>
  <c r="U194" i="7"/>
  <c r="U195" i="7"/>
  <c r="V195" i="7"/>
  <c r="W195" i="7"/>
  <c r="X195" i="7"/>
  <c r="Y195" i="7"/>
  <c r="Y164" i="7"/>
  <c r="X164" i="7"/>
  <c r="W164" i="7"/>
  <c r="V164" i="7"/>
  <c r="U164" i="7"/>
  <c r="AB133" i="7"/>
  <c r="Y133" i="7"/>
  <c r="X133" i="7"/>
  <c r="W133" i="7"/>
  <c r="V133" i="7"/>
  <c r="T133" i="7"/>
  <c r="T265" i="7" s="1"/>
  <c r="T305" i="7" s="1"/>
  <c r="T347" i="7" s="1"/>
  <c r="T389" i="7" s="1"/>
  <c r="S133" i="7"/>
  <c r="S265" i="7" s="1"/>
  <c r="S305" i="7" s="1"/>
  <c r="S347" i="7" s="1"/>
  <c r="S389" i="7" s="1"/>
  <c r="R133" i="7"/>
  <c r="R265" i="7" s="1"/>
  <c r="R305" i="7" s="1"/>
  <c r="R347" i="7" s="1"/>
  <c r="R389" i="7" s="1"/>
  <c r="Q133" i="7"/>
  <c r="Q265" i="7" s="1"/>
  <c r="Q305" i="7" s="1"/>
  <c r="Q347" i="7" s="1"/>
  <c r="Q389" i="7" s="1"/>
  <c r="P133" i="7"/>
  <c r="P265" i="7" s="1"/>
  <c r="P305" i="7" s="1"/>
  <c r="P347" i="7" s="1"/>
  <c r="P389" i="7" s="1"/>
  <c r="O133" i="7"/>
  <c r="O265" i="7" s="1"/>
  <c r="O305" i="7" s="1"/>
  <c r="O347" i="7" s="1"/>
  <c r="O389" i="7" s="1"/>
  <c r="Y103" i="7"/>
  <c r="X103" i="7"/>
  <c r="W103" i="7"/>
  <c r="V103" i="7"/>
  <c r="U103" i="7"/>
  <c r="U133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1" i="7" l="1"/>
  <c r="X231" i="7"/>
  <c r="W231" i="7"/>
  <c r="V231" i="7"/>
  <c r="U231" i="7"/>
  <c r="AB385" i="7"/>
  <c r="Y385" i="7"/>
  <c r="X385" i="7"/>
  <c r="W385" i="7"/>
  <c r="V385" i="7"/>
  <c r="U385" i="7"/>
  <c r="T385" i="7"/>
  <c r="S385" i="7"/>
  <c r="R385" i="7"/>
  <c r="Q385" i="7"/>
  <c r="P385" i="7"/>
  <c r="O385" i="7"/>
  <c r="U344" i="7"/>
  <c r="V344" i="7"/>
  <c r="W344" i="7"/>
  <c r="X344" i="7"/>
  <c r="Y344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5" i="7"/>
  <c r="X395" i="7"/>
  <c r="W395" i="7"/>
  <c r="V395" i="7"/>
  <c r="U395" i="7"/>
  <c r="Y394" i="7"/>
  <c r="X394" i="7"/>
  <c r="W394" i="7"/>
  <c r="V394" i="7"/>
  <c r="U394" i="7"/>
  <c r="Y393" i="7"/>
  <c r="W393" i="7"/>
  <c r="U393" i="7"/>
  <c r="J393" i="7"/>
  <c r="X393" i="7" s="1"/>
  <c r="G393" i="7"/>
  <c r="V393" i="7" s="1"/>
  <c r="Y392" i="7"/>
  <c r="W392" i="7"/>
  <c r="V392" i="7"/>
  <c r="U392" i="7"/>
  <c r="J392" i="7"/>
  <c r="X392" i="7" s="1"/>
  <c r="Y391" i="7"/>
  <c r="W391" i="7"/>
  <c r="V391" i="7"/>
  <c r="U391" i="7"/>
  <c r="J391" i="7"/>
  <c r="X391" i="7" s="1"/>
  <c r="Y390" i="7"/>
  <c r="X390" i="7"/>
  <c r="W390" i="7"/>
  <c r="V390" i="7"/>
  <c r="U390" i="7"/>
  <c r="Y388" i="7"/>
  <c r="X388" i="7"/>
  <c r="W388" i="7"/>
  <c r="V388" i="7"/>
  <c r="U388" i="7"/>
  <c r="Y387" i="7"/>
  <c r="X387" i="7"/>
  <c r="W387" i="7"/>
  <c r="V387" i="7"/>
  <c r="U387" i="7"/>
  <c r="Y386" i="7"/>
  <c r="X386" i="7"/>
  <c r="W386" i="7"/>
  <c r="V386" i="7"/>
  <c r="U386" i="7"/>
  <c r="Y384" i="7"/>
  <c r="X384" i="7"/>
  <c r="W384" i="7"/>
  <c r="V384" i="7"/>
  <c r="U384" i="7"/>
  <c r="Y383" i="7"/>
  <c r="X383" i="7"/>
  <c r="W383" i="7"/>
  <c r="V383" i="7"/>
  <c r="U383" i="7"/>
  <c r="Y382" i="7"/>
  <c r="X382" i="7"/>
  <c r="W382" i="7"/>
  <c r="V382" i="7"/>
  <c r="U382" i="7"/>
  <c r="Y381" i="7"/>
  <c r="X381" i="7"/>
  <c r="W381" i="7"/>
  <c r="V381" i="7"/>
  <c r="U381" i="7"/>
  <c r="Y380" i="7"/>
  <c r="X380" i="7"/>
  <c r="W380" i="7"/>
  <c r="V380" i="7"/>
  <c r="U380" i="7"/>
  <c r="Y379" i="7"/>
  <c r="W379" i="7"/>
  <c r="U379" i="7"/>
  <c r="J379" i="7"/>
  <c r="X379" i="7" s="1"/>
  <c r="G379" i="7"/>
  <c r="V379" i="7" s="1"/>
  <c r="Y378" i="7"/>
  <c r="X378" i="7"/>
  <c r="W378" i="7"/>
  <c r="V378" i="7"/>
  <c r="U378" i="7"/>
  <c r="Y377" i="7"/>
  <c r="X377" i="7"/>
  <c r="W377" i="7"/>
  <c r="V377" i="7"/>
  <c r="U377" i="7"/>
  <c r="Y376" i="7"/>
  <c r="W376" i="7"/>
  <c r="V376" i="7"/>
  <c r="U376" i="7"/>
  <c r="J376" i="7"/>
  <c r="X376" i="7" s="1"/>
  <c r="Y375" i="7"/>
  <c r="X375" i="7"/>
  <c r="W375" i="7"/>
  <c r="V375" i="7"/>
  <c r="U375" i="7"/>
  <c r="Y374" i="7"/>
  <c r="X374" i="7"/>
  <c r="W374" i="7"/>
  <c r="V374" i="7"/>
  <c r="U374" i="7"/>
  <c r="Y373" i="7"/>
  <c r="X373" i="7"/>
  <c r="W373" i="7"/>
  <c r="V373" i="7"/>
  <c r="U373" i="7"/>
  <c r="Y372" i="7"/>
  <c r="W372" i="7"/>
  <c r="V372" i="7"/>
  <c r="U372" i="7"/>
  <c r="J372" i="7"/>
  <c r="X372" i="7" s="1"/>
  <c r="Y371" i="7"/>
  <c r="W371" i="7"/>
  <c r="V371" i="7"/>
  <c r="U371" i="7"/>
  <c r="J371" i="7"/>
  <c r="X371" i="7" s="1"/>
  <c r="Y370" i="7"/>
  <c r="X370" i="7"/>
  <c r="W370" i="7"/>
  <c r="V370" i="7"/>
  <c r="U370" i="7"/>
  <c r="Y369" i="7"/>
  <c r="X369" i="7"/>
  <c r="W369" i="7"/>
  <c r="V369" i="7"/>
  <c r="U369" i="7"/>
  <c r="Y368" i="7"/>
  <c r="X368" i="7"/>
  <c r="W368" i="7"/>
  <c r="V368" i="7"/>
  <c r="U368" i="7"/>
  <c r="Y367" i="7"/>
  <c r="X367" i="7"/>
  <c r="W367" i="7"/>
  <c r="V367" i="7"/>
  <c r="U367" i="7"/>
  <c r="Y366" i="7"/>
  <c r="X366" i="7"/>
  <c r="W366" i="7"/>
  <c r="V366" i="7"/>
  <c r="U366" i="7"/>
  <c r="Y365" i="7"/>
  <c r="W365" i="7"/>
  <c r="U365" i="7"/>
  <c r="J365" i="7"/>
  <c r="X365" i="7" s="1"/>
  <c r="G365" i="7"/>
  <c r="V365" i="7" s="1"/>
  <c r="Y364" i="7"/>
  <c r="X364" i="7"/>
  <c r="W364" i="7"/>
  <c r="V364" i="7"/>
  <c r="U364" i="7"/>
  <c r="Y363" i="7"/>
  <c r="X363" i="7"/>
  <c r="W363" i="7"/>
  <c r="V363" i="7"/>
  <c r="U363" i="7"/>
  <c r="Y362" i="7"/>
  <c r="W362" i="7"/>
  <c r="V362" i="7"/>
  <c r="U362" i="7"/>
  <c r="J362" i="7"/>
  <c r="X362" i="7" s="1"/>
  <c r="Y361" i="7"/>
  <c r="X361" i="7"/>
  <c r="W361" i="7"/>
  <c r="U361" i="7"/>
  <c r="G361" i="7"/>
  <c r="V361" i="7" s="1"/>
  <c r="Y360" i="7"/>
  <c r="X360" i="7"/>
  <c r="W360" i="7"/>
  <c r="V360" i="7"/>
  <c r="U360" i="7"/>
  <c r="Y359" i="7"/>
  <c r="X359" i="7"/>
  <c r="W359" i="7"/>
  <c r="V359" i="7"/>
  <c r="U359" i="7"/>
  <c r="Y358" i="7"/>
  <c r="W358" i="7"/>
  <c r="V358" i="7"/>
  <c r="U358" i="7"/>
  <c r="J358" i="7"/>
  <c r="X358" i="7" s="1"/>
  <c r="Y357" i="7"/>
  <c r="X357" i="7"/>
  <c r="W357" i="7"/>
  <c r="V357" i="7"/>
  <c r="U357" i="7"/>
  <c r="D358" i="7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C358" i="7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Y355" i="7"/>
  <c r="X355" i="7"/>
  <c r="W355" i="7"/>
  <c r="V355" i="7"/>
  <c r="U355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6" i="7"/>
  <c r="X296" i="7" s="1"/>
  <c r="J293" i="7"/>
  <c r="X293" i="7" s="1"/>
  <c r="J289" i="7"/>
  <c r="X289" i="7" s="1"/>
  <c r="J288" i="7"/>
  <c r="X288" i="7" s="1"/>
  <c r="J282" i="7"/>
  <c r="X282" i="7" s="1"/>
  <c r="J279" i="7"/>
  <c r="X279" i="7" s="1"/>
  <c r="J275" i="7"/>
  <c r="X275" i="7" s="1"/>
  <c r="G296" i="7"/>
  <c r="V296" i="7" s="1"/>
  <c r="G282" i="7"/>
  <c r="V282" i="7" s="1"/>
  <c r="G278" i="7"/>
  <c r="V278" i="7" s="1"/>
  <c r="J309" i="7"/>
  <c r="X309" i="7" s="1"/>
  <c r="J308" i="7"/>
  <c r="X308" i="7" s="1"/>
  <c r="J307" i="7"/>
  <c r="X307" i="7" s="1"/>
  <c r="X298" i="7"/>
  <c r="X297" i="7"/>
  <c r="X295" i="7"/>
  <c r="X294" i="7"/>
  <c r="X290" i="7"/>
  <c r="X285" i="7"/>
  <c r="X281" i="7"/>
  <c r="X277" i="7"/>
  <c r="X274" i="7"/>
  <c r="G309" i="7"/>
  <c r="V309" i="7" s="1"/>
  <c r="V298" i="7"/>
  <c r="V297" i="7"/>
  <c r="V294" i="7"/>
  <c r="V293" i="7"/>
  <c r="V287" i="7"/>
  <c r="V285" i="7"/>
  <c r="V283" i="7"/>
  <c r="V280" i="7"/>
  <c r="V279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30" i="7"/>
  <c r="X330" i="7" s="1"/>
  <c r="J329" i="7"/>
  <c r="X329" i="7" s="1"/>
  <c r="J334" i="7"/>
  <c r="X334" i="7" s="1"/>
  <c r="J320" i="7"/>
  <c r="X320" i="7" s="1"/>
  <c r="J316" i="7"/>
  <c r="X316" i="7" s="1"/>
  <c r="G319" i="7"/>
  <c r="V319" i="7" s="1"/>
  <c r="J323" i="7"/>
  <c r="X323" i="7" s="1"/>
  <c r="G323" i="7"/>
  <c r="V323" i="7" s="1"/>
  <c r="J337" i="7"/>
  <c r="X337" i="7" s="1"/>
  <c r="G337" i="7"/>
  <c r="V337" i="7" s="1"/>
  <c r="G351" i="7"/>
  <c r="V351" i="7" s="1"/>
  <c r="J350" i="7"/>
  <c r="X350" i="7" s="1"/>
  <c r="J349" i="7"/>
  <c r="X349" i="7" s="1"/>
  <c r="J351" i="7"/>
  <c r="X351" i="7" s="1"/>
  <c r="X397" i="7"/>
  <c r="X353" i="7"/>
  <c r="X352" i="7"/>
  <c r="X348" i="7"/>
  <c r="X346" i="7"/>
  <c r="X345" i="7"/>
  <c r="X342" i="7"/>
  <c r="X341" i="7"/>
  <c r="X340" i="7"/>
  <c r="X339" i="7"/>
  <c r="X338" i="7"/>
  <c r="X336" i="7"/>
  <c r="X335" i="7"/>
  <c r="X333" i="7"/>
  <c r="X332" i="7"/>
  <c r="X331" i="7"/>
  <c r="X328" i="7"/>
  <c r="X327" i="7"/>
  <c r="X326" i="7"/>
  <c r="X325" i="7"/>
  <c r="X324" i="7"/>
  <c r="X322" i="7"/>
  <c r="X321" i="7"/>
  <c r="X319" i="7"/>
  <c r="X318" i="7"/>
  <c r="X317" i="7"/>
  <c r="X315" i="7"/>
  <c r="X313" i="7"/>
  <c r="X311" i="7"/>
  <c r="X310" i="7"/>
  <c r="X306" i="7"/>
  <c r="X304" i="7"/>
  <c r="X303" i="7"/>
  <c r="X302" i="7"/>
  <c r="X301" i="7"/>
  <c r="X300" i="7"/>
  <c r="X299" i="7"/>
  <c r="X292" i="7"/>
  <c r="X291" i="7"/>
  <c r="X287" i="7"/>
  <c r="X286" i="7"/>
  <c r="X284" i="7"/>
  <c r="X283" i="7"/>
  <c r="X280" i="7"/>
  <c r="X278" i="7"/>
  <c r="X276" i="7"/>
  <c r="X273" i="7"/>
  <c r="X271" i="7"/>
  <c r="X270" i="7"/>
  <c r="X269" i="7"/>
  <c r="X268" i="7"/>
  <c r="X267" i="7"/>
  <c r="X266" i="7"/>
  <c r="X264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1" i="7"/>
  <c r="X240" i="7"/>
  <c r="X239" i="7"/>
  <c r="X238" i="7"/>
  <c r="X237" i="7"/>
  <c r="X236" i="7"/>
  <c r="X234" i="7"/>
  <c r="X233" i="7"/>
  <c r="X232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0" i="7"/>
  <c r="X199" i="7"/>
  <c r="X198" i="7"/>
  <c r="X197" i="7"/>
  <c r="X196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0" i="7"/>
  <c r="X169" i="7"/>
  <c r="X168" i="7"/>
  <c r="X167" i="7"/>
  <c r="X166" i="7"/>
  <c r="X165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39" i="7"/>
  <c r="X138" i="7"/>
  <c r="X137" i="7"/>
  <c r="X136" i="7"/>
  <c r="X135" i="7"/>
  <c r="X134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09" i="7"/>
  <c r="X108" i="7"/>
  <c r="X107" i="7"/>
  <c r="X106" i="7"/>
  <c r="X105" i="7"/>
  <c r="X104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V397" i="7"/>
  <c r="V353" i="7"/>
  <c r="V352" i="7"/>
  <c r="V350" i="7"/>
  <c r="V349" i="7"/>
  <c r="V348" i="7"/>
  <c r="V346" i="7"/>
  <c r="V345" i="7"/>
  <c r="V342" i="7"/>
  <c r="V341" i="7"/>
  <c r="V340" i="7"/>
  <c r="V339" i="7"/>
  <c r="V338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2" i="7"/>
  <c r="V321" i="7"/>
  <c r="V320" i="7"/>
  <c r="V318" i="7"/>
  <c r="V317" i="7"/>
  <c r="V316" i="7"/>
  <c r="V315" i="7"/>
  <c r="V313" i="7"/>
  <c r="V311" i="7"/>
  <c r="V310" i="7"/>
  <c r="V308" i="7"/>
  <c r="V307" i="7"/>
  <c r="V306" i="7"/>
  <c r="V304" i="7"/>
  <c r="V303" i="7"/>
  <c r="V302" i="7"/>
  <c r="V301" i="7"/>
  <c r="V300" i="7"/>
  <c r="V299" i="7"/>
  <c r="V295" i="7"/>
  <c r="V292" i="7"/>
  <c r="V291" i="7"/>
  <c r="V290" i="7"/>
  <c r="V289" i="7"/>
  <c r="V288" i="7"/>
  <c r="V286" i="7"/>
  <c r="V284" i="7"/>
  <c r="V281" i="7"/>
  <c r="V277" i="7"/>
  <c r="V276" i="7"/>
  <c r="V275" i="7"/>
  <c r="V274" i="7"/>
  <c r="V273" i="7"/>
  <c r="V271" i="7"/>
  <c r="V270" i="7"/>
  <c r="V269" i="7"/>
  <c r="V268" i="7"/>
  <c r="V267" i="7"/>
  <c r="V266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1" i="7"/>
  <c r="V240" i="7"/>
  <c r="V239" i="7"/>
  <c r="V238" i="7"/>
  <c r="V237" i="7"/>
  <c r="V236" i="7"/>
  <c r="V234" i="7"/>
  <c r="V233" i="7"/>
  <c r="V232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0" i="7"/>
  <c r="V199" i="7"/>
  <c r="V198" i="7"/>
  <c r="V197" i="7"/>
  <c r="V196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0" i="7"/>
  <c r="V169" i="7"/>
  <c r="V168" i="7"/>
  <c r="V167" i="7"/>
  <c r="V166" i="7"/>
  <c r="V165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39" i="7"/>
  <c r="V138" i="7"/>
  <c r="V137" i="7"/>
  <c r="V136" i="7"/>
  <c r="V135" i="7"/>
  <c r="V134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09" i="7"/>
  <c r="V108" i="7"/>
  <c r="V107" i="7"/>
  <c r="V106" i="7"/>
  <c r="V105" i="7"/>
  <c r="V104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G77" i="7"/>
  <c r="H77" i="7" s="1"/>
  <c r="I77" i="7" s="1"/>
  <c r="Y102" i="7"/>
  <c r="Y132" i="7"/>
  <c r="Y163" i="7"/>
  <c r="D387" i="7" l="1"/>
  <c r="D388" i="7" s="1"/>
  <c r="C387" i="7"/>
  <c r="C388" i="7" s="1"/>
  <c r="D320" i="1"/>
  <c r="D321" i="1" s="1"/>
  <c r="D322" i="1" s="1"/>
  <c r="C320" i="1"/>
  <c r="C321" i="1" s="1"/>
  <c r="C322" i="1" s="1"/>
  <c r="J77" i="7"/>
  <c r="K77" i="7" s="1"/>
  <c r="L77" i="7" s="1"/>
  <c r="Y346" i="7"/>
  <c r="W346" i="7"/>
  <c r="U346" i="7"/>
  <c r="Y304" i="7"/>
  <c r="W304" i="7"/>
  <c r="U304" i="7"/>
  <c r="AB264" i="7"/>
  <c r="AB304" i="7" s="1"/>
  <c r="AB346" i="7" s="1"/>
  <c r="AB388" i="7" s="1"/>
  <c r="Y264" i="7"/>
  <c r="W264" i="7"/>
  <c r="U264" i="7"/>
  <c r="Y234" i="7"/>
  <c r="W234" i="7"/>
  <c r="U234" i="7"/>
  <c r="Y193" i="7"/>
  <c r="W193" i="7"/>
  <c r="U193" i="7"/>
  <c r="W163" i="7"/>
  <c r="U163" i="7"/>
  <c r="AB132" i="7"/>
  <c r="W132" i="7"/>
  <c r="T132" i="7"/>
  <c r="T264" i="7" s="1"/>
  <c r="T304" i="7" s="1"/>
  <c r="T346" i="7" s="1"/>
  <c r="T388" i="7" s="1"/>
  <c r="S132" i="7"/>
  <c r="S264" i="7" s="1"/>
  <c r="S304" i="7" s="1"/>
  <c r="S346" i="7" s="1"/>
  <c r="S388" i="7" s="1"/>
  <c r="R132" i="7"/>
  <c r="R264" i="7" s="1"/>
  <c r="R304" i="7" s="1"/>
  <c r="R346" i="7" s="1"/>
  <c r="R388" i="7" s="1"/>
  <c r="Q132" i="7"/>
  <c r="Q264" i="7" s="1"/>
  <c r="Q304" i="7" s="1"/>
  <c r="Q346" i="7" s="1"/>
  <c r="Q388" i="7" s="1"/>
  <c r="P132" i="7"/>
  <c r="P264" i="7" s="1"/>
  <c r="P304" i="7" s="1"/>
  <c r="P346" i="7" s="1"/>
  <c r="P388" i="7" s="1"/>
  <c r="O132" i="7"/>
  <c r="O264" i="7" s="1"/>
  <c r="O304" i="7" s="1"/>
  <c r="O346" i="7" s="1"/>
  <c r="O388" i="7" s="1"/>
  <c r="W102" i="7"/>
  <c r="U102" i="7"/>
  <c r="U132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9" i="7" l="1"/>
  <c r="C390" i="7" s="1"/>
  <c r="C391" i="7" s="1"/>
  <c r="C392" i="7" s="1"/>
  <c r="C393" i="7" s="1"/>
  <c r="C394" i="7" s="1"/>
  <c r="C395" i="7" s="1"/>
  <c r="D389" i="7"/>
  <c r="D390" i="7" s="1"/>
  <c r="D391" i="7" s="1"/>
  <c r="D392" i="7" s="1"/>
  <c r="D393" i="7" s="1"/>
  <c r="D394" i="7" s="1"/>
  <c r="D395" i="7" s="1"/>
  <c r="Y397" i="7"/>
  <c r="Y353" i="7"/>
  <c r="Y352" i="7"/>
  <c r="Y351" i="7"/>
  <c r="Y350" i="7"/>
  <c r="Y349" i="7"/>
  <c r="Y348" i="7"/>
  <c r="Y345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3" i="7"/>
  <c r="Y311" i="7"/>
  <c r="Y310" i="7"/>
  <c r="Y309" i="7"/>
  <c r="Y308" i="7"/>
  <c r="Y307" i="7"/>
  <c r="Y306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1" i="7"/>
  <c r="Y270" i="7"/>
  <c r="Y269" i="7"/>
  <c r="Y268" i="7"/>
  <c r="Y267" i="7"/>
  <c r="Y266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1" i="7"/>
  <c r="Y240" i="7"/>
  <c r="Y239" i="7"/>
  <c r="Y238" i="7"/>
  <c r="Y237" i="7"/>
  <c r="Y236" i="7"/>
  <c r="Y233" i="7"/>
  <c r="Y232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0" i="7"/>
  <c r="Y199" i="7"/>
  <c r="Y198" i="7"/>
  <c r="Y197" i="7"/>
  <c r="Y196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0" i="7"/>
  <c r="Y169" i="7"/>
  <c r="Y168" i="7"/>
  <c r="Y167" i="7"/>
  <c r="Y166" i="7"/>
  <c r="Y165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39" i="7"/>
  <c r="Y138" i="7"/>
  <c r="Y137" i="7"/>
  <c r="Y136" i="7"/>
  <c r="Y135" i="7"/>
  <c r="Y134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09" i="7"/>
  <c r="Y108" i="7"/>
  <c r="Y107" i="7"/>
  <c r="Y106" i="7"/>
  <c r="Y105" i="7"/>
  <c r="Y104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5" i="7"/>
  <c r="U205" i="7"/>
  <c r="W204" i="7"/>
  <c r="U204" i="7"/>
  <c r="W214" i="7"/>
  <c r="U214" i="7"/>
  <c r="W213" i="7"/>
  <c r="U213" i="7"/>
  <c r="W212" i="7"/>
  <c r="U212" i="7"/>
  <c r="W218" i="7"/>
  <c r="U218" i="7"/>
  <c r="W217" i="7"/>
  <c r="U217" i="7"/>
  <c r="W228" i="7"/>
  <c r="U228" i="7"/>
  <c r="W227" i="7"/>
  <c r="U227" i="7"/>
  <c r="W226" i="7"/>
  <c r="U226" i="7"/>
  <c r="W330" i="7" l="1"/>
  <c r="U330" i="7"/>
  <c r="T330" i="7"/>
  <c r="T372" i="7" s="1"/>
  <c r="S330" i="7"/>
  <c r="S372" i="7" s="1"/>
  <c r="R330" i="7"/>
  <c r="R372" i="7" s="1"/>
  <c r="Q330" i="7"/>
  <c r="Q372" i="7" s="1"/>
  <c r="P330" i="7"/>
  <c r="P372" i="7" s="1"/>
  <c r="O330" i="7"/>
  <c r="O372" i="7" s="1"/>
  <c r="W329" i="7"/>
  <c r="U329" i="7"/>
  <c r="T329" i="7"/>
  <c r="T371" i="7" s="1"/>
  <c r="S329" i="7"/>
  <c r="S371" i="7" s="1"/>
  <c r="R329" i="7"/>
  <c r="R371" i="7" s="1"/>
  <c r="Q329" i="7"/>
  <c r="Q371" i="7" s="1"/>
  <c r="P329" i="7"/>
  <c r="P371" i="7" s="1"/>
  <c r="O329" i="7"/>
  <c r="O371" i="7" s="1"/>
  <c r="W326" i="7"/>
  <c r="U326" i="7"/>
  <c r="T326" i="7"/>
  <c r="T368" i="7" s="1"/>
  <c r="S326" i="7"/>
  <c r="S368" i="7" s="1"/>
  <c r="R326" i="7"/>
  <c r="R368" i="7" s="1"/>
  <c r="Q326" i="7"/>
  <c r="Q368" i="7" s="1"/>
  <c r="P326" i="7"/>
  <c r="P368" i="7" s="1"/>
  <c r="O326" i="7"/>
  <c r="O368" i="7" s="1"/>
  <c r="W325" i="7"/>
  <c r="U325" i="7"/>
  <c r="T325" i="7"/>
  <c r="T367" i="7" s="1"/>
  <c r="S325" i="7"/>
  <c r="S367" i="7" s="1"/>
  <c r="R325" i="7"/>
  <c r="R367" i="7" s="1"/>
  <c r="Q325" i="7"/>
  <c r="Q367" i="7" s="1"/>
  <c r="P325" i="7"/>
  <c r="P367" i="7" s="1"/>
  <c r="O325" i="7"/>
  <c r="O367" i="7" s="1"/>
  <c r="W324" i="7"/>
  <c r="U324" i="7"/>
  <c r="T324" i="7"/>
  <c r="T366" i="7" s="1"/>
  <c r="S324" i="7"/>
  <c r="S366" i="7" s="1"/>
  <c r="R324" i="7"/>
  <c r="R366" i="7" s="1"/>
  <c r="Q324" i="7"/>
  <c r="Q366" i="7" s="1"/>
  <c r="P324" i="7"/>
  <c r="P366" i="7" s="1"/>
  <c r="O324" i="7"/>
  <c r="O366" i="7" s="1"/>
  <c r="AB340" i="7"/>
  <c r="AB382" i="7" s="1"/>
  <c r="AB339" i="7"/>
  <c r="AB381" i="7" s="1"/>
  <c r="AB338" i="7"/>
  <c r="AB380" i="7" s="1"/>
  <c r="AB330" i="7"/>
  <c r="AB372" i="7" s="1"/>
  <c r="AB329" i="7"/>
  <c r="AB371" i="7" s="1"/>
  <c r="AB326" i="7"/>
  <c r="AB368" i="7" s="1"/>
  <c r="AB325" i="7"/>
  <c r="AB367" i="7" s="1"/>
  <c r="AB324" i="7"/>
  <c r="AB366" i="7" s="1"/>
  <c r="AB317" i="7"/>
  <c r="AB359" i="7" s="1"/>
  <c r="AB316" i="7"/>
  <c r="AB358" i="7" s="1"/>
  <c r="W340" i="7"/>
  <c r="U340" i="7"/>
  <c r="T340" i="7"/>
  <c r="T382" i="7" s="1"/>
  <c r="S340" i="7"/>
  <c r="S382" i="7" s="1"/>
  <c r="R340" i="7"/>
  <c r="R382" i="7" s="1"/>
  <c r="Q340" i="7"/>
  <c r="Q382" i="7" s="1"/>
  <c r="P340" i="7"/>
  <c r="P382" i="7" s="1"/>
  <c r="O340" i="7"/>
  <c r="O382" i="7" s="1"/>
  <c r="W339" i="7"/>
  <c r="U339" i="7"/>
  <c r="T339" i="7"/>
  <c r="T381" i="7" s="1"/>
  <c r="S339" i="7"/>
  <c r="S381" i="7" s="1"/>
  <c r="R339" i="7"/>
  <c r="R381" i="7" s="1"/>
  <c r="Q339" i="7"/>
  <c r="Q381" i="7" s="1"/>
  <c r="P339" i="7"/>
  <c r="P381" i="7" s="1"/>
  <c r="O339" i="7"/>
  <c r="O381" i="7" s="1"/>
  <c r="W338" i="7"/>
  <c r="U338" i="7"/>
  <c r="T338" i="7"/>
  <c r="T380" i="7" s="1"/>
  <c r="S338" i="7"/>
  <c r="S380" i="7" s="1"/>
  <c r="R338" i="7"/>
  <c r="R380" i="7" s="1"/>
  <c r="Q338" i="7"/>
  <c r="Q380" i="7" s="1"/>
  <c r="P338" i="7"/>
  <c r="P380" i="7" s="1"/>
  <c r="O338" i="7"/>
  <c r="O380" i="7" s="1"/>
  <c r="W317" i="7"/>
  <c r="U317" i="7"/>
  <c r="T317" i="7"/>
  <c r="T359" i="7" s="1"/>
  <c r="S317" i="7"/>
  <c r="S359" i="7" s="1"/>
  <c r="R317" i="7"/>
  <c r="R359" i="7" s="1"/>
  <c r="Q317" i="7"/>
  <c r="Q359" i="7" s="1"/>
  <c r="P317" i="7"/>
  <c r="P359" i="7" s="1"/>
  <c r="O317" i="7"/>
  <c r="O359" i="7" s="1"/>
  <c r="W316" i="7"/>
  <c r="U316" i="7"/>
  <c r="T316" i="7"/>
  <c r="T358" i="7" s="1"/>
  <c r="S316" i="7"/>
  <c r="S358" i="7" s="1"/>
  <c r="R316" i="7"/>
  <c r="R358" i="7" s="1"/>
  <c r="Q316" i="7"/>
  <c r="Q358" i="7" s="1"/>
  <c r="P316" i="7"/>
  <c r="P358" i="7" s="1"/>
  <c r="O316" i="7"/>
  <c r="O358" i="7" s="1"/>
  <c r="W299" i="7"/>
  <c r="U299" i="7"/>
  <c r="W298" i="7"/>
  <c r="U298" i="7"/>
  <c r="W297" i="7"/>
  <c r="U297" i="7"/>
  <c r="W289" i="7"/>
  <c r="U289" i="7"/>
  <c r="W288" i="7"/>
  <c r="U288" i="7"/>
  <c r="W285" i="7"/>
  <c r="U285" i="7"/>
  <c r="W284" i="7"/>
  <c r="U284" i="7"/>
  <c r="W283" i="7"/>
  <c r="U283" i="7"/>
  <c r="W276" i="7"/>
  <c r="U276" i="7"/>
  <c r="W275" i="7"/>
  <c r="U275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7" i="7" l="1"/>
  <c r="U397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3" i="7" l="1"/>
  <c r="U353" i="7"/>
  <c r="W352" i="7"/>
  <c r="U352" i="7"/>
  <c r="W351" i="7"/>
  <c r="U351" i="7"/>
  <c r="W350" i="7"/>
  <c r="U350" i="7"/>
  <c r="W349" i="7"/>
  <c r="U349" i="7"/>
  <c r="W348" i="7"/>
  <c r="U348" i="7"/>
  <c r="W345" i="7"/>
  <c r="U345" i="7"/>
  <c r="W342" i="7"/>
  <c r="U342" i="7"/>
  <c r="W341" i="7"/>
  <c r="U341" i="7"/>
  <c r="W337" i="7"/>
  <c r="U337" i="7"/>
  <c r="W336" i="7"/>
  <c r="U336" i="7"/>
  <c r="W335" i="7"/>
  <c r="U335" i="7"/>
  <c r="W334" i="7"/>
  <c r="U334" i="7"/>
  <c r="W333" i="7"/>
  <c r="U333" i="7"/>
  <c r="W332" i="7"/>
  <c r="U332" i="7"/>
  <c r="W331" i="7"/>
  <c r="U331" i="7"/>
  <c r="W328" i="7"/>
  <c r="U328" i="7"/>
  <c r="W327" i="7"/>
  <c r="U327" i="7"/>
  <c r="W323" i="7"/>
  <c r="U323" i="7"/>
  <c r="W322" i="7"/>
  <c r="U322" i="7"/>
  <c r="W321" i="7"/>
  <c r="U321" i="7"/>
  <c r="W320" i="7"/>
  <c r="U320" i="7"/>
  <c r="W319" i="7"/>
  <c r="U319" i="7"/>
  <c r="W318" i="7"/>
  <c r="U318" i="7"/>
  <c r="W315" i="7"/>
  <c r="U315" i="7"/>
  <c r="W313" i="7"/>
  <c r="U313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6" i="7" l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D316" i="7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5" i="7" l="1"/>
  <c r="C346" i="7" s="1"/>
  <c r="D345" i="7"/>
  <c r="D346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7" i="7" l="1"/>
  <c r="D348" i="7" s="1"/>
  <c r="D349" i="7" s="1"/>
  <c r="D350" i="7" s="1"/>
  <c r="D351" i="7" s="1"/>
  <c r="D352" i="7" s="1"/>
  <c r="D353" i="7" s="1"/>
  <c r="C347" i="7"/>
  <c r="C348" i="7" s="1"/>
  <c r="C349" i="7" s="1"/>
  <c r="C350" i="7" s="1"/>
  <c r="C351" i="7" s="1"/>
  <c r="C352" i="7" s="1"/>
  <c r="C353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1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3" i="7" l="1"/>
  <c r="U303" i="7"/>
  <c r="AB263" i="7"/>
  <c r="AB303" i="7" s="1"/>
  <c r="AB345" i="7" s="1"/>
  <c r="AB387" i="7" s="1"/>
  <c r="W263" i="7"/>
  <c r="U263" i="7"/>
  <c r="W233" i="7"/>
  <c r="U233" i="7"/>
  <c r="W192" i="7"/>
  <c r="U192" i="7"/>
  <c r="W162" i="7"/>
  <c r="U162" i="7"/>
  <c r="AB131" i="7"/>
  <c r="W131" i="7"/>
  <c r="W139" i="7"/>
  <c r="U131" i="7"/>
  <c r="T131" i="7"/>
  <c r="T263" i="7" s="1"/>
  <c r="T303" i="7" s="1"/>
  <c r="T345" i="7" s="1"/>
  <c r="T387" i="7" s="1"/>
  <c r="S131" i="7"/>
  <c r="S263" i="7" s="1"/>
  <c r="S303" i="7" s="1"/>
  <c r="S345" i="7" s="1"/>
  <c r="S387" i="7" s="1"/>
  <c r="R131" i="7"/>
  <c r="R263" i="7" s="1"/>
  <c r="R303" i="7" s="1"/>
  <c r="R345" i="7" s="1"/>
  <c r="R387" i="7" s="1"/>
  <c r="Q131" i="7"/>
  <c r="Q263" i="7" s="1"/>
  <c r="Q303" i="7" s="1"/>
  <c r="Q345" i="7" s="1"/>
  <c r="Q387" i="7" s="1"/>
  <c r="P131" i="7"/>
  <c r="P263" i="7" s="1"/>
  <c r="P303" i="7" s="1"/>
  <c r="P345" i="7" s="1"/>
  <c r="P387" i="7" s="1"/>
  <c r="O131" i="7"/>
  <c r="O263" i="7" s="1"/>
  <c r="O303" i="7" s="1"/>
  <c r="O345" i="7" s="1"/>
  <c r="O387" i="7" s="1"/>
  <c r="W101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1" i="7" l="1"/>
  <c r="U311" i="7"/>
  <c r="W310" i="7"/>
  <c r="U310" i="7"/>
  <c r="W309" i="7"/>
  <c r="U309" i="7"/>
  <c r="W308" i="7"/>
  <c r="U308" i="7"/>
  <c r="W307" i="7"/>
  <c r="U307" i="7"/>
  <c r="W306" i="7"/>
  <c r="U306" i="7"/>
  <c r="W302" i="7"/>
  <c r="U302" i="7"/>
  <c r="W301" i="7"/>
  <c r="U301" i="7"/>
  <c r="W300" i="7"/>
  <c r="U300" i="7"/>
  <c r="W296" i="7"/>
  <c r="U296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7" i="7"/>
  <c r="U287" i="7"/>
  <c r="W286" i="7"/>
  <c r="U286" i="7"/>
  <c r="W282" i="7"/>
  <c r="U282" i="7"/>
  <c r="W281" i="7"/>
  <c r="U281" i="7"/>
  <c r="W280" i="7"/>
  <c r="U280" i="7"/>
  <c r="W279" i="7"/>
  <c r="U279" i="7"/>
  <c r="W278" i="7"/>
  <c r="U278" i="7"/>
  <c r="W277" i="7"/>
  <c r="U277" i="7"/>
  <c r="W274" i="7"/>
  <c r="U274" i="7"/>
  <c r="D274" i="7"/>
  <c r="C274" i="7"/>
  <c r="W273" i="7"/>
  <c r="U273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5" i="7" l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D275" i="7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238" i="1"/>
  <c r="D239" i="1" s="1"/>
  <c r="D240" i="1" s="1"/>
  <c r="C238" i="1"/>
  <c r="C239" i="1" s="1"/>
  <c r="C240" i="1" s="1"/>
  <c r="AB245" i="7"/>
  <c r="AB277" i="7" s="1"/>
  <c r="AB318" i="7" s="1"/>
  <c r="AB360" i="7" s="1"/>
  <c r="AB246" i="7"/>
  <c r="AB278" i="7" s="1"/>
  <c r="AB319" i="7" s="1"/>
  <c r="AB361" i="7" s="1"/>
  <c r="AB247" i="7"/>
  <c r="AB279" i="7" s="1"/>
  <c r="AB320" i="7" s="1"/>
  <c r="AB362" i="7" s="1"/>
  <c r="AB248" i="7"/>
  <c r="AB280" i="7" s="1"/>
  <c r="AB321" i="7" s="1"/>
  <c r="AB363" i="7" s="1"/>
  <c r="AB249" i="7"/>
  <c r="AB281" i="7" s="1"/>
  <c r="AB322" i="7" s="1"/>
  <c r="AB364" i="7" s="1"/>
  <c r="AB250" i="7"/>
  <c r="AB282" i="7" s="1"/>
  <c r="AB323" i="7" s="1"/>
  <c r="AB365" i="7" s="1"/>
  <c r="AB251" i="7"/>
  <c r="AB286" i="7" s="1"/>
  <c r="AB327" i="7" s="1"/>
  <c r="AB369" i="7" s="1"/>
  <c r="AB252" i="7"/>
  <c r="AB287" i="7" s="1"/>
  <c r="AB328" i="7" s="1"/>
  <c r="AB370" i="7" s="1"/>
  <c r="AB253" i="7"/>
  <c r="AB290" i="7" s="1"/>
  <c r="AB331" i="7" s="1"/>
  <c r="AB373" i="7" s="1"/>
  <c r="AB254" i="7"/>
  <c r="AB291" i="7" s="1"/>
  <c r="AB332" i="7" s="1"/>
  <c r="AB374" i="7" s="1"/>
  <c r="AB255" i="7"/>
  <c r="AB292" i="7" s="1"/>
  <c r="AB333" i="7" s="1"/>
  <c r="AB375" i="7" s="1"/>
  <c r="AB256" i="7"/>
  <c r="AB293" i="7" s="1"/>
  <c r="AB334" i="7" s="1"/>
  <c r="AB376" i="7" s="1"/>
  <c r="AB257" i="7"/>
  <c r="AB294" i="7" s="1"/>
  <c r="AB335" i="7" s="1"/>
  <c r="AB377" i="7" s="1"/>
  <c r="AB258" i="7"/>
  <c r="AB259" i="7"/>
  <c r="AB260" i="7"/>
  <c r="AB300" i="7" s="1"/>
  <c r="AB341" i="7" s="1"/>
  <c r="AB383" i="7" s="1"/>
  <c r="AB261" i="7"/>
  <c r="AB301" i="7" s="1"/>
  <c r="AB342" i="7" s="1"/>
  <c r="AB384" i="7" s="1"/>
  <c r="AB262" i="7"/>
  <c r="AB302" i="7" s="1"/>
  <c r="AB266" i="7"/>
  <c r="AB306" i="7" s="1"/>
  <c r="AB348" i="7" s="1"/>
  <c r="AB390" i="7" s="1"/>
  <c r="AB267" i="7"/>
  <c r="AB307" i="7" s="1"/>
  <c r="AB349" i="7" s="1"/>
  <c r="AB391" i="7" s="1"/>
  <c r="AB268" i="7"/>
  <c r="AB308" i="7" s="1"/>
  <c r="AB350" i="7" s="1"/>
  <c r="AB392" i="7" s="1"/>
  <c r="AB269" i="7"/>
  <c r="AB270" i="7"/>
  <c r="AB271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7" i="7"/>
  <c r="D305" i="7" l="1"/>
  <c r="D306" i="7" s="1"/>
  <c r="D307" i="7" s="1"/>
  <c r="D308" i="7" s="1"/>
  <c r="D309" i="7" s="1"/>
  <c r="D310" i="7" s="1"/>
  <c r="D311" i="7" s="1"/>
  <c r="C305" i="7"/>
  <c r="C306" i="7" s="1"/>
  <c r="C307" i="7" s="1"/>
  <c r="C308" i="7" s="1"/>
  <c r="C309" i="7" s="1"/>
  <c r="C310" i="7" s="1"/>
  <c r="C311" i="7" s="1"/>
  <c r="AB344" i="7"/>
  <c r="AB386" i="7" s="1"/>
  <c r="AA288" i="1"/>
  <c r="AA319" i="1" s="1"/>
  <c r="AB296" i="7"/>
  <c r="AB337" i="7" s="1"/>
  <c r="AB379" i="7" s="1"/>
  <c r="AB295" i="7"/>
  <c r="AB336" i="7" s="1"/>
  <c r="AB378" i="7" s="1"/>
  <c r="AB311" i="7"/>
  <c r="AB353" i="7" s="1"/>
  <c r="AB395" i="7" s="1"/>
  <c r="AB310" i="7"/>
  <c r="AB352" i="7" s="1"/>
  <c r="AB394" i="7" s="1"/>
  <c r="AB309" i="7"/>
  <c r="AB351" i="7" s="1"/>
  <c r="AB393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7" i="7"/>
  <c r="W97" i="7"/>
  <c r="U88" i="7"/>
  <c r="W88" i="7"/>
  <c r="U249" i="7" l="1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2" i="7"/>
  <c r="W262" i="7"/>
  <c r="U266" i="7"/>
  <c r="W266" i="7"/>
  <c r="U267" i="7"/>
  <c r="W267" i="7"/>
  <c r="U268" i="7"/>
  <c r="W268" i="7"/>
  <c r="U269" i="7"/>
  <c r="W269" i="7"/>
  <c r="U270" i="7"/>
  <c r="W270" i="7"/>
  <c r="U271" i="7"/>
  <c r="W271" i="7"/>
  <c r="U244" i="7"/>
  <c r="W244" i="7"/>
  <c r="AB244" i="7"/>
  <c r="AB274" i="7" s="1"/>
  <c r="AB315" i="7" s="1"/>
  <c r="AB357" i="7" s="1"/>
  <c r="U245" i="7"/>
  <c r="W245" i="7"/>
  <c r="U246" i="7"/>
  <c r="W246" i="7"/>
  <c r="U247" i="7"/>
  <c r="W247" i="7"/>
  <c r="U248" i="7"/>
  <c r="W248" i="7"/>
  <c r="D244" i="7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C244" i="7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W225" i="7"/>
  <c r="U225" i="7"/>
  <c r="W224" i="7"/>
  <c r="U224" i="7"/>
  <c r="D203" i="7"/>
  <c r="C203" i="7"/>
  <c r="W211" i="7"/>
  <c r="U211" i="7"/>
  <c r="W210" i="7"/>
  <c r="U210" i="7"/>
  <c r="C173" i="7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W188" i="7"/>
  <c r="U188" i="7"/>
  <c r="W187" i="7"/>
  <c r="U187" i="7"/>
  <c r="W179" i="7"/>
  <c r="U179" i="7"/>
  <c r="W178" i="7"/>
  <c r="U178" i="7"/>
  <c r="W149" i="7"/>
  <c r="U149" i="7"/>
  <c r="W148" i="7"/>
  <c r="U148" i="7"/>
  <c r="W158" i="7"/>
  <c r="U158" i="7"/>
  <c r="W157" i="7"/>
  <c r="U157" i="7"/>
  <c r="C143" i="7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W138" i="7"/>
  <c r="W137" i="7"/>
  <c r="U137" i="7"/>
  <c r="W136" i="7"/>
  <c r="W135" i="7"/>
  <c r="W134" i="7"/>
  <c r="W130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O116" i="7"/>
  <c r="O248" i="7" s="1"/>
  <c r="O280" i="7" s="1"/>
  <c r="O321" i="7" s="1"/>
  <c r="O363" i="7" s="1"/>
  <c r="P116" i="7"/>
  <c r="P248" i="7" s="1"/>
  <c r="P280" i="7" s="1"/>
  <c r="P321" i="7" s="1"/>
  <c r="P363" i="7" s="1"/>
  <c r="Q116" i="7"/>
  <c r="Q248" i="7" s="1"/>
  <c r="Q280" i="7" s="1"/>
  <c r="Q321" i="7" s="1"/>
  <c r="Q363" i="7" s="1"/>
  <c r="R116" i="7"/>
  <c r="R248" i="7" s="1"/>
  <c r="R280" i="7" s="1"/>
  <c r="R321" i="7" s="1"/>
  <c r="R363" i="7" s="1"/>
  <c r="S116" i="7"/>
  <c r="S248" i="7" s="1"/>
  <c r="S280" i="7" s="1"/>
  <c r="S321" i="7" s="1"/>
  <c r="S363" i="7" s="1"/>
  <c r="T116" i="7"/>
  <c r="T248" i="7" s="1"/>
  <c r="T280" i="7" s="1"/>
  <c r="T321" i="7" s="1"/>
  <c r="T363" i="7" s="1"/>
  <c r="AB116" i="7"/>
  <c r="O117" i="7"/>
  <c r="O249" i="7" s="1"/>
  <c r="O281" i="7" s="1"/>
  <c r="O322" i="7" s="1"/>
  <c r="O364" i="7" s="1"/>
  <c r="P117" i="7"/>
  <c r="P249" i="7" s="1"/>
  <c r="P281" i="7" s="1"/>
  <c r="P322" i="7" s="1"/>
  <c r="P364" i="7" s="1"/>
  <c r="Q117" i="7"/>
  <c r="Q249" i="7" s="1"/>
  <c r="Q281" i="7" s="1"/>
  <c r="Q322" i="7" s="1"/>
  <c r="Q364" i="7" s="1"/>
  <c r="R117" i="7"/>
  <c r="R249" i="7" s="1"/>
  <c r="R281" i="7" s="1"/>
  <c r="R322" i="7" s="1"/>
  <c r="R364" i="7" s="1"/>
  <c r="S117" i="7"/>
  <c r="S249" i="7" s="1"/>
  <c r="S281" i="7" s="1"/>
  <c r="S322" i="7" s="1"/>
  <c r="S364" i="7" s="1"/>
  <c r="T117" i="7"/>
  <c r="T249" i="7" s="1"/>
  <c r="T281" i="7" s="1"/>
  <c r="T322" i="7" s="1"/>
  <c r="T364" i="7" s="1"/>
  <c r="AB117" i="7"/>
  <c r="O118" i="7"/>
  <c r="O250" i="7" s="1"/>
  <c r="O282" i="7" s="1"/>
  <c r="O323" i="7" s="1"/>
  <c r="O365" i="7" s="1"/>
  <c r="P118" i="7"/>
  <c r="P250" i="7" s="1"/>
  <c r="P282" i="7" s="1"/>
  <c r="P323" i="7" s="1"/>
  <c r="P365" i="7" s="1"/>
  <c r="Q118" i="7"/>
  <c r="Q250" i="7" s="1"/>
  <c r="Q282" i="7" s="1"/>
  <c r="Q323" i="7" s="1"/>
  <c r="Q365" i="7" s="1"/>
  <c r="R118" i="7"/>
  <c r="R250" i="7" s="1"/>
  <c r="R282" i="7" s="1"/>
  <c r="R323" i="7" s="1"/>
  <c r="R365" i="7" s="1"/>
  <c r="S118" i="7"/>
  <c r="S250" i="7" s="1"/>
  <c r="S282" i="7" s="1"/>
  <c r="S323" i="7" s="1"/>
  <c r="S365" i="7" s="1"/>
  <c r="T118" i="7"/>
  <c r="T250" i="7" s="1"/>
  <c r="T282" i="7" s="1"/>
  <c r="T323" i="7" s="1"/>
  <c r="T365" i="7" s="1"/>
  <c r="AB118" i="7"/>
  <c r="O119" i="7"/>
  <c r="O251" i="7" s="1"/>
  <c r="O286" i="7" s="1"/>
  <c r="O327" i="7" s="1"/>
  <c r="O369" i="7" s="1"/>
  <c r="P119" i="7"/>
  <c r="P251" i="7" s="1"/>
  <c r="P286" i="7" s="1"/>
  <c r="P327" i="7" s="1"/>
  <c r="P369" i="7" s="1"/>
  <c r="Q119" i="7"/>
  <c r="Q251" i="7" s="1"/>
  <c r="Q286" i="7" s="1"/>
  <c r="Q327" i="7" s="1"/>
  <c r="Q369" i="7" s="1"/>
  <c r="R119" i="7"/>
  <c r="R251" i="7" s="1"/>
  <c r="R286" i="7" s="1"/>
  <c r="R327" i="7" s="1"/>
  <c r="R369" i="7" s="1"/>
  <c r="S119" i="7"/>
  <c r="S251" i="7" s="1"/>
  <c r="S286" i="7" s="1"/>
  <c r="S327" i="7" s="1"/>
  <c r="S369" i="7" s="1"/>
  <c r="T119" i="7"/>
  <c r="T251" i="7" s="1"/>
  <c r="T286" i="7" s="1"/>
  <c r="T327" i="7" s="1"/>
  <c r="T369" i="7" s="1"/>
  <c r="AB119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2" i="7"/>
  <c r="D113" i="7" s="1"/>
  <c r="D114" i="7" s="1"/>
  <c r="D115" i="7" s="1"/>
  <c r="D116" i="7" s="1"/>
  <c r="D117" i="7" s="1"/>
  <c r="D118" i="7" s="1"/>
  <c r="C112" i="7"/>
  <c r="C113" i="7" s="1"/>
  <c r="C114" i="7" s="1"/>
  <c r="C115" i="7" s="1"/>
  <c r="C116" i="7" s="1"/>
  <c r="C117" i="7" s="1"/>
  <c r="C118" i="7" s="1"/>
  <c r="O112" i="7"/>
  <c r="O244" i="7" s="1"/>
  <c r="O274" i="7" s="1"/>
  <c r="O315" i="7" s="1"/>
  <c r="O357" i="7" s="1"/>
  <c r="P112" i="7"/>
  <c r="P244" i="7" s="1"/>
  <c r="P274" i="7" s="1"/>
  <c r="P315" i="7" s="1"/>
  <c r="P357" i="7" s="1"/>
  <c r="Q112" i="7"/>
  <c r="Q244" i="7" s="1"/>
  <c r="Q274" i="7" s="1"/>
  <c r="Q315" i="7" s="1"/>
  <c r="Q357" i="7" s="1"/>
  <c r="R112" i="7"/>
  <c r="R244" i="7" s="1"/>
  <c r="R274" i="7" s="1"/>
  <c r="R315" i="7" s="1"/>
  <c r="R357" i="7" s="1"/>
  <c r="S112" i="7"/>
  <c r="S244" i="7" s="1"/>
  <c r="S274" i="7" s="1"/>
  <c r="S315" i="7" s="1"/>
  <c r="S357" i="7" s="1"/>
  <c r="T112" i="7"/>
  <c r="T244" i="7" s="1"/>
  <c r="T274" i="7" s="1"/>
  <c r="T315" i="7" s="1"/>
  <c r="T357" i="7" s="1"/>
  <c r="AB112" i="7"/>
  <c r="O113" i="7"/>
  <c r="O245" i="7" s="1"/>
  <c r="O277" i="7" s="1"/>
  <c r="O318" i="7" s="1"/>
  <c r="O360" i="7" s="1"/>
  <c r="P113" i="7"/>
  <c r="P245" i="7" s="1"/>
  <c r="P277" i="7" s="1"/>
  <c r="P318" i="7" s="1"/>
  <c r="P360" i="7" s="1"/>
  <c r="Q113" i="7"/>
  <c r="Q245" i="7" s="1"/>
  <c r="Q277" i="7" s="1"/>
  <c r="Q318" i="7" s="1"/>
  <c r="Q360" i="7" s="1"/>
  <c r="R113" i="7"/>
  <c r="R245" i="7" s="1"/>
  <c r="R277" i="7" s="1"/>
  <c r="R318" i="7" s="1"/>
  <c r="R360" i="7" s="1"/>
  <c r="S113" i="7"/>
  <c r="S245" i="7" s="1"/>
  <c r="S277" i="7" s="1"/>
  <c r="S318" i="7" s="1"/>
  <c r="S360" i="7" s="1"/>
  <c r="T113" i="7"/>
  <c r="T245" i="7" s="1"/>
  <c r="T277" i="7" s="1"/>
  <c r="T318" i="7" s="1"/>
  <c r="T360" i="7" s="1"/>
  <c r="AB113" i="7"/>
  <c r="O114" i="7"/>
  <c r="O246" i="7" s="1"/>
  <c r="O278" i="7" s="1"/>
  <c r="O319" i="7" s="1"/>
  <c r="O361" i="7" s="1"/>
  <c r="P114" i="7"/>
  <c r="P246" i="7" s="1"/>
  <c r="P278" i="7" s="1"/>
  <c r="P319" i="7" s="1"/>
  <c r="P361" i="7" s="1"/>
  <c r="Q114" i="7"/>
  <c r="Q246" i="7" s="1"/>
  <c r="Q278" i="7" s="1"/>
  <c r="Q319" i="7" s="1"/>
  <c r="Q361" i="7" s="1"/>
  <c r="R114" i="7"/>
  <c r="R246" i="7" s="1"/>
  <c r="R278" i="7" s="1"/>
  <c r="R319" i="7" s="1"/>
  <c r="R361" i="7" s="1"/>
  <c r="S114" i="7"/>
  <c r="S246" i="7" s="1"/>
  <c r="S278" i="7" s="1"/>
  <c r="S319" i="7" s="1"/>
  <c r="S361" i="7" s="1"/>
  <c r="T114" i="7"/>
  <c r="T246" i="7" s="1"/>
  <c r="T278" i="7" s="1"/>
  <c r="T319" i="7" s="1"/>
  <c r="T361" i="7" s="1"/>
  <c r="AB114" i="7"/>
  <c r="O115" i="7"/>
  <c r="O247" i="7" s="1"/>
  <c r="O279" i="7" s="1"/>
  <c r="O320" i="7" s="1"/>
  <c r="O362" i="7" s="1"/>
  <c r="P115" i="7"/>
  <c r="P247" i="7" s="1"/>
  <c r="P279" i="7" s="1"/>
  <c r="P320" i="7" s="1"/>
  <c r="P362" i="7" s="1"/>
  <c r="Q115" i="7"/>
  <c r="Q247" i="7" s="1"/>
  <c r="Q279" i="7" s="1"/>
  <c r="Q320" i="7" s="1"/>
  <c r="Q362" i="7" s="1"/>
  <c r="R115" i="7"/>
  <c r="R247" i="7" s="1"/>
  <c r="R279" i="7" s="1"/>
  <c r="R320" i="7" s="1"/>
  <c r="R362" i="7" s="1"/>
  <c r="S115" i="7"/>
  <c r="S247" i="7" s="1"/>
  <c r="S279" i="7" s="1"/>
  <c r="S320" i="7" s="1"/>
  <c r="S362" i="7" s="1"/>
  <c r="T115" i="7"/>
  <c r="T247" i="7" s="1"/>
  <c r="T279" i="7" s="1"/>
  <c r="T320" i="7" s="1"/>
  <c r="T362" i="7" s="1"/>
  <c r="AB115" i="7"/>
  <c r="O120" i="7"/>
  <c r="O252" i="7" s="1"/>
  <c r="O287" i="7" s="1"/>
  <c r="O328" i="7" s="1"/>
  <c r="O370" i="7" s="1"/>
  <c r="P120" i="7"/>
  <c r="P252" i="7" s="1"/>
  <c r="P287" i="7" s="1"/>
  <c r="P328" i="7" s="1"/>
  <c r="P370" i="7" s="1"/>
  <c r="Q120" i="7"/>
  <c r="Q252" i="7" s="1"/>
  <c r="Q287" i="7" s="1"/>
  <c r="Q328" i="7" s="1"/>
  <c r="Q370" i="7" s="1"/>
  <c r="R120" i="7"/>
  <c r="R252" i="7" s="1"/>
  <c r="R287" i="7" s="1"/>
  <c r="R328" i="7" s="1"/>
  <c r="R370" i="7" s="1"/>
  <c r="S120" i="7"/>
  <c r="S252" i="7" s="1"/>
  <c r="S287" i="7" s="1"/>
  <c r="S328" i="7" s="1"/>
  <c r="S370" i="7" s="1"/>
  <c r="T120" i="7"/>
  <c r="T252" i="7" s="1"/>
  <c r="T287" i="7" s="1"/>
  <c r="T328" i="7" s="1"/>
  <c r="T370" i="7" s="1"/>
  <c r="AB120" i="7"/>
  <c r="O121" i="7"/>
  <c r="O253" i="7" s="1"/>
  <c r="O290" i="7" s="1"/>
  <c r="O331" i="7" s="1"/>
  <c r="O373" i="7" s="1"/>
  <c r="P121" i="7"/>
  <c r="P253" i="7" s="1"/>
  <c r="P290" i="7" s="1"/>
  <c r="P331" i="7" s="1"/>
  <c r="P373" i="7" s="1"/>
  <c r="Q121" i="7"/>
  <c r="Q253" i="7" s="1"/>
  <c r="Q290" i="7" s="1"/>
  <c r="Q331" i="7" s="1"/>
  <c r="Q373" i="7" s="1"/>
  <c r="R121" i="7"/>
  <c r="R253" i="7" s="1"/>
  <c r="R290" i="7" s="1"/>
  <c r="R331" i="7" s="1"/>
  <c r="R373" i="7" s="1"/>
  <c r="S121" i="7"/>
  <c r="S253" i="7" s="1"/>
  <c r="S290" i="7" s="1"/>
  <c r="S331" i="7" s="1"/>
  <c r="S373" i="7" s="1"/>
  <c r="T121" i="7"/>
  <c r="T253" i="7" s="1"/>
  <c r="T290" i="7" s="1"/>
  <c r="T331" i="7" s="1"/>
  <c r="T373" i="7" s="1"/>
  <c r="AB121" i="7"/>
  <c r="O122" i="7"/>
  <c r="O254" i="7" s="1"/>
  <c r="O291" i="7" s="1"/>
  <c r="O332" i="7" s="1"/>
  <c r="O374" i="7" s="1"/>
  <c r="P122" i="7"/>
  <c r="P254" i="7" s="1"/>
  <c r="P291" i="7" s="1"/>
  <c r="P332" i="7" s="1"/>
  <c r="P374" i="7" s="1"/>
  <c r="Q122" i="7"/>
  <c r="Q254" i="7" s="1"/>
  <c r="Q291" i="7" s="1"/>
  <c r="Q332" i="7" s="1"/>
  <c r="Q374" i="7" s="1"/>
  <c r="R122" i="7"/>
  <c r="R254" i="7" s="1"/>
  <c r="R291" i="7" s="1"/>
  <c r="R332" i="7" s="1"/>
  <c r="R374" i="7" s="1"/>
  <c r="S122" i="7"/>
  <c r="S254" i="7" s="1"/>
  <c r="S291" i="7" s="1"/>
  <c r="S332" i="7" s="1"/>
  <c r="S374" i="7" s="1"/>
  <c r="T122" i="7"/>
  <c r="T254" i="7" s="1"/>
  <c r="T291" i="7" s="1"/>
  <c r="T332" i="7" s="1"/>
  <c r="T374" i="7" s="1"/>
  <c r="AB122" i="7"/>
  <c r="O123" i="7"/>
  <c r="O255" i="7" s="1"/>
  <c r="O292" i="7" s="1"/>
  <c r="O333" i="7" s="1"/>
  <c r="O375" i="7" s="1"/>
  <c r="P123" i="7"/>
  <c r="P255" i="7" s="1"/>
  <c r="P292" i="7" s="1"/>
  <c r="P333" i="7" s="1"/>
  <c r="P375" i="7" s="1"/>
  <c r="Q123" i="7"/>
  <c r="Q255" i="7" s="1"/>
  <c r="Q292" i="7" s="1"/>
  <c r="Q333" i="7" s="1"/>
  <c r="Q375" i="7" s="1"/>
  <c r="R123" i="7"/>
  <c r="R255" i="7" s="1"/>
  <c r="R292" i="7" s="1"/>
  <c r="R333" i="7" s="1"/>
  <c r="R375" i="7" s="1"/>
  <c r="S123" i="7"/>
  <c r="S255" i="7" s="1"/>
  <c r="S292" i="7" s="1"/>
  <c r="S333" i="7" s="1"/>
  <c r="S375" i="7" s="1"/>
  <c r="T123" i="7"/>
  <c r="T255" i="7" s="1"/>
  <c r="T292" i="7" s="1"/>
  <c r="T333" i="7" s="1"/>
  <c r="T375" i="7" s="1"/>
  <c r="AB123" i="7"/>
  <c r="O124" i="7"/>
  <c r="O256" i="7" s="1"/>
  <c r="O293" i="7" s="1"/>
  <c r="O334" i="7" s="1"/>
  <c r="O376" i="7" s="1"/>
  <c r="P124" i="7"/>
  <c r="P256" i="7" s="1"/>
  <c r="P293" i="7" s="1"/>
  <c r="P334" i="7" s="1"/>
  <c r="P376" i="7" s="1"/>
  <c r="Q124" i="7"/>
  <c r="Q256" i="7" s="1"/>
  <c r="Q293" i="7" s="1"/>
  <c r="Q334" i="7" s="1"/>
  <c r="Q376" i="7" s="1"/>
  <c r="R124" i="7"/>
  <c r="R256" i="7" s="1"/>
  <c r="R293" i="7" s="1"/>
  <c r="R334" i="7" s="1"/>
  <c r="R376" i="7" s="1"/>
  <c r="S124" i="7"/>
  <c r="S256" i="7" s="1"/>
  <c r="S293" i="7" s="1"/>
  <c r="S334" i="7" s="1"/>
  <c r="S376" i="7" s="1"/>
  <c r="T124" i="7"/>
  <c r="T256" i="7" s="1"/>
  <c r="T293" i="7" s="1"/>
  <c r="T334" i="7" s="1"/>
  <c r="T376" i="7" s="1"/>
  <c r="AB124" i="7"/>
  <c r="O125" i="7"/>
  <c r="O257" i="7" s="1"/>
  <c r="O294" i="7" s="1"/>
  <c r="O335" i="7" s="1"/>
  <c r="O377" i="7" s="1"/>
  <c r="P125" i="7"/>
  <c r="P257" i="7" s="1"/>
  <c r="P294" i="7" s="1"/>
  <c r="P335" i="7" s="1"/>
  <c r="P377" i="7" s="1"/>
  <c r="Q125" i="7"/>
  <c r="Q257" i="7" s="1"/>
  <c r="Q294" i="7" s="1"/>
  <c r="Q335" i="7" s="1"/>
  <c r="Q377" i="7" s="1"/>
  <c r="R125" i="7"/>
  <c r="R257" i="7" s="1"/>
  <c r="R294" i="7" s="1"/>
  <c r="R335" i="7" s="1"/>
  <c r="R377" i="7" s="1"/>
  <c r="S125" i="7"/>
  <c r="S257" i="7" s="1"/>
  <c r="S294" i="7" s="1"/>
  <c r="S335" i="7" s="1"/>
  <c r="S377" i="7" s="1"/>
  <c r="T125" i="7"/>
  <c r="T257" i="7" s="1"/>
  <c r="T294" i="7" s="1"/>
  <c r="T335" i="7" s="1"/>
  <c r="T377" i="7" s="1"/>
  <c r="AB125" i="7"/>
  <c r="O126" i="7"/>
  <c r="O258" i="7" s="1"/>
  <c r="O295" i="7" s="1"/>
  <c r="O336" i="7" s="1"/>
  <c r="O378" i="7" s="1"/>
  <c r="P126" i="7"/>
  <c r="P258" i="7" s="1"/>
  <c r="P295" i="7" s="1"/>
  <c r="P336" i="7" s="1"/>
  <c r="P378" i="7" s="1"/>
  <c r="Q126" i="7"/>
  <c r="Q258" i="7" s="1"/>
  <c r="Q295" i="7" s="1"/>
  <c r="Q336" i="7" s="1"/>
  <c r="Q378" i="7" s="1"/>
  <c r="R126" i="7"/>
  <c r="R258" i="7" s="1"/>
  <c r="R295" i="7" s="1"/>
  <c r="R336" i="7" s="1"/>
  <c r="R378" i="7" s="1"/>
  <c r="S126" i="7"/>
  <c r="S258" i="7" s="1"/>
  <c r="S295" i="7" s="1"/>
  <c r="S336" i="7" s="1"/>
  <c r="S378" i="7" s="1"/>
  <c r="T126" i="7"/>
  <c r="T258" i="7" s="1"/>
  <c r="T295" i="7" s="1"/>
  <c r="T336" i="7" s="1"/>
  <c r="T378" i="7" s="1"/>
  <c r="AB126" i="7"/>
  <c r="O127" i="7"/>
  <c r="O259" i="7" s="1"/>
  <c r="O296" i="7" s="1"/>
  <c r="O337" i="7" s="1"/>
  <c r="O379" i="7" s="1"/>
  <c r="P259" i="7"/>
  <c r="P296" i="7" s="1"/>
  <c r="P337" i="7" s="1"/>
  <c r="P379" i="7" s="1"/>
  <c r="Q127" i="7"/>
  <c r="Q259" i="7" s="1"/>
  <c r="Q296" i="7" s="1"/>
  <c r="Q337" i="7" s="1"/>
  <c r="Q379" i="7" s="1"/>
  <c r="R127" i="7"/>
  <c r="R259" i="7" s="1"/>
  <c r="R296" i="7" s="1"/>
  <c r="R337" i="7" s="1"/>
  <c r="R379" i="7" s="1"/>
  <c r="S127" i="7"/>
  <c r="S259" i="7" s="1"/>
  <c r="S296" i="7" s="1"/>
  <c r="S337" i="7" s="1"/>
  <c r="S379" i="7" s="1"/>
  <c r="T127" i="7"/>
  <c r="T259" i="7" s="1"/>
  <c r="T296" i="7" s="1"/>
  <c r="T337" i="7" s="1"/>
  <c r="T379" i="7" s="1"/>
  <c r="AB127" i="7"/>
  <c r="O128" i="7"/>
  <c r="O260" i="7" s="1"/>
  <c r="O300" i="7" s="1"/>
  <c r="O341" i="7" s="1"/>
  <c r="O383" i="7" s="1"/>
  <c r="P128" i="7"/>
  <c r="P260" i="7" s="1"/>
  <c r="P300" i="7" s="1"/>
  <c r="P341" i="7" s="1"/>
  <c r="P383" i="7" s="1"/>
  <c r="Q128" i="7"/>
  <c r="Q260" i="7" s="1"/>
  <c r="Q300" i="7" s="1"/>
  <c r="Q341" i="7" s="1"/>
  <c r="Q383" i="7" s="1"/>
  <c r="R128" i="7"/>
  <c r="R260" i="7" s="1"/>
  <c r="R300" i="7" s="1"/>
  <c r="R341" i="7" s="1"/>
  <c r="R383" i="7" s="1"/>
  <c r="S128" i="7"/>
  <c r="S260" i="7" s="1"/>
  <c r="S300" i="7" s="1"/>
  <c r="S341" i="7" s="1"/>
  <c r="S383" i="7" s="1"/>
  <c r="T128" i="7"/>
  <c r="T260" i="7" s="1"/>
  <c r="T300" i="7" s="1"/>
  <c r="T341" i="7" s="1"/>
  <c r="T383" i="7" s="1"/>
  <c r="AB128" i="7"/>
  <c r="O129" i="7"/>
  <c r="O261" i="7" s="1"/>
  <c r="O301" i="7" s="1"/>
  <c r="O342" i="7" s="1"/>
  <c r="O384" i="7" s="1"/>
  <c r="P129" i="7"/>
  <c r="P261" i="7" s="1"/>
  <c r="P301" i="7" s="1"/>
  <c r="P342" i="7" s="1"/>
  <c r="P384" i="7" s="1"/>
  <c r="Q129" i="7"/>
  <c r="Q261" i="7" s="1"/>
  <c r="Q301" i="7" s="1"/>
  <c r="Q342" i="7" s="1"/>
  <c r="Q384" i="7" s="1"/>
  <c r="R129" i="7"/>
  <c r="R261" i="7" s="1"/>
  <c r="R301" i="7" s="1"/>
  <c r="R342" i="7" s="1"/>
  <c r="R384" i="7" s="1"/>
  <c r="S129" i="7"/>
  <c r="S261" i="7" s="1"/>
  <c r="S301" i="7" s="1"/>
  <c r="S384" i="7" s="1"/>
  <c r="T129" i="7"/>
  <c r="T261" i="7" s="1"/>
  <c r="T301" i="7" s="1"/>
  <c r="T342" i="7" s="1"/>
  <c r="T384" i="7" s="1"/>
  <c r="AB129" i="7"/>
  <c r="O130" i="7"/>
  <c r="O262" i="7" s="1"/>
  <c r="O302" i="7" s="1"/>
  <c r="P130" i="7"/>
  <c r="P262" i="7" s="1"/>
  <c r="P302" i="7" s="1"/>
  <c r="Q130" i="7"/>
  <c r="Q262" i="7" s="1"/>
  <c r="Q302" i="7" s="1"/>
  <c r="R130" i="7"/>
  <c r="R262" i="7" s="1"/>
  <c r="R302" i="7" s="1"/>
  <c r="S130" i="7"/>
  <c r="S262" i="7" s="1"/>
  <c r="S302" i="7" s="1"/>
  <c r="T130" i="7"/>
  <c r="T262" i="7" s="1"/>
  <c r="T302" i="7" s="1"/>
  <c r="AB130" i="7"/>
  <c r="O134" i="7"/>
  <c r="O266" i="7" s="1"/>
  <c r="O306" i="7" s="1"/>
  <c r="O348" i="7" s="1"/>
  <c r="O390" i="7" s="1"/>
  <c r="P134" i="7"/>
  <c r="P266" i="7" s="1"/>
  <c r="P306" i="7" s="1"/>
  <c r="P348" i="7" s="1"/>
  <c r="P390" i="7" s="1"/>
  <c r="Q134" i="7"/>
  <c r="Q266" i="7" s="1"/>
  <c r="Q306" i="7" s="1"/>
  <c r="Q348" i="7" s="1"/>
  <c r="Q390" i="7" s="1"/>
  <c r="R134" i="7"/>
  <c r="R266" i="7" s="1"/>
  <c r="R306" i="7" s="1"/>
  <c r="R348" i="7" s="1"/>
  <c r="R390" i="7" s="1"/>
  <c r="S134" i="7"/>
  <c r="S266" i="7" s="1"/>
  <c r="S306" i="7" s="1"/>
  <c r="S348" i="7" s="1"/>
  <c r="S390" i="7" s="1"/>
  <c r="T134" i="7"/>
  <c r="T266" i="7" s="1"/>
  <c r="T306" i="7" s="1"/>
  <c r="T348" i="7" s="1"/>
  <c r="T390" i="7" s="1"/>
  <c r="AB134" i="7"/>
  <c r="O135" i="7"/>
  <c r="O267" i="7" s="1"/>
  <c r="O307" i="7" s="1"/>
  <c r="O349" i="7" s="1"/>
  <c r="O391" i="7" s="1"/>
  <c r="P135" i="7"/>
  <c r="P267" i="7" s="1"/>
  <c r="P307" i="7" s="1"/>
  <c r="P349" i="7" s="1"/>
  <c r="P391" i="7" s="1"/>
  <c r="Q135" i="7"/>
  <c r="Q267" i="7" s="1"/>
  <c r="Q307" i="7" s="1"/>
  <c r="Q349" i="7" s="1"/>
  <c r="Q391" i="7" s="1"/>
  <c r="R135" i="7"/>
  <c r="R267" i="7" s="1"/>
  <c r="R307" i="7" s="1"/>
  <c r="R349" i="7" s="1"/>
  <c r="R391" i="7" s="1"/>
  <c r="S135" i="7"/>
  <c r="S267" i="7" s="1"/>
  <c r="S307" i="7" s="1"/>
  <c r="S349" i="7" s="1"/>
  <c r="S391" i="7" s="1"/>
  <c r="T135" i="7"/>
  <c r="T267" i="7" s="1"/>
  <c r="T307" i="7" s="1"/>
  <c r="T349" i="7" s="1"/>
  <c r="T391" i="7" s="1"/>
  <c r="AB135" i="7"/>
  <c r="O136" i="7"/>
  <c r="O268" i="7" s="1"/>
  <c r="O308" i="7" s="1"/>
  <c r="O350" i="7" s="1"/>
  <c r="O392" i="7" s="1"/>
  <c r="P136" i="7"/>
  <c r="P268" i="7" s="1"/>
  <c r="P308" i="7" s="1"/>
  <c r="P350" i="7" s="1"/>
  <c r="P392" i="7" s="1"/>
  <c r="Q136" i="7"/>
  <c r="Q268" i="7" s="1"/>
  <c r="Q308" i="7" s="1"/>
  <c r="Q350" i="7" s="1"/>
  <c r="Q392" i="7" s="1"/>
  <c r="R136" i="7"/>
  <c r="R268" i="7" s="1"/>
  <c r="R308" i="7" s="1"/>
  <c r="R350" i="7" s="1"/>
  <c r="R392" i="7" s="1"/>
  <c r="S136" i="7"/>
  <c r="S268" i="7" s="1"/>
  <c r="S308" i="7" s="1"/>
  <c r="S350" i="7" s="1"/>
  <c r="S392" i="7" s="1"/>
  <c r="T136" i="7"/>
  <c r="T268" i="7" s="1"/>
  <c r="T308" i="7" s="1"/>
  <c r="T350" i="7" s="1"/>
  <c r="T392" i="7" s="1"/>
  <c r="AB136" i="7"/>
  <c r="O137" i="7"/>
  <c r="O269" i="7" s="1"/>
  <c r="O309" i="7" s="1"/>
  <c r="O351" i="7" s="1"/>
  <c r="O393" i="7" s="1"/>
  <c r="P137" i="7"/>
  <c r="P269" i="7" s="1"/>
  <c r="P309" i="7" s="1"/>
  <c r="P351" i="7" s="1"/>
  <c r="P393" i="7" s="1"/>
  <c r="Q137" i="7"/>
  <c r="Q269" i="7" s="1"/>
  <c r="Q309" i="7" s="1"/>
  <c r="Q351" i="7" s="1"/>
  <c r="Q393" i="7" s="1"/>
  <c r="R137" i="7"/>
  <c r="R269" i="7" s="1"/>
  <c r="R309" i="7" s="1"/>
  <c r="R351" i="7" s="1"/>
  <c r="R393" i="7" s="1"/>
  <c r="S137" i="7"/>
  <c r="S269" i="7" s="1"/>
  <c r="S309" i="7" s="1"/>
  <c r="S351" i="7" s="1"/>
  <c r="S393" i="7" s="1"/>
  <c r="T137" i="7"/>
  <c r="T269" i="7" s="1"/>
  <c r="T309" i="7" s="1"/>
  <c r="T351" i="7" s="1"/>
  <c r="T393" i="7" s="1"/>
  <c r="AB137" i="7"/>
  <c r="O138" i="7"/>
  <c r="O270" i="7" s="1"/>
  <c r="O310" i="7" s="1"/>
  <c r="O352" i="7" s="1"/>
  <c r="O394" i="7" s="1"/>
  <c r="P138" i="7"/>
  <c r="P270" i="7" s="1"/>
  <c r="P310" i="7" s="1"/>
  <c r="P352" i="7" s="1"/>
  <c r="P394" i="7" s="1"/>
  <c r="Q138" i="7"/>
  <c r="Q270" i="7" s="1"/>
  <c r="Q310" i="7" s="1"/>
  <c r="Q352" i="7" s="1"/>
  <c r="Q394" i="7" s="1"/>
  <c r="R138" i="7"/>
  <c r="R270" i="7" s="1"/>
  <c r="R310" i="7" s="1"/>
  <c r="R352" i="7" s="1"/>
  <c r="R394" i="7" s="1"/>
  <c r="S138" i="7"/>
  <c r="S270" i="7" s="1"/>
  <c r="S310" i="7" s="1"/>
  <c r="S352" i="7" s="1"/>
  <c r="S394" i="7" s="1"/>
  <c r="T138" i="7"/>
  <c r="T270" i="7" s="1"/>
  <c r="T310" i="7" s="1"/>
  <c r="T352" i="7" s="1"/>
  <c r="T394" i="7" s="1"/>
  <c r="AB138" i="7"/>
  <c r="O139" i="7"/>
  <c r="O271" i="7" s="1"/>
  <c r="O311" i="7" s="1"/>
  <c r="O353" i="7" s="1"/>
  <c r="O395" i="7" s="1"/>
  <c r="P139" i="7"/>
  <c r="P271" i="7" s="1"/>
  <c r="P311" i="7" s="1"/>
  <c r="P353" i="7" s="1"/>
  <c r="P395" i="7" s="1"/>
  <c r="Q139" i="7"/>
  <c r="Q271" i="7" s="1"/>
  <c r="Q311" i="7" s="1"/>
  <c r="Q353" i="7" s="1"/>
  <c r="Q395" i="7" s="1"/>
  <c r="R139" i="7"/>
  <c r="R271" i="7" s="1"/>
  <c r="R311" i="7" s="1"/>
  <c r="R353" i="7" s="1"/>
  <c r="R395" i="7" s="1"/>
  <c r="S139" i="7"/>
  <c r="S271" i="7" s="1"/>
  <c r="S311" i="7" s="1"/>
  <c r="S353" i="7" s="1"/>
  <c r="S395" i="7" s="1"/>
  <c r="T139" i="7"/>
  <c r="T271" i="7" s="1"/>
  <c r="T311" i="7" s="1"/>
  <c r="T353" i="7" s="1"/>
  <c r="T395" i="7" s="1"/>
  <c r="AB139" i="7"/>
  <c r="U127" i="7"/>
  <c r="W96" i="7"/>
  <c r="U96" i="7"/>
  <c r="U126" i="7" s="1"/>
  <c r="C82" i="7"/>
  <c r="C83" i="7" s="1"/>
  <c r="C84" i="7" s="1"/>
  <c r="C85" i="7" s="1"/>
  <c r="C86" i="7" s="1"/>
  <c r="C87" i="7" s="1"/>
  <c r="U118" i="7"/>
  <c r="W87" i="7"/>
  <c r="U87" i="7"/>
  <c r="U117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5" i="7" l="1"/>
  <c r="C266" i="7" s="1"/>
  <c r="C267" i="7" s="1"/>
  <c r="D265" i="7"/>
  <c r="D266" i="7" s="1"/>
  <c r="D267" i="7" s="1"/>
  <c r="O344" i="7"/>
  <c r="O386" i="7" s="1"/>
  <c r="R344" i="7"/>
  <c r="R386" i="7" s="1"/>
  <c r="S344" i="7"/>
  <c r="S386" i="7" s="1"/>
  <c r="Q344" i="7"/>
  <c r="Q386" i="7" s="1"/>
  <c r="T344" i="7"/>
  <c r="T386" i="7" s="1"/>
  <c r="P344" i="7"/>
  <c r="P386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4" i="7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4" i="7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2" i="7"/>
  <c r="C193" i="7" s="1"/>
  <c r="C88" i="7"/>
  <c r="C89" i="7" s="1"/>
  <c r="C90" i="7" s="1"/>
  <c r="C91" i="7" s="1"/>
  <c r="C92" i="7" s="1"/>
  <c r="C93" i="7" s="1"/>
  <c r="C94" i="7" s="1"/>
  <c r="C95" i="7" s="1"/>
  <c r="C96" i="7" s="1"/>
  <c r="D119" i="7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C119" i="7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4" i="7" l="1"/>
  <c r="C195" i="7" s="1"/>
  <c r="C196" i="7" s="1"/>
  <c r="C197" i="7" s="1"/>
  <c r="C198" i="7" s="1"/>
  <c r="C199" i="7" s="1"/>
  <c r="C200" i="7" s="1"/>
  <c r="C233" i="7"/>
  <c r="C234" i="7" s="1"/>
  <c r="D233" i="7"/>
  <c r="D234" i="7" s="1"/>
  <c r="C204" i="1"/>
  <c r="C205" i="1" s="1"/>
  <c r="C206" i="1" s="1"/>
  <c r="D268" i="7"/>
  <c r="D269" i="7" s="1"/>
  <c r="D270" i="7" s="1"/>
  <c r="D271" i="7" s="1"/>
  <c r="C268" i="7"/>
  <c r="C269" i="7" s="1"/>
  <c r="C270" i="7" s="1"/>
  <c r="C271" i="7" s="1"/>
  <c r="T267" i="1"/>
  <c r="T298" i="1" s="1"/>
  <c r="S237" i="1"/>
  <c r="S267" i="1" s="1"/>
  <c r="S298" i="1" s="1"/>
  <c r="C131" i="7"/>
  <c r="C132" i="7" s="1"/>
  <c r="D131" i="7"/>
  <c r="D132" i="7" s="1"/>
  <c r="C97" i="7"/>
  <c r="C98" i="7" s="1"/>
  <c r="C99" i="7" s="1"/>
  <c r="C100" i="7" s="1"/>
  <c r="C101" i="7" s="1"/>
  <c r="C102" i="7" s="1"/>
  <c r="C161" i="7"/>
  <c r="D235" i="7" l="1"/>
  <c r="D236" i="7" s="1"/>
  <c r="D237" i="7" s="1"/>
  <c r="D238" i="7" s="1"/>
  <c r="D239" i="7" s="1"/>
  <c r="D240" i="7" s="1"/>
  <c r="D241" i="7" s="1"/>
  <c r="C235" i="7"/>
  <c r="C236" i="7" s="1"/>
  <c r="C237" i="7" s="1"/>
  <c r="C238" i="7" s="1"/>
  <c r="C239" i="7" s="1"/>
  <c r="C240" i="7" s="1"/>
  <c r="C241" i="7" s="1"/>
  <c r="D133" i="7"/>
  <c r="D134" i="7" s="1"/>
  <c r="D135" i="7" s="1"/>
  <c r="D136" i="7" s="1"/>
  <c r="D137" i="7" s="1"/>
  <c r="D138" i="7" s="1"/>
  <c r="D139" i="7" s="1"/>
  <c r="C133" i="7"/>
  <c r="C134" i="7" s="1"/>
  <c r="C135" i="7" s="1"/>
  <c r="C136" i="7" s="1"/>
  <c r="C137" i="7" s="1"/>
  <c r="C138" i="7" s="1"/>
  <c r="C139" i="7" s="1"/>
  <c r="C103" i="7"/>
  <c r="C104" i="7" s="1"/>
  <c r="C162" i="7"/>
  <c r="C163" i="7" s="1"/>
  <c r="V91" i="1"/>
  <c r="U91" i="1"/>
  <c r="V90" i="1"/>
  <c r="U90" i="1"/>
  <c r="C164" i="7" l="1"/>
  <c r="C165" i="7" s="1"/>
  <c r="C166" i="7" s="1"/>
  <c r="C167" i="7" s="1"/>
  <c r="C168" i="7" s="1"/>
  <c r="C169" i="7" s="1"/>
  <c r="C170" i="7" s="1"/>
  <c r="C105" i="7"/>
  <c r="C106" i="7" s="1"/>
  <c r="C107" i="7" s="1"/>
  <c r="C108" i="7" s="1"/>
  <c r="C109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1" i="7"/>
  <c r="U241" i="7"/>
  <c r="W240" i="7"/>
  <c r="U240" i="7"/>
  <c r="W239" i="7"/>
  <c r="W238" i="7"/>
  <c r="U238" i="7"/>
  <c r="W237" i="7"/>
  <c r="U237" i="7"/>
  <c r="W236" i="7"/>
  <c r="U236" i="7"/>
  <c r="W232" i="7"/>
  <c r="U232" i="7"/>
  <c r="W230" i="7"/>
  <c r="U230" i="7"/>
  <c r="W229" i="7"/>
  <c r="U229" i="7"/>
  <c r="W223" i="7"/>
  <c r="U223" i="7"/>
  <c r="W222" i="7"/>
  <c r="U222" i="7"/>
  <c r="W221" i="7"/>
  <c r="U221" i="7"/>
  <c r="W220" i="7"/>
  <c r="U220" i="7"/>
  <c r="W219" i="7"/>
  <c r="U219" i="7"/>
  <c r="W216" i="7"/>
  <c r="U216" i="7"/>
  <c r="W215" i="7"/>
  <c r="U215" i="7"/>
  <c r="W209" i="7"/>
  <c r="U209" i="7"/>
  <c r="W208" i="7"/>
  <c r="U208" i="7"/>
  <c r="W207" i="7"/>
  <c r="U207" i="7"/>
  <c r="W206" i="7"/>
  <c r="U206" i="7"/>
  <c r="W203" i="7"/>
  <c r="U203" i="7"/>
  <c r="W202" i="7"/>
  <c r="U202" i="7"/>
  <c r="D197" i="1" l="1"/>
  <c r="D198" i="1" s="1"/>
  <c r="D199" i="1" s="1"/>
  <c r="D200" i="1" s="1"/>
  <c r="D201" i="1" s="1"/>
  <c r="D202" i="1" s="1"/>
  <c r="D203" i="1" s="1"/>
  <c r="W185" i="7"/>
  <c r="U185" i="7"/>
  <c r="W176" i="7"/>
  <c r="U176" i="7"/>
  <c r="W155" i="7"/>
  <c r="U155" i="7"/>
  <c r="W146" i="7"/>
  <c r="U146" i="7"/>
  <c r="W94" i="7"/>
  <c r="U94" i="7"/>
  <c r="U124" i="7" s="1"/>
  <c r="W85" i="7"/>
  <c r="U85" i="7"/>
  <c r="U115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3" i="7"/>
  <c r="AB273" i="7" s="1"/>
  <c r="W243" i="7"/>
  <c r="U243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200" i="7"/>
  <c r="U200" i="7"/>
  <c r="W199" i="7"/>
  <c r="U199" i="7"/>
  <c r="W198" i="7"/>
  <c r="W197" i="7"/>
  <c r="U197" i="7"/>
  <c r="W196" i="7"/>
  <c r="U196" i="7"/>
  <c r="W191" i="7"/>
  <c r="U191" i="7"/>
  <c r="W190" i="7"/>
  <c r="U190" i="7"/>
  <c r="W189" i="7"/>
  <c r="U189" i="7"/>
  <c r="W186" i="7"/>
  <c r="U186" i="7"/>
  <c r="W184" i="7"/>
  <c r="U184" i="7"/>
  <c r="W183" i="7"/>
  <c r="U183" i="7"/>
  <c r="W182" i="7"/>
  <c r="U182" i="7"/>
  <c r="W181" i="7"/>
  <c r="U181" i="7"/>
  <c r="W180" i="7"/>
  <c r="U180" i="7"/>
  <c r="W177" i="7"/>
  <c r="U177" i="7"/>
  <c r="W175" i="7"/>
  <c r="U175" i="7"/>
  <c r="W174" i="7"/>
  <c r="U174" i="7"/>
  <c r="W173" i="7"/>
  <c r="U173" i="7"/>
  <c r="D173" i="7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W172" i="7"/>
  <c r="U172" i="7"/>
  <c r="W170" i="7"/>
  <c r="U170" i="7"/>
  <c r="W169" i="7"/>
  <c r="U169" i="7"/>
  <c r="W168" i="7"/>
  <c r="W167" i="7"/>
  <c r="U167" i="7"/>
  <c r="W166" i="7"/>
  <c r="U166" i="7"/>
  <c r="W165" i="7"/>
  <c r="U165" i="7"/>
  <c r="W161" i="7"/>
  <c r="U161" i="7"/>
  <c r="W160" i="7"/>
  <c r="U160" i="7"/>
  <c r="W159" i="7"/>
  <c r="U159" i="7"/>
  <c r="W156" i="7"/>
  <c r="U156" i="7"/>
  <c r="W154" i="7"/>
  <c r="U154" i="7"/>
  <c r="W153" i="7"/>
  <c r="U153" i="7"/>
  <c r="W152" i="7"/>
  <c r="U152" i="7"/>
  <c r="W151" i="7"/>
  <c r="U151" i="7"/>
  <c r="W150" i="7"/>
  <c r="U150" i="7"/>
  <c r="W147" i="7"/>
  <c r="U147" i="7"/>
  <c r="W145" i="7"/>
  <c r="U145" i="7"/>
  <c r="W144" i="7"/>
  <c r="U144" i="7"/>
  <c r="W143" i="7"/>
  <c r="U143" i="7"/>
  <c r="D143" i="7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W142" i="7"/>
  <c r="U142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B313" i="7" l="1"/>
  <c r="AB355" i="7" s="1"/>
  <c r="AA237" i="1"/>
  <c r="AA267" i="1" s="1"/>
  <c r="AA298" i="1" s="1"/>
  <c r="D192" i="7"/>
  <c r="D193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9" i="7"/>
  <c r="U119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7" i="7"/>
  <c r="D194" i="7" l="1"/>
  <c r="D195" i="7" s="1"/>
  <c r="D196" i="7" s="1"/>
  <c r="D197" i="7" s="1"/>
  <c r="D198" i="7" s="1"/>
  <c r="D199" i="7" s="1"/>
  <c r="D200" i="7" s="1"/>
  <c r="D161" i="7"/>
  <c r="U99" i="7"/>
  <c r="U129" i="7" s="1"/>
  <c r="D162" i="7" l="1"/>
  <c r="D163" i="7" s="1"/>
  <c r="S111" i="7"/>
  <c r="S243" i="7" s="1"/>
  <c r="S273" i="7" s="1"/>
  <c r="S313" i="7" l="1"/>
  <c r="S355" i="7" s="1"/>
  <c r="D164" i="7"/>
  <c r="D165" i="7" s="1"/>
  <c r="D166" i="7" s="1"/>
  <c r="D167" i="7" s="1"/>
  <c r="D168" i="7" s="1"/>
  <c r="D169" i="7" s="1"/>
  <c r="D170" i="7" s="1"/>
  <c r="W100" i="7"/>
  <c r="U100" i="7"/>
  <c r="U130" i="7" s="1"/>
  <c r="W99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1" i="7"/>
  <c r="U111" i="7" s="1"/>
  <c r="G100" i="8" l="1"/>
  <c r="C99" i="8"/>
  <c r="G71" i="8"/>
  <c r="C70" i="8"/>
  <c r="W109" i="7"/>
  <c r="W108" i="7"/>
  <c r="W106" i="7"/>
  <c r="W105" i="7"/>
  <c r="W104" i="7"/>
  <c r="W98" i="7"/>
  <c r="W95" i="7"/>
  <c r="W93" i="7"/>
  <c r="W92" i="7"/>
  <c r="W91" i="7"/>
  <c r="W90" i="7"/>
  <c r="W89" i="7"/>
  <c r="W86" i="7"/>
  <c r="W84" i="7"/>
  <c r="W83" i="7"/>
  <c r="W82" i="7"/>
  <c r="W81" i="7"/>
  <c r="U109" i="7"/>
  <c r="U139" i="7" s="1"/>
  <c r="U108" i="7"/>
  <c r="U138" i="7" s="1"/>
  <c r="U106" i="7"/>
  <c r="U136" i="7" s="1"/>
  <c r="U105" i="7"/>
  <c r="U135" i="7" s="1"/>
  <c r="U104" i="7"/>
  <c r="U134" i="7" s="1"/>
  <c r="U98" i="7"/>
  <c r="U128" i="7" s="1"/>
  <c r="U95" i="7"/>
  <c r="U125" i="7" s="1"/>
  <c r="U93" i="7"/>
  <c r="U123" i="7" s="1"/>
  <c r="U92" i="7"/>
  <c r="U122" i="7" s="1"/>
  <c r="U91" i="7"/>
  <c r="U121" i="7" s="1"/>
  <c r="U90" i="7"/>
  <c r="U120" i="7" s="1"/>
  <c r="U86" i="7"/>
  <c r="U116" i="7" s="1"/>
  <c r="U84" i="7"/>
  <c r="U114" i="7" s="1"/>
  <c r="U83" i="7"/>
  <c r="U113" i="7" s="1"/>
  <c r="U82" i="7"/>
  <c r="U112" i="7" s="1"/>
  <c r="G72" i="8" l="1"/>
  <c r="C71" i="8"/>
  <c r="G101" i="8"/>
  <c r="C100" i="8"/>
  <c r="C23" i="5"/>
  <c r="G73" i="8" l="1"/>
  <c r="C72" i="8"/>
  <c r="G102" i="8"/>
  <c r="C101" i="8"/>
  <c r="R111" i="7"/>
  <c r="R243" i="7" s="1"/>
  <c r="R273" i="7" s="1"/>
  <c r="R313" i="7" l="1"/>
  <c r="R355" i="7" s="1"/>
  <c r="G103" i="8"/>
  <c r="C102" i="8"/>
  <c r="G74" i="8"/>
  <c r="C73" i="8"/>
  <c r="T111" i="7"/>
  <c r="T243" i="7" s="1"/>
  <c r="T273" i="7" s="1"/>
  <c r="T313" i="7" l="1"/>
  <c r="T355" i="7" s="1"/>
  <c r="G75" i="8"/>
  <c r="C75" i="8" s="1"/>
  <c r="C74" i="8"/>
  <c r="G104" i="8"/>
  <c r="C103" i="8"/>
  <c r="G105" i="8" l="1"/>
  <c r="C104" i="8"/>
  <c r="G106" i="8" l="1"/>
  <c r="C105" i="8"/>
  <c r="AB111" i="7"/>
  <c r="Q111" i="7"/>
  <c r="Q243" i="7" s="1"/>
  <c r="Q273" i="7" s="1"/>
  <c r="P111" i="7"/>
  <c r="P243" i="7" s="1"/>
  <c r="P273" i="7" s="1"/>
  <c r="O111" i="7"/>
  <c r="O243" i="7" s="1"/>
  <c r="O273" i="7" s="1"/>
  <c r="P313" i="7" l="1"/>
  <c r="P355" i="7" s="1"/>
  <c r="O313" i="7"/>
  <c r="O355" i="7" s="1"/>
  <c r="Q313" i="7"/>
  <c r="Q355" i="7" s="1"/>
  <c r="G107" i="8"/>
  <c r="C106" i="8"/>
  <c r="D82" i="7"/>
  <c r="D83" i="7" s="1"/>
  <c r="D84" i="7" s="1"/>
  <c r="D85" i="7" s="1"/>
  <c r="D86" i="7" s="1"/>
  <c r="D87" i="7" s="1"/>
  <c r="M77" i="7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D88" i="7" l="1"/>
  <c r="D89" i="7" s="1"/>
  <c r="D90" i="7" s="1"/>
  <c r="D91" i="7" s="1"/>
  <c r="D92" i="7" s="1"/>
  <c r="D93" i="7" s="1"/>
  <c r="D94" i="7" s="1"/>
  <c r="D95" i="7" s="1"/>
  <c r="D96" i="7" s="1"/>
  <c r="G108" i="8"/>
  <c r="C108" i="8" s="1"/>
  <c r="C107" i="8"/>
  <c r="AA111" i="1"/>
  <c r="AA109" i="1"/>
  <c r="AA105" i="1"/>
  <c r="AA104" i="1"/>
  <c r="D97" i="7" l="1"/>
  <c r="D98" i="7" s="1"/>
  <c r="D99" i="7" s="1"/>
  <c r="D100" i="7" s="1"/>
  <c r="D101" i="7" s="1"/>
  <c r="D102" i="7" s="1"/>
  <c r="G76" i="1"/>
  <c r="D103" i="7" l="1"/>
  <c r="D104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5" i="7"/>
  <c r="D106" i="7" s="1"/>
  <c r="D107" i="7" s="1"/>
  <c r="D108" i="7" s="1"/>
  <c r="D109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4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<sst xmlns="http://schemas.openxmlformats.org/spreadsheetml/2006/main" count="7244" uniqueCount="1146">
  <si>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</si>
  <si>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</si>
  <si>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</si>
  <si>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</si>
  <si>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</si>
  <si>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</si>
  <si>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</si>
  <si>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</si>
  <si>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</si>
  <si>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</si>
  <si>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</si>
  <si>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</si>
  <si>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</si>
  <si>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</si>
  <si>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</si>
  <si>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</si>
  <si>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</si>
  <si>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</si>
  <si>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</si>
  <si>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</si>
  <si>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</si>
  <si>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</si>
  <si>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</si>
  <si>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</si>
  <si>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</si>
  <si>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</si>
  <si>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</si>
  <si>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</si>
  <si>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</si>
  <si>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</si>
  <si>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</si>
  <si>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</si>
  <si>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</si>
  <si>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</si>
  <si>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</si>
  <si>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</si>
  <si>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</si>
  <si>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</si>
  <si>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</si>
  <si>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</si>
  <si>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</si>
  <si>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</si>
  <si>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</si>
  <si>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</si>
  <si>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</si>
  <si>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</si>
  <si>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</si>
  <si>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</si>
  <si>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</si>
  <si>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</si>
  <si>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</si>
  <si>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</si>
  <si>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</si>
  <si>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</si>
  <si>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</si>
  <si>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</si>
  <si>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</si>
  <si>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</si>
  <si>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</si>
  <si>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</si>
  <si>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</si>
  <si>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</si>
  <si>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</si>
  <si>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</si>
  <si>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</si>
  <si>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</si>
  <si>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</si>
  <si>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</si>
  <si>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</si>
  <si>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</si>
  <si>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</si>
  <si>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</si>
  <si>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</si>
  <si>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</si>
  <si>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</si>
  <si>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</si>
  <si>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</si>
  <si>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</si>
  <si>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</si>
  <si>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</si>
  <si>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</si>
  <si>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</si>
  <si>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</si>
  <si>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</si>
  <si>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</si>
  <si>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</si>
  <si>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</si>
  <si>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</si>
  <si>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</si>
  <si>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</si>
  <si>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</si>
  <si>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</si>
  <si>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</si>
  <si>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</si>
  <si>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</si>
  <si>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</si>
  <si>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</si>
  <si>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</si>
  <si>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</si>
  <si>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</si>
  <si>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</si>
  <si>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</si>
  <si>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</si>
  <si>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</si>
  <si>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</si>
  <si>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</si>
  <si>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</si>
  <si>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</si>
  <si>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</si>
  <si>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</si>
  <si>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</si>
  <si>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</si>
  <si>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</si>
  <si>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</si>
  <si>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</si>
  <si>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</si>
  <si>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</si>
  <si>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</si>
  <si>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</si>
  <si>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</si>
  <si>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</si>
  <si>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</si>
  <si>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</si>
  <si>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</si>
  <si>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</si>
  <si>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</si>
  <si>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</si>
  <si>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</si>
  <si>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</si>
  <si>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</si>
  <si>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</si>
  <si>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</si>
  <si>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</si>
  <si>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</si>
  <si>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</si>
  <si>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</si>
  <si>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</si>
  <si>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</si>
  <si>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</si>
  <si>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</si>
  <si>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</si>
  <si>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</si>
  <si>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</si>
  <si>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</si>
  <si>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</si>
  <si>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</si>
  <si>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</si>
  <si>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</si>
  <si>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</si>
  <si>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</si>
  <si>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</si>
  <si>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</si>
  <si>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</si>
  <si>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</si>
  <si>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</si>
  <si>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</si>
  <si>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</si>
  <si>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</si>
  <si>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</si>
  <si>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</si>
  <si>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</si>
  <si>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</si>
  <si>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</si>
  <si>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</si>
  <si>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</si>
  <si>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</si>
  <si>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</si>
  <si>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</si>
  <si>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</si>
  <si>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</si>
  <si>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</si>
  <si>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</si>
  <si>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</si>
  <si>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</si>
  <si>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</si>
  <si>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</si>
  <si>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</si>
  <si>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</si>
  <si>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</si>
  <si>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</si>
  <si>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</si>
  <si>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</si>
  <si>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</si>
  <si>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</si>
  <si>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</si>
  <si>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</si>
  <si>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</si>
  <si>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</si>
  <si>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</si>
  <si>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</si>
  <si>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</si>
  <si>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</si>
  <si>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</si>
  <si>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</si>
  <si>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</si>
  <si>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</si>
  <si>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</si>
  <si>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</si>
  <si>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</si>
  <si>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</si>
  <si>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</si>
  <si>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</si>
  <si>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</si>
  <si>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</si>
  <si>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</si>
  <si>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</si>
  <si>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</si>
  <si>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</si>
  <si>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</si>
  <si>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</si>
  <si>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</si>
  <si>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</si>
  <si>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</si>
  <si>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</si>
  <si>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</si>
  <si>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</si>
  <si>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</si>
  <si>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</si>
  <si>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</si>
  <si>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</si>
  <si>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</si>
  <si>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</si>
  <si>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</si>
  <si>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</si>
  <si>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</si>
  <si>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</si>
  <si>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</si>
  <si>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</si>
  <si>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</si>
  <si>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</si>
  <si>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</si>
  <si>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</si>
  <si>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</si>
  <si>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</si>
  <si>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</si>
  <si>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</si>
  <si>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</si>
  <si>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</si>
  <si>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</si>
  <si>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</si>
  <si>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</si>
  <si>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</si>
  <si>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</si>
  <si>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</si>
  <si>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</si>
  <si>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</si>
  <si>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</si>
  <si>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</si>
  <si>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</si>
  <si>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</si>
  <si>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</si>
  <si>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</si>
  <si>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</si>
  <si>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</si>
  <si>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</si>
  <si>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</si>
  <si>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</si>
  <si>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</si>
  <si>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</si>
  <si>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</si>
  <si>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</si>
  <si>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</si>
  <si>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</si>
  <si>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</si>
  <si>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</si>
  <si>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</si>
  <si>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</si>
  <si>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</si>
  <si>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</si>
  <si>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</si>
  <si>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</si>
  <si>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</si>
  <si>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</si>
  <si>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</si>
  <si>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</si>
  <si>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</si>
  <si>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</si>
  <si>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</si>
  <si>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</si>
  <si>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</si>
  <si>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</si>
  <si>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</si>
  <si>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</si>
  <si>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</si>
  <si>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</si>
  <si>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</si>
  <si>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</si>
  <si>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</si>
  <si>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</si>
  <si>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</si>
  <si>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</si>
  <si>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</si>
  <si>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</si>
  <si>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</si>
  <si>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</si>
  <si>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</si>
  <si>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</si>
  <si>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</si>
  <si>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</si>
  <si>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</si>
  <si>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</si>
  <si>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</si>
  <si>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</si>
  <si>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</si>
  <si>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</si>
  <si>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</si>
  <si>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</si>
  <si>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</si>
  <si>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</si>
  <si>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</si>
  <si>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</si>
  <si>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</si>
  <si>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</si>
  <si>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</si>
  <si>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</si>
  <si>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</si>
  <si>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</si>
  <si>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</si>
  <si>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</si>
  <si>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</si>
  <si>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</si>
  <si>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</si>
  <si>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</si>
  <si>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</si>
  <si>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</si>
  <si>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</si>
  <si>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</si>
  <si>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</si>
  <si>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</si>
  <si>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</si>
  <si>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</si>
  <si>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</si>
  <si>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</si>
  <si>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</si>
  <si>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</si>
  <si>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</si>
  <si>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</si>
  <si>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</si>
  <si>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</si>
  <si>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</si>
  <si>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</si>
  <si>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</si>
  <si>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</si>
  <si>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</si>
  <si>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</si>
  <si>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</si>
  <si>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</si>
  <si>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</si>
  <si>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</si>
  <si>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</si>
  <si>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</si>
  <si>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</si>
  <si>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</si>
  <si>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</si>
  <si>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</si>
  <si>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</si>
  <si>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</si>
  <si>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</si>
  <si>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</si>
  <si>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</si>
  <si>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</si>
  <si>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</si>
  <si>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</si>
  <si>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</si>
  <si>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</si>
  <si>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</si>
  <si>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</si>
  <si>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</si>
  <si>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</si>
  <si>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</si>
  <si>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</si>
  <si>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</si>
  <si>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</si>
  <si>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</si>
  <si>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</si>
  <si>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</si>
  <si>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</si>
  <si>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</si>
  <si>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</si>
  <si>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</si>
  <si>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</si>
  <si>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</si>
  <si>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</si>
  <si>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</si>
  <si>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</si>
  <si>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</si>
  <si>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</si>
  <si>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</si>
  <si>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</si>
  <si>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</si>
  <si>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</si>
  <si>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</si>
  <si>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</si>
  <si>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</si>
  <si>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</si>
  <si>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</si>
  <si>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</si>
  <si>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</si>
  <si>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</si>
  <si>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</si>
  <si>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</si>
  <si>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</si>
  <si>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</si>
  <si>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</si>
  <si>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</si>
  <si>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</si>
  <si>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</si>
  <si>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</si>
  <si>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</si>
  <si>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</si>
  <si>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</si>
  <si>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</si>
  <si>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</si>
  <si>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</si>
  <si>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</si>
  <si>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</si>
  <si>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</si>
  <si>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</si>
  <si>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</si>
  <si>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</si>
  <si>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</si>
  <si>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</si>
  <si>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</si>
  <si>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</si>
  <si>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</si>
  <si>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</si>
  <si>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</si>
  <si>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</si>
  <si>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</si>
  <si>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</si>
  <si>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</si>
  <si>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</si>
  <si>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</si>
  <si>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</si>
  <si>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</si>
  <si>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</si>
  <si>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</si>
  <si>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</si>
  <si>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</si>
  <si>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</si>
  <si>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</si>
  <si>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</si>
  <si>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</si>
  <si>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</si>
  <si>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</si>
  <si>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</si>
  <si>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</si>
  <si>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</si>
  <si>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</si>
  <si>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</si>
  <si>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</si>
  <si>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</si>
  <si>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</si>
  <si>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</si>
  <si>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</si>
  <si>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</si>
  <si>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</si>
  <si>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</si>
  <si>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</si>
  <si>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</si>
  <si>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</si>
  <si>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</si>
  <si>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</si>
  <si>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</si>
  <si>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</si>
  <si>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</si>
  <si>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</si>
  <si>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</si>
  <si>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</si>
  <si>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</si>
  <si>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</si>
  <si>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</si>
  <si>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</si>
  <si>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</si>
  <si>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</si>
  <si>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</si>
  <si>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</si>
  <si>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</si>
  <si>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</si>
  <si>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</si>
  <si>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</si>
  <si>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</si>
  <si>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</si>
  <si>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</si>
  <si>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</si>
  <si>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</si>
  <si>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</si>
  <si>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</si>
  <si>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</si>
  <si>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</si>
  <si>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</si>
  <si>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</si>
  <si>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</si>
  <si>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</si>
  <si>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</si>
  <si>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</si>
  <si>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</si>
  <si>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</si>
  <si>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</si>
  <si>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</si>
  <si>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</si>
  <si>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</si>
  <si>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</si>
  <si>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</si>
  <si>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</si>
  <si>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</si>
  <si>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</si>
  <si>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</si>
  <si>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</si>
  <si>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</si>
  <si>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</si>
  <si>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</si>
  <si>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</si>
  <si>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</si>
  <si>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</si>
  <si>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</si>
  <si>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</si>
  <si>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</si>
  <si>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</si>
  <si>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</si>
  <si>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</si>
  <si>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</si>
  <si>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</si>
  <si>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</si>
  <si>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</si>
  <si>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</si>
  <si>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</si>
  <si>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</si>
  <si>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</si>
  <si>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</si>
  <si>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</si>
  <si>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</si>
  <si>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</si>
  <si>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</si>
  <si>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</si>
  <si>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</si>
  <si>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</si>
  <si>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</si>
  <si>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</si>
  <si>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</si>
  <si>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</si>
  <si>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</si>
  <si>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</si>
  <si>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</si>
  <si>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</si>
  <si>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</si>
  <si>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</si>
  <si>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</si>
  <si>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</si>
  <si>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</si>
  <si>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</si>
  <si>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</si>
  <si>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</si>
  <si>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</si>
  <si>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</si>
  <si>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</si>
  <si>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</si>
  <si>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</si>
  <si>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</si>
  <si>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</si>
  <si>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</si>
  <si>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</si>
  <si>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</si>
  <si>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</si>
  <si>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</si>
  <si>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</si>
  <si>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</si>
  <si>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</si>
  <si>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</si>
  <si>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</si>
  <si>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</si>
  <si>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</si>
  <si>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</si>
  <si>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</si>
  <si>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</si>
  <si>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</si>
  <si>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</si>
  <si>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</si>
  <si>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</si>
  <si>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</si>
  <si>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</si>
  <si>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</si>
  <si>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</si>
  <si>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</si>
  <si>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</si>
  <si>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</si>
  <si>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</si>
  <si>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</si>
  <si>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</si>
  <si>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</si>
  <si>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</si>
  <si>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</si>
  <si>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</si>
  <si>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</si>
  <si>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</si>
  <si>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</si>
  <si>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</si>
  <si>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</si>
  <si>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</si>
  <si>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</si>
  <si>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</si>
  <si>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</si>
  <si>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</si>
  <si>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</si>
  <si>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</si>
  <si>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</si>
  <si>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</si>
  <si>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</si>
  <si>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</si>
  <si>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</si>
  <si>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</si>
  <si>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</si>
  <si>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</si>
  <si>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</si>
  <si>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</si>
  <si>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</si>
  <si>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</si>
  <si>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</si>
  <si>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14</t>
  </si>
  <si>
    <t>15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</si>
  <si>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</si>
  <si>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</si>
  <si>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</si>
  <si>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</si>
  <si>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</si>
  <si>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</si>
  <si>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</si>
  <si>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</si>
  <si>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</si>
  <si>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</si>
  <si>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</si>
  <si>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</si>
  <si>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</si>
  <si>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</si>
  <si>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</si>
  <si>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</si>
  <si>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</si>
  <si>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</si>
  <si>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</si>
  <si>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</si>
  <si>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</si>
  <si>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</si>
  <si>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</si>
  <si>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</si>
  <si>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</si>
  <si>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</si>
  <si>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</si>
  <si>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</si>
  <si>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</si>
  <si>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</si>
  <si>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</si>
  <si>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</si>
  <si>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</si>
  <si>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</si>
  <si>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</si>
  <si>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</si>
  <si>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</si>
  <si>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</si>
  <si>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</si>
  <si>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</si>
  <si>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</si>
  <si>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</si>
  <si>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</si>
  <si>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</si>
  <si>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</si>
  <si>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</si>
  <si>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</si>
  <si>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</si>
  <si>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</si>
  <si>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</si>
  <si>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</si>
  <si>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</si>
  <si>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</si>
  <si>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</si>
  <si>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</si>
  <si>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</si>
  <si>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</si>
  <si>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</si>
  <si>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</si>
  <si>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</si>
  <si>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</si>
  <si>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</si>
  <si>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</si>
  <si>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</si>
  <si>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</si>
  <si>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</si>
  <si>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</si>
  <si>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</si>
  <si>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</si>
  <si>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</si>
  <si>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</si>
  <si>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</si>
  <si>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</si>
  <si>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</si>
  <si>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</si>
  <si>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</si>
  <si>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</si>
  <si>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</si>
  <si>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</si>
  <si>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</si>
  <si>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</si>
  <si>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</si>
  <si>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</si>
  <si>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</si>
  <si>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</si>
  <si>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</si>
  <si>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</si>
  <si>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</si>
  <si>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</si>
  <si>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</si>
  <si>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</si>
  <si>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</si>
  <si>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</si>
  <si>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</si>
  <si>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</si>
  <si>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</si>
  <si>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</si>
  <si>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</si>
  <si>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</si>
  <si>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</si>
  <si>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</si>
  <si>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</si>
  <si>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</si>
  <si>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</si>
  <si>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</si>
  <si>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</si>
  <si>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</si>
  <si>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</si>
  <si>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</si>
  <si>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</si>
  <si>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</si>
  <si>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</si>
  <si>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</si>
  <si>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</si>
  <si>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</si>
  <si>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</si>
  <si>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</si>
  <si>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</si>
  <si>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</si>
  <si>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</si>
  <si>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</si>
  <si>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</si>
  <si>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</si>
  <si>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</si>
  <si>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</si>
  <si>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</si>
  <si>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</si>
  <si>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</si>
  <si>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</si>
  <si>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</si>
  <si>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</si>
  <si>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</si>
  <si>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</si>
  <si>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</si>
  <si>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</si>
  <si>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</si>
  <si>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</si>
  <si>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</si>
  <si>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</si>
  <si>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</si>
  <si>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</si>
  <si>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</si>
  <si>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</si>
  <si>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</si>
  <si>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</si>
  <si>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</si>
  <si>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</si>
  <si>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</si>
  <si>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</si>
  <si>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</si>
  <si>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</si>
  <si>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</si>
  <si>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</si>
  <si>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</si>
  <si>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</si>
  <si>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</si>
  <si>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</si>
  <si>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</si>
  <si>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</si>
  <si>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</si>
  <si>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</si>
  <si>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</si>
  <si>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</si>
  <si>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</si>
  <si>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</si>
  <si>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</si>
  <si>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</si>
  <si>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</si>
  <si>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</si>
  <si>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</si>
  <si>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</si>
  <si>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</si>
  <si>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</si>
  <si>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</si>
  <si>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</si>
  <si>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</si>
  <si>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</si>
  <si>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</si>
  <si>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</si>
  <si>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</si>
  <si>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</si>
  <si>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</si>
  <si>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</si>
  <si>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</si>
  <si>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</si>
  <si>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</si>
  <si>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</si>
  <si>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</si>
  <si>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</si>
  <si>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</si>
  <si>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</si>
  <si>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</si>
  <si>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</si>
  <si>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</si>
  <si>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</si>
  <si>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</si>
  <si>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</si>
  <si>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</si>
  <si>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</si>
  <si>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</si>
  <si>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</si>
  <si>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</si>
  <si>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</si>
  <si>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</si>
  <si>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</si>
  <si>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</si>
  <si>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</si>
  <si>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</si>
  <si>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</si>
  <si>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</si>
  <si>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</si>
  <si>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</si>
  <si>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</si>
  <si>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</si>
  <si>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</si>
  <si>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</si>
  <si>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</si>
  <si>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</si>
  <si>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</si>
  <si>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</si>
  <si>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</si>
  <si>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</si>
  <si>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</si>
  <si>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</si>
  <si>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</si>
  <si>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</si>
  <si>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</si>
  <si>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</si>
  <si>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</si>
  <si>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</si>
  <si>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</si>
  <si>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</si>
  <si>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</si>
  <si>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</si>
  <si>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</si>
  <si>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</si>
  <si>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</si>
  <si>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</si>
  <si>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</si>
  <si>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</si>
  <si>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</si>
  <si>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</si>
  <si>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</si>
  <si>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</si>
  <si>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</si>
  <si>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</si>
  <si>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</si>
  <si>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</si>
  <si>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</si>
  <si>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</si>
  <si>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</si>
  <si>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</si>
  <si>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</si>
  <si>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</si>
  <si>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</si>
  <si>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</si>
  <si>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</si>
  <si>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</si>
  <si>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</si>
  <si>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</si>
  <si>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</si>
  <si>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</si>
  <si>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</si>
  <si>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</si>
  <si>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</si>
  <si>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</si>
  <si>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</si>
  <si>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</si>
  <si>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</si>
  <si>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</si>
  <si>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</si>
  <si>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</si>
  <si>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</si>
  <si>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</si>
  <si>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</si>
  <si>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</si>
  <si>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</si>
  <si>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</si>
  <si>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</si>
  <si>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</si>
  <si>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</si>
  <si>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</si>
  <si>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</si>
  <si>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</si>
  <si>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</si>
  <si>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</si>
  <si>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</si>
  <si>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</si>
  <si>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</si>
  <si>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</si>
  <si>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</si>
  <si>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</si>
  <si>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</si>
  <si>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</si>
  <si>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</si>
  <si>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</si>
  <si>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</si>
  <si>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</si>
  <si>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</si>
  <si>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</si>
  <si>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</si>
  <si>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</si>
  <si>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</si>
  <si>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</si>
  <si>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</si>
  <si>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</si>
  <si>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</si>
  <si>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</si>
  <si>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</si>
  <si>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</si>
  <si>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</si>
  <si>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</si>
  <si>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</si>
  <si>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</si>
  <si>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</si>
  <si>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</si>
  <si>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</si>
  <si>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</si>
  <si>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</si>
  <si>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</si>
  <si>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</si>
  <si>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</si>
  <si>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</si>
  <si>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</si>
  <si>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</si>
  <si>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</si>
  <si>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</si>
  <si>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</si>
  <si>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</si>
  <si>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</si>
  <si>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</si>
  <si>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</si>
  <si>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</si>
  <si>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</si>
  <si>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</si>
  <si>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</si>
  <si>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</si>
  <si>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</si>
  <si>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</si>
  <si>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</si>
  <si>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</si>
  <si>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</si>
  <si>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</si>
  <si>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</si>
  <si>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</si>
  <si>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</si>
  <si>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</si>
  <si>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</si>
  <si>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</si>
  <si>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</si>
  <si>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</si>
  <si>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</si>
  <si>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</si>
  <si>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</si>
  <si>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</si>
  <si>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</si>
  <si>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</si>
  <si>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</si>
  <si>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</si>
  <si>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</si>
  <si>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</si>
  <si>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</si>
  <si>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</si>
  <si>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</si>
  <si>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</si>
  <si>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</si>
  <si>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</si>
  <si>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</si>
  <si>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</si>
  <si>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</si>
  <si>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</si>
  <si>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</si>
  <si>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</si>
  <si>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</si>
  <si>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</si>
  <si>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</si>
  <si>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</si>
  <si>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</si>
  <si>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</si>
  <si>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</si>
  <si>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</si>
  <si>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</si>
  <si>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</si>
  <si>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</si>
  <si>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</si>
  <si>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</si>
  <si>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</si>
  <si>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</si>
  <si>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</si>
  <si>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</si>
  <si>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</si>
  <si>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</si>
  <si>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</si>
  <si>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</si>
  <si>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</si>
  <si>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</si>
  <si>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</si>
  <si>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</si>
  <si>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</si>
  <si>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</si>
  <si>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</si>
  <si>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</si>
  <si>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</si>
  <si>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</si>
  <si>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</si>
  <si>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</si>
  <si>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</si>
  <si>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</si>
  <si>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</si>
  <si>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</si>
  <si>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</si>
  <si>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</si>
  <si>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</si>
  <si>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</si>
  <si>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</si>
  <si>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</si>
  <si>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</si>
  <si>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</si>
  <si>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</si>
  <si>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</si>
  <si>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</si>
  <si>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</si>
  <si>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</si>
  <si>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</si>
  <si>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</si>
  <si>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</si>
  <si>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</si>
  <si>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</si>
  <si>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</si>
  <si>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</si>
  <si>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</si>
  <si>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</si>
  <si>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</si>
  <si>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</si>
  <si>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</si>
  <si>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</si>
  <si>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</si>
  <si>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</si>
  <si>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</si>
  <si>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</si>
  <si>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</si>
  <si>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</si>
  <si>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</si>
  <si>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</si>
  <si>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</si>
  <si>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</si>
  <si>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</si>
  <si>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</si>
  <si>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</si>
  <si>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</si>
  <si>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</si>
  <si>
    <t>07/24/24 SAC - added 2D interpolation tables</t>
  </si>
  <si>
    <t>TABLE  HtPump3_Interp_2Speed_Low_SEER2EER2ratio_SEER2</t>
  </si>
  <si>
    <t>TABLE  HtPump3_Interp_VarSpeed_Low_SEER2EER2ratio_COP</t>
  </si>
  <si>
    <t>2DInterpolate</t>
  </si>
  <si>
    <t>SEER2=</t>
  </si>
  <si>
    <t>Min</t>
  </si>
  <si>
    <t>Max</t>
  </si>
  <si>
    <t>SEER2EER2Ratio</t>
  </si>
  <si>
    <t>two</t>
  </si>
  <si>
    <t>three</t>
  </si>
  <si>
    <t>four</t>
  </si>
  <si>
    <t>one</t>
  </si>
  <si>
    <t>SEER2Limit</t>
  </si>
  <si>
    <t>testing below table:</t>
  </si>
  <si>
    <t>SEER2:</t>
  </si>
  <si>
    <t>SEER2/EER2:</t>
  </si>
  <si>
    <t>Delta Fracs</t>
  </si>
  <si>
    <t>Row Interps</t>
  </si>
  <si>
    <t>Final Result</t>
  </si>
  <si>
    <t>TABLE  HtPump3_Interp_Single_Full_HeatCapRatio_COP</t>
  </si>
  <si>
    <t>HSPF2=</t>
  </si>
  <si>
    <t>five</t>
  </si>
  <si>
    <t>HSPF2Limit</t>
  </si>
  <si>
    <t>HeatCapRatio</t>
  </si>
  <si>
    <t>TABLE  HtPump3_Interp_Two_Full_HeatCapRatio_COP</t>
  </si>
  <si>
    <t>TABLE  HtPump3_Interp_VarSpeed_Full_HeatCapRatio_COP</t>
  </si>
  <si>
    <t>Cap95ratVsEIR82</t>
  </si>
  <si>
    <t>Capacity Ratio at 95F Min vs EIR Ratio at 82F Min</t>
  </si>
  <si>
    <t>09/18/24 SAC - updated 2D interpolation tables based on latest NEEP-statistics spreadsheet (from BigLadder/NK)</t>
  </si>
  <si>
    <t>02/27/25 SAC - updated 2D interpolation tables based on latest NEEP-statistics spreadsheet (from BigLadder/NK)</t>
  </si>
  <si>
    <t>SplitAirCondPM</t>
  </si>
  <si>
    <t>SplitAirCond</t>
  </si>
  <si>
    <t>NoCooling</t>
  </si>
  <si>
    <t xml:space="preserve">SplitAirCondPM - Split air conditioning system                        </t>
  </si>
  <si>
    <t>SAC 03/05/25 (tic #1379)</t>
  </si>
  <si>
    <t>03/05/25  - SAC</t>
  </si>
  <si>
    <t>03/05/25 - SAC - add new system type: SplitAirCondPM (tic #1379)</t>
  </si>
  <si>
    <t>ARCATA</t>
  </si>
  <si>
    <t>EnergyCodeYr</t>
  </si>
  <si>
    <t>725945_ARCATA-AP</t>
  </si>
  <si>
    <t>724957_SONOMA-COUNTY-AP</t>
  </si>
  <si>
    <t>724930_METRO-OAKLAND-INTL</t>
  </si>
  <si>
    <t>723965_PASO-ROBLES-MUNICIPAL</t>
  </si>
  <si>
    <t>723940_SANTA-MARIA-AP</t>
  </si>
  <si>
    <t>722950_LOS-ANGELES-INTL</t>
  </si>
  <si>
    <t>722900_SAN-DIEGO-INTL</t>
  </si>
  <si>
    <t>722976_FULLERTON-MUNICIPAL</t>
  </si>
  <si>
    <t>722880_HOLLYWOOD-BURBANK-AP</t>
  </si>
  <si>
    <t>722869_RIVERSIDE-MUNICIPAL</t>
  </si>
  <si>
    <t>725910_RED-BLUFF-AP</t>
  </si>
  <si>
    <t>724830_SACRAMENTO-EXECUTIVE</t>
  </si>
  <si>
    <t>723890_FRESNO-YOSEMITE-INTL</t>
  </si>
  <si>
    <t>723820_PALMDALE-REGIONAL</t>
  </si>
  <si>
    <t>722868_PALM-SPRINGS-INTL</t>
  </si>
  <si>
    <t>725845_BLUE-CANYON-NYACK-AP</t>
  </si>
  <si>
    <t>SAC 11/15/22</t>
  </si>
  <si>
    <t>was previously:</t>
  </si>
  <si>
    <t>11/15/22 - SAC - added EnergyCodeYr column and 2025 code vintage records</t>
  </si>
  <si>
    <t>05/27/25 - SAC - updated 2025+ weather stations names to those consistent w/ the latest weather files</t>
  </si>
  <si>
    <t>Year of Energy Code</t>
  </si>
  <si>
    <t>SONOMA-COUNTY-AP</t>
  </si>
  <si>
    <t>OAKLAND-INTL</t>
  </si>
  <si>
    <t>PASO-ROBLES</t>
  </si>
  <si>
    <t>SANTA-MARIA</t>
  </si>
  <si>
    <t>LOS-ANGELES-INTL</t>
  </si>
  <si>
    <t>SAN-DIEGO-INTL</t>
  </si>
  <si>
    <t>FULLERTON</t>
  </si>
  <si>
    <t>HOLLYWOOD-BURBANK</t>
  </si>
  <si>
    <t>RIVERSIDE</t>
  </si>
  <si>
    <t>RED-BLUFF</t>
  </si>
  <si>
    <t>SACRAMENTO-EXECUTIVE</t>
  </si>
  <si>
    <t>FRESNO-YOSEMITE</t>
  </si>
  <si>
    <t>PALMDALE</t>
  </si>
  <si>
    <t>PALM-SPRINGS</t>
  </si>
  <si>
    <t>BLUE-CANYON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</si>
</sst>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9]mmm\ dd;@"/>
    <numFmt numFmtId="166" formatCode="0.0000"/>
    <numFmt numFmtId="167" formatCode="mmm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168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6" fillId="0" borderId="3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/>
    <xf numFmtId="0" fontId="27" fillId="0" borderId="0" xfId="0" applyFont="1"/>
    <xf numFmtId="0" fontId="0" fillId="16" borderId="0" xfId="0" applyFill="1"/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772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773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645</v>
      </c>
      <c r="I14" s="1"/>
    </row>
    <row r="15" spans="1:9" x14ac:dyDescent="0.25">
      <c r="A15" t="s">
        <v>0</v>
      </c>
      <c r="E15" t="s">
        <v>774</v>
      </c>
      <c r="I15" s="1"/>
    </row>
    <row r="16" spans="1:9" x14ac:dyDescent="0.25">
      <c r="A16" t="s">
        <v>0</v>
      </c>
      <c r="E16" t="s">
        <v>775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646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8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644</v>
      </c>
      <c r="D33" s="167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776</v>
      </c>
      <c r="K33" t="s">
        <v>777</v>
      </c>
      <c r="L33" t="s">
        <v>778</v>
      </c>
      <c r="M33" t="s">
        <v>779</v>
      </c>
    </row>
    <row r="34" spans="3:14" x14ac:dyDescent="0.25">
      <c r="C34" s="156">
        <v>2520</v>
      </c>
      <c r="D34" s="156">
        <v>1</v>
      </c>
      <c r="E34" s="199">
        <v>33.6</v>
      </c>
      <c r="F34" s="129" t="s">
        <v>780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781</v>
      </c>
      <c r="K34" s="195" t="s">
        <v>782</v>
      </c>
      <c r="L34" s="146" t="s">
        <v>783</v>
      </c>
      <c r="M34" s="195" t="s">
        <v>615</v>
      </c>
      <c r="N34" s="146" t="s">
        <v>784</v>
      </c>
    </row>
    <row r="35" spans="3:14" x14ac:dyDescent="0.25">
      <c r="C35" s="1">
        <f>C34</f>
        <v>2520</v>
      </c>
      <c r="D35" s="1">
        <v>2</v>
      </c>
      <c r="E35" s="200">
        <v>31.5</v>
      </c>
      <c r="F35" s="61" t="s">
        <v>785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786</v>
      </c>
      <c r="K35" s="196" t="s">
        <v>608</v>
      </c>
      <c r="L35" t="s">
        <v>783</v>
      </c>
      <c r="M35" s="196" t="s">
        <v>616</v>
      </c>
      <c r="N35" s="197" t="s">
        <v>787</v>
      </c>
    </row>
    <row r="36" spans="3:14" x14ac:dyDescent="0.25">
      <c r="C36" s="1">
        <f t="shared" ref="C36:C49" si="2">C35</f>
        <v>2520</v>
      </c>
      <c r="D36" s="1">
        <v>3</v>
      </c>
      <c r="E36" s="200">
        <v>39.200000000000003</v>
      </c>
      <c r="F36" s="61" t="s">
        <v>788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8" t="s">
        <v>781</v>
      </c>
      <c r="K36" s="196" t="s">
        <v>789</v>
      </c>
      <c r="L36" t="s">
        <v>790</v>
      </c>
      <c r="M36" s="196" t="s">
        <v>791</v>
      </c>
    </row>
    <row r="37" spans="3:14" x14ac:dyDescent="0.25">
      <c r="C37" s="1">
        <f t="shared" si="2"/>
        <v>2520</v>
      </c>
      <c r="D37" s="1">
        <v>4</v>
      </c>
      <c r="E37" s="200">
        <v>38.299999999999997</v>
      </c>
      <c r="F37" s="61" t="s">
        <v>667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8" t="s">
        <v>792</v>
      </c>
      <c r="K37" s="196" t="s">
        <v>791</v>
      </c>
      <c r="L37" t="s">
        <v>793</v>
      </c>
      <c r="M37" s="196" t="s">
        <v>608</v>
      </c>
    </row>
    <row r="38" spans="3:14" x14ac:dyDescent="0.25">
      <c r="C38" s="1">
        <f t="shared" si="2"/>
        <v>2520</v>
      </c>
      <c r="D38" s="1">
        <v>5</v>
      </c>
      <c r="E38" s="200">
        <v>33.299999999999997</v>
      </c>
      <c r="F38" s="61" t="s">
        <v>653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781</v>
      </c>
      <c r="K38" s="196" t="s">
        <v>789</v>
      </c>
      <c r="L38" t="s">
        <v>793</v>
      </c>
      <c r="M38" s="196" t="s">
        <v>607</v>
      </c>
    </row>
    <row r="39" spans="3:14" x14ac:dyDescent="0.25">
      <c r="C39" s="1">
        <f t="shared" si="2"/>
        <v>2520</v>
      </c>
      <c r="D39" s="1">
        <v>6</v>
      </c>
      <c r="E39" s="200">
        <v>43.9</v>
      </c>
      <c r="F39" s="61" t="s">
        <v>651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781</v>
      </c>
      <c r="K39" s="196" t="s">
        <v>789</v>
      </c>
      <c r="L39" t="s">
        <v>793</v>
      </c>
      <c r="M39" s="196" t="s">
        <v>612</v>
      </c>
    </row>
    <row r="40" spans="3:14" x14ac:dyDescent="0.25">
      <c r="C40" s="1">
        <f t="shared" si="2"/>
        <v>2520</v>
      </c>
      <c r="D40" s="1">
        <v>7</v>
      </c>
      <c r="E40" s="200">
        <v>47.2</v>
      </c>
      <c r="F40" s="61" t="s">
        <v>794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781</v>
      </c>
      <c r="K40" s="196" t="s">
        <v>789</v>
      </c>
      <c r="L40" t="s">
        <v>795</v>
      </c>
      <c r="M40" s="196" t="s">
        <v>619</v>
      </c>
    </row>
    <row r="41" spans="3:14" x14ac:dyDescent="0.25">
      <c r="C41" s="1">
        <f t="shared" si="2"/>
        <v>2520</v>
      </c>
      <c r="D41" s="1">
        <v>8</v>
      </c>
      <c r="E41" s="200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8" t="s">
        <v>792</v>
      </c>
      <c r="K41" s="196" t="s">
        <v>796</v>
      </c>
      <c r="L41" t="s">
        <v>793</v>
      </c>
      <c r="M41" s="196" t="s">
        <v>607</v>
      </c>
    </row>
    <row r="42" spans="3:14" x14ac:dyDescent="0.25">
      <c r="C42" s="1">
        <f t="shared" si="2"/>
        <v>2520</v>
      </c>
      <c r="D42" s="1">
        <v>9</v>
      </c>
      <c r="E42" s="200">
        <v>41.3</v>
      </c>
      <c r="F42" s="61" t="s">
        <v>659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8" t="s">
        <v>792</v>
      </c>
      <c r="K42" s="196" t="s">
        <v>796</v>
      </c>
      <c r="L42" t="s">
        <v>793</v>
      </c>
      <c r="M42" s="196" t="s">
        <v>607</v>
      </c>
    </row>
    <row r="43" spans="3:14" x14ac:dyDescent="0.25">
      <c r="C43" s="1">
        <f t="shared" si="2"/>
        <v>2520</v>
      </c>
      <c r="D43" s="1">
        <v>10</v>
      </c>
      <c r="E43" s="200">
        <v>38.9</v>
      </c>
      <c r="F43" s="61" t="s">
        <v>797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8" t="s">
        <v>792</v>
      </c>
      <c r="K43" s="196" t="s">
        <v>796</v>
      </c>
      <c r="L43" t="s">
        <v>793</v>
      </c>
      <c r="M43" s="196" t="s">
        <v>607</v>
      </c>
    </row>
    <row r="44" spans="3:14" x14ac:dyDescent="0.25">
      <c r="C44" s="1">
        <f t="shared" si="2"/>
        <v>2520</v>
      </c>
      <c r="D44" s="1">
        <v>11</v>
      </c>
      <c r="E44" s="200">
        <v>33.299999999999997</v>
      </c>
      <c r="F44" s="61" t="s">
        <v>661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8" t="s">
        <v>798</v>
      </c>
      <c r="K44" s="196" t="s">
        <v>610</v>
      </c>
      <c r="L44" t="s">
        <v>783</v>
      </c>
      <c r="M44" s="196" t="s">
        <v>616</v>
      </c>
    </row>
    <row r="45" spans="3:14" x14ac:dyDescent="0.25">
      <c r="C45" s="1">
        <f t="shared" si="2"/>
        <v>2520</v>
      </c>
      <c r="D45" s="1">
        <v>12</v>
      </c>
      <c r="E45" s="200">
        <v>34</v>
      </c>
      <c r="F45" s="61" t="s">
        <v>797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8" t="s">
        <v>798</v>
      </c>
      <c r="K45" s="196" t="s">
        <v>611</v>
      </c>
      <c r="L45" t="s">
        <v>783</v>
      </c>
      <c r="M45" s="196" t="s">
        <v>616</v>
      </c>
    </row>
    <row r="46" spans="3:14" x14ac:dyDescent="0.25">
      <c r="C46" s="1">
        <f t="shared" si="2"/>
        <v>2520</v>
      </c>
      <c r="D46" s="1">
        <v>13</v>
      </c>
      <c r="E46" s="200">
        <v>34.799999999999997</v>
      </c>
      <c r="F46" s="61" t="s">
        <v>664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8" t="s">
        <v>798</v>
      </c>
      <c r="K46" s="196" t="s">
        <v>611</v>
      </c>
      <c r="L46" t="s">
        <v>793</v>
      </c>
      <c r="M46" s="196" t="s">
        <v>610</v>
      </c>
    </row>
    <row r="47" spans="3:14" x14ac:dyDescent="0.25">
      <c r="C47" s="1">
        <f t="shared" si="2"/>
        <v>2520</v>
      </c>
      <c r="D47" s="1">
        <v>14</v>
      </c>
      <c r="E47" s="200">
        <v>28</v>
      </c>
      <c r="F47" s="61" t="s">
        <v>659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8" t="s">
        <v>798</v>
      </c>
      <c r="K47" s="196" t="s">
        <v>611</v>
      </c>
      <c r="L47" t="s">
        <v>793</v>
      </c>
      <c r="M47" s="196" t="s">
        <v>607</v>
      </c>
    </row>
    <row r="48" spans="3:14" x14ac:dyDescent="0.25">
      <c r="C48" s="1">
        <f t="shared" si="2"/>
        <v>2520</v>
      </c>
      <c r="D48" s="1">
        <v>15</v>
      </c>
      <c r="E48" s="200">
        <v>43.9</v>
      </c>
      <c r="F48" s="61" t="s">
        <v>799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8" t="s">
        <v>792</v>
      </c>
      <c r="K48" s="196" t="s">
        <v>796</v>
      </c>
      <c r="L48" t="s">
        <v>783</v>
      </c>
      <c r="M48" s="196" t="s">
        <v>608</v>
      </c>
    </row>
    <row r="49" spans="3:14" x14ac:dyDescent="0.25">
      <c r="C49" s="1">
        <f t="shared" si="2"/>
        <v>2520</v>
      </c>
      <c r="D49" s="1">
        <v>16</v>
      </c>
      <c r="E49" s="201">
        <v>23.6</v>
      </c>
      <c r="F49" s="61" t="s">
        <v>800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8" t="s">
        <v>798</v>
      </c>
      <c r="K49" s="196" t="s">
        <v>610</v>
      </c>
      <c r="L49" t="s">
        <v>795</v>
      </c>
      <c r="M49" s="196" t="s">
        <v>610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649</v>
      </c>
      <c r="H50" s="156" t="s">
        <v>650</v>
      </c>
      <c r="I50" s="156" t="s">
        <v>0</v>
      </c>
      <c r="J50" s="202" t="s">
        <v>786</v>
      </c>
      <c r="K50" s="195" t="s">
        <v>618</v>
      </c>
      <c r="L50" s="146" t="s">
        <v>647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649</v>
      </c>
      <c r="H51" s="1" t="s">
        <v>410</v>
      </c>
      <c r="I51" s="1" t="s">
        <v>0</v>
      </c>
      <c r="J51" s="198" t="s">
        <v>792</v>
      </c>
      <c r="K51" s="196" t="s">
        <v>613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651</v>
      </c>
      <c r="H52" s="1" t="s">
        <v>412</v>
      </c>
      <c r="I52" s="1" t="s">
        <v>0</v>
      </c>
      <c r="J52" s="198" t="s">
        <v>781</v>
      </c>
      <c r="K52" s="196" t="s">
        <v>801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649</v>
      </c>
      <c r="H53" s="1" t="s">
        <v>652</v>
      </c>
      <c r="I53" s="1" t="s">
        <v>0</v>
      </c>
      <c r="J53" s="198" t="s">
        <v>802</v>
      </c>
      <c r="K53" s="196" t="s">
        <v>619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654</v>
      </c>
      <c r="H54" s="1" t="s">
        <v>655</v>
      </c>
      <c r="I54" s="1" t="s">
        <v>0</v>
      </c>
      <c r="J54" s="198" t="s">
        <v>802</v>
      </c>
      <c r="K54" s="196" t="s">
        <v>803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656</v>
      </c>
      <c r="H55" s="1" t="s">
        <v>657</v>
      </c>
      <c r="I55" s="1" t="s">
        <v>0</v>
      </c>
      <c r="J55" s="198" t="s">
        <v>786</v>
      </c>
      <c r="K55" s="196" t="s">
        <v>608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656</v>
      </c>
      <c r="H56" s="1" t="s">
        <v>658</v>
      </c>
      <c r="I56" s="1" t="s">
        <v>0</v>
      </c>
      <c r="J56" s="198" t="s">
        <v>786</v>
      </c>
      <c r="K56" s="196" t="s">
        <v>789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654</v>
      </c>
      <c r="H57" s="1" t="s">
        <v>657</v>
      </c>
      <c r="I57" s="1" t="s">
        <v>0</v>
      </c>
      <c r="J57" s="198" t="s">
        <v>802</v>
      </c>
      <c r="K57" s="196" t="s">
        <v>613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654</v>
      </c>
      <c r="H58" s="1" t="s">
        <v>657</v>
      </c>
      <c r="I58" s="1" t="s">
        <v>0</v>
      </c>
      <c r="J58" s="198" t="s">
        <v>802</v>
      </c>
      <c r="K58" s="196" t="s">
        <v>618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654</v>
      </c>
      <c r="H59" s="1" t="s">
        <v>660</v>
      </c>
      <c r="I59" s="1" t="s">
        <v>0</v>
      </c>
      <c r="J59" s="198" t="s">
        <v>798</v>
      </c>
      <c r="K59" s="196" t="s">
        <v>608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662</v>
      </c>
      <c r="H60" s="1" t="s">
        <v>663</v>
      </c>
      <c r="I60" s="1" t="s">
        <v>0</v>
      </c>
      <c r="J60" s="198" t="s">
        <v>798</v>
      </c>
      <c r="K60" s="196" t="s">
        <v>610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666</v>
      </c>
      <c r="H61" s="1" t="s">
        <v>663</v>
      </c>
      <c r="I61" s="1" t="s">
        <v>0</v>
      </c>
      <c r="J61" s="198" t="s">
        <v>798</v>
      </c>
      <c r="K61" s="196" t="s">
        <v>608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665</v>
      </c>
      <c r="I62" s="1" t="s">
        <v>0</v>
      </c>
      <c r="J62" s="198" t="s">
        <v>802</v>
      </c>
      <c r="K62" s="196" t="s">
        <v>617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8" t="s">
        <v>802</v>
      </c>
      <c r="K63" s="196" t="s">
        <v>618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666</v>
      </c>
      <c r="H64" s="1" t="s">
        <v>657</v>
      </c>
      <c r="I64" s="1" t="s">
        <v>0</v>
      </c>
      <c r="J64" s="198" t="s">
        <v>798</v>
      </c>
      <c r="K64" s="196" t="s">
        <v>614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667</v>
      </c>
      <c r="H65" s="1" t="s">
        <v>420</v>
      </c>
      <c r="I65" s="1" t="s">
        <v>0</v>
      </c>
      <c r="J65" s="198" t="s">
        <v>798</v>
      </c>
      <c r="K65" s="196" t="s">
        <v>609</v>
      </c>
    </row>
    <row r="66" spans="3:12" ht="15.75" x14ac:dyDescent="0.25">
      <c r="C66" s="156" t="s">
        <v>353</v>
      </c>
      <c r="D66" s="156">
        <v>1</v>
      </c>
      <c r="E66" s="164">
        <v>33</v>
      </c>
      <c r="F66" s="165" t="s">
        <v>394</v>
      </c>
      <c r="G66" s="166" t="s">
        <v>407</v>
      </c>
      <c r="H66" s="165" t="s">
        <v>408</v>
      </c>
      <c r="I66" s="61" t="s">
        <v>0</v>
      </c>
      <c r="J66" s="24" t="s">
        <v>648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1067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641</v>
      </c>
    </row>
    <row r="34" spans="1:5" x14ac:dyDescent="0.25">
      <c r="A34" t="s">
        <v>0</v>
      </c>
      <c r="E34" t="s">
        <v>674</v>
      </c>
    </row>
    <row r="35" spans="1:5" x14ac:dyDescent="0.25">
      <c r="A35" t="s">
        <v>0</v>
      </c>
      <c r="E35" t="s">
        <v>676</v>
      </c>
    </row>
    <row r="36" spans="1:5" x14ac:dyDescent="0.25">
      <c r="A36" t="s">
        <v>0</v>
      </c>
      <c r="E36" t="s">
        <v>712</v>
      </c>
    </row>
    <row r="37" spans="1:5" x14ac:dyDescent="0.25">
      <c r="A37" t="s">
        <v>0</v>
      </c>
      <c r="E37" t="s">
        <v>721</v>
      </c>
    </row>
    <row r="38" spans="1:5" x14ac:dyDescent="0.25">
      <c r="A38" t="s">
        <v>0</v>
      </c>
      <c r="E38" t="s">
        <v>731</v>
      </c>
    </row>
    <row r="39" spans="1:5" x14ac:dyDescent="0.25">
      <c r="A39" t="s">
        <v>0</v>
      </c>
      <c r="E39" t="s">
        <v>748</v>
      </c>
    </row>
    <row r="40" spans="1:5" x14ac:dyDescent="0.25">
      <c r="A40" t="s">
        <v>0</v>
      </c>
      <c r="E40" t="s">
        <v>760</v>
      </c>
    </row>
    <row r="41" spans="1:5" x14ac:dyDescent="0.25">
      <c r="A41" t="s">
        <v>0</v>
      </c>
      <c r="E41" t="s">
        <v>763</v>
      </c>
    </row>
    <row r="42" spans="1:5" x14ac:dyDescent="0.25">
      <c r="A42" t="s">
        <v>0</v>
      </c>
      <c r="E42" t="s">
        <v>767</v>
      </c>
    </row>
    <row r="43" spans="1:5" x14ac:dyDescent="0.25">
      <c r="A43" t="s">
        <v>0</v>
      </c>
      <c r="E43" t="s">
        <v>769</v>
      </c>
    </row>
    <row r="44" spans="1:5" x14ac:dyDescent="0.25">
      <c r="A44" t="s">
        <v>0</v>
      </c>
      <c r="E44" t="s">
        <v>771</v>
      </c>
    </row>
    <row r="45" spans="1:5" x14ac:dyDescent="0.25">
      <c r="A45" t="s">
        <v>0</v>
      </c>
      <c r="E45" t="s">
        <v>804</v>
      </c>
    </row>
    <row r="46" spans="1:5" x14ac:dyDescent="0.25">
      <c r="A46" t="s">
        <v>0</v>
      </c>
      <c r="E46" t="s">
        <v>1066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749</v>
      </c>
    </row>
    <row r="58" spans="1:11" x14ac:dyDescent="0.25">
      <c r="A58" t="s">
        <v>0</v>
      </c>
      <c r="D58" s="1">
        <v>4</v>
      </c>
      <c r="E58" t="s">
        <v>761</v>
      </c>
    </row>
    <row r="59" spans="1:11" x14ac:dyDescent="0.25">
      <c r="A59" t="s">
        <v>0</v>
      </c>
      <c r="D59" s="1">
        <v>5</v>
      </c>
      <c r="E59" t="s">
        <v>677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750</v>
      </c>
    </row>
    <row r="73" spans="1:27" x14ac:dyDescent="0.25">
      <c r="A73" t="s">
        <v>0</v>
      </c>
      <c r="D73" s="1">
        <v>19</v>
      </c>
      <c r="E73" t="s">
        <v>680</v>
      </c>
    </row>
    <row r="74" spans="1:27" x14ac:dyDescent="0.25">
      <c r="A74" t="s">
        <v>0</v>
      </c>
      <c r="D74" s="1">
        <v>20</v>
      </c>
      <c r="E74" t="s">
        <v>673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751</v>
      </c>
      <c r="I79" s="4" t="s">
        <v>762</v>
      </c>
      <c r="J79" s="4" t="s">
        <v>678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753</v>
      </c>
      <c r="X79" s="4" t="s">
        <v>681</v>
      </c>
      <c r="Y79" s="4" t="s">
        <v>672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683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684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685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732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733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1070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1068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732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1070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683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684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685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732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733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1070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1068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683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684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685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732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733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1070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1068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683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684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685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6" t="s">
        <v>679</v>
      </c>
      <c r="F181" s="186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8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682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6" t="s">
        <v>686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5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8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688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6" t="s">
        <v>687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5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8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689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6" t="s">
        <v>690</v>
      </c>
      <c r="F192" s="67" t="s">
        <v>154</v>
      </c>
      <c r="G192" s="185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1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693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6" t="s">
        <v>691</v>
      </c>
      <c r="F193" s="67" t="s">
        <v>154</v>
      </c>
      <c r="G193" s="185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1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694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6" t="s">
        <v>692</v>
      </c>
      <c r="F194" s="67" t="s">
        <v>154</v>
      </c>
      <c r="G194" s="185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1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695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805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1">
        <v>68</v>
      </c>
      <c r="R202" s="181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806</v>
      </c>
      <c r="AC202" t="s">
        <v>807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732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733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1070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1068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732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1070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6" t="s">
        <v>679</v>
      </c>
      <c r="F236" s="180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8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682</v>
      </c>
      <c r="AC236" t="s">
        <v>699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1">
        <v>7.5</v>
      </c>
      <c r="I240" s="189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6" t="s">
        <v>686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79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8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688</v>
      </c>
      <c r="AC241" t="s">
        <v>697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6" t="s">
        <v>687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79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8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689</v>
      </c>
      <c r="AC242" t="s">
        <v>698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1">
        <v>6.1</v>
      </c>
      <c r="I243" s="189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1">
        <v>7.5</v>
      </c>
      <c r="I244" s="189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1">
        <v>7.5</v>
      </c>
      <c r="I245" s="189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0">
        <f>G246*0.85</f>
        <v>6.5449999999999999</v>
      </c>
      <c r="I246" s="189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6" t="s">
        <v>690</v>
      </c>
      <c r="F247" s="67" t="s">
        <v>154</v>
      </c>
      <c r="G247" s="184">
        <v>8.1999999999999993</v>
      </c>
      <c r="H247" s="191">
        <v>7.5</v>
      </c>
      <c r="I247" s="189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1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693</v>
      </c>
      <c r="AC247" t="s">
        <v>696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6" t="s">
        <v>691</v>
      </c>
      <c r="F248" s="67" t="s">
        <v>154</v>
      </c>
      <c r="G248" s="184">
        <v>8.1999999999999993</v>
      </c>
      <c r="H248" s="191">
        <v>7.5</v>
      </c>
      <c r="I248" s="189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1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694</v>
      </c>
      <c r="AC248" t="s">
        <v>696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6" t="s">
        <v>692</v>
      </c>
      <c r="F249" s="67" t="s">
        <v>154</v>
      </c>
      <c r="G249" s="184">
        <v>8.1999999999999993</v>
      </c>
      <c r="H249" s="191">
        <v>7.5</v>
      </c>
      <c r="I249" s="189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1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695</v>
      </c>
      <c r="AC249" t="s">
        <v>696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2">
        <v>6.7</v>
      </c>
      <c r="I250" s="190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1">
        <v>7.5</v>
      </c>
      <c r="I253" s="189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1">
        <v>7.5</v>
      </c>
      <c r="I257" s="189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1">
        <v>7.5</v>
      </c>
      <c r="I258" s="189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732</v>
      </c>
      <c r="F259" s="67" t="s">
        <v>154</v>
      </c>
      <c r="G259" s="10">
        <v>8.1999999999999993</v>
      </c>
      <c r="H259" s="188">
        <v>7.6499999999999995</v>
      </c>
      <c r="I259" s="189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1070</v>
      </c>
      <c r="F260" s="67" t="s">
        <v>154</v>
      </c>
      <c r="G260" s="10">
        <v>8.1999999999999993</v>
      </c>
      <c r="H260" s="188">
        <v>7.6499999999999995</v>
      </c>
      <c r="I260" s="189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640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6" t="s">
        <v>679</v>
      </c>
      <c r="F266" s="180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1">
        <v>8.8000000000000007</v>
      </c>
      <c r="H270" s="191">
        <v>7.5</v>
      </c>
      <c r="I270" s="191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6" t="s">
        <v>686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79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6" t="s">
        <v>687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79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1">
        <v>6.1</v>
      </c>
      <c r="I273" s="191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1">
        <v>8.8000000000000007</v>
      </c>
      <c r="H274" s="191">
        <v>7.5</v>
      </c>
      <c r="I274" s="191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1">
        <v>8.8000000000000007</v>
      </c>
      <c r="H275" s="191">
        <v>7.5</v>
      </c>
      <c r="I275" s="191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0">
        <f>G276*0.85</f>
        <v>6.5449999999999999</v>
      </c>
      <c r="I276" s="191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6" t="s">
        <v>690</v>
      </c>
      <c r="F277" s="67" t="s">
        <v>154</v>
      </c>
      <c r="G277" s="191">
        <v>8.8000000000000007</v>
      </c>
      <c r="H277" s="191">
        <v>7.5</v>
      </c>
      <c r="I277" s="191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6" t="s">
        <v>691</v>
      </c>
      <c r="F278" s="67" t="s">
        <v>154</v>
      </c>
      <c r="G278" s="191">
        <v>8.8000000000000007</v>
      </c>
      <c r="H278" s="191">
        <v>7.5</v>
      </c>
      <c r="I278" s="191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6" t="s">
        <v>692</v>
      </c>
      <c r="F279" s="67" t="s">
        <v>154</v>
      </c>
      <c r="G279" s="191">
        <v>8.8000000000000007</v>
      </c>
      <c r="H279" s="191">
        <v>7.5</v>
      </c>
      <c r="I279" s="191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2">
        <v>6.7</v>
      </c>
      <c r="I280" s="194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1">
        <v>8.8000000000000007</v>
      </c>
      <c r="H283" s="191">
        <v>7.5</v>
      </c>
      <c r="I283" s="191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1">
        <v>8.8000000000000007</v>
      </c>
      <c r="H286" s="191">
        <v>7.5</v>
      </c>
      <c r="I286" s="191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805</v>
      </c>
      <c r="F287" s="67" t="s">
        <v>154</v>
      </c>
      <c r="G287" s="191">
        <v>8.8000000000000007</v>
      </c>
      <c r="H287" s="191">
        <v>7.5</v>
      </c>
      <c r="I287" s="191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1">
        <v>68</v>
      </c>
      <c r="R287" s="181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806</v>
      </c>
      <c r="AC287" t="s">
        <v>807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1">
        <v>8.8000000000000007</v>
      </c>
      <c r="H288" s="191">
        <v>7.5</v>
      </c>
      <c r="I288" s="191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1">
        <v>8.8000000000000007</v>
      </c>
      <c r="H289" s="191">
        <v>7.5</v>
      </c>
      <c r="I289" s="191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732</v>
      </c>
      <c r="F290" s="67" t="s">
        <v>154</v>
      </c>
      <c r="G290" s="10">
        <v>9</v>
      </c>
      <c r="H290" s="189">
        <f>G290*0.85</f>
        <v>7.6499999999999995</v>
      </c>
      <c r="I290" s="191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1070</v>
      </c>
      <c r="F291" s="67" t="s">
        <v>154</v>
      </c>
      <c r="G291" s="10">
        <v>9</v>
      </c>
      <c r="H291" s="189">
        <f>G291*0.85</f>
        <v>7.6499999999999995</v>
      </c>
      <c r="I291" s="191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768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6" t="s">
        <v>679</v>
      </c>
      <c r="F297" s="180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1">
        <v>8.8000000000000007</v>
      </c>
      <c r="H301" s="191">
        <v>7.5</v>
      </c>
      <c r="I301" s="191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6" t="s">
        <v>686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79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6" t="s">
        <v>687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79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1">
        <v>6.1</v>
      </c>
      <c r="I304" s="191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1">
        <v>8.8000000000000007</v>
      </c>
      <c r="H305" s="191">
        <v>7.5</v>
      </c>
      <c r="I305" s="191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1">
        <v>8.8000000000000007</v>
      </c>
      <c r="H306" s="191">
        <v>7.5</v>
      </c>
      <c r="I306" s="191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0">
        <f>G307*0.85</f>
        <v>6.5449999999999999</v>
      </c>
      <c r="I307" s="191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6" t="s">
        <v>690</v>
      </c>
      <c r="F308" s="67" t="s">
        <v>154</v>
      </c>
      <c r="G308" s="191">
        <v>8.8000000000000007</v>
      </c>
      <c r="H308" s="191">
        <v>7.5</v>
      </c>
      <c r="I308" s="191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6" t="s">
        <v>691</v>
      </c>
      <c r="F309" s="67" t="s">
        <v>154</v>
      </c>
      <c r="G309" s="191">
        <v>8.8000000000000007</v>
      </c>
      <c r="H309" s="191">
        <v>7.5</v>
      </c>
      <c r="I309" s="191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6" t="s">
        <v>692</v>
      </c>
      <c r="F310" s="67" t="s">
        <v>154</v>
      </c>
      <c r="G310" s="191">
        <v>8.8000000000000007</v>
      </c>
      <c r="H310" s="191">
        <v>7.5</v>
      </c>
      <c r="I310" s="191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2">
        <v>6.7</v>
      </c>
      <c r="I311" s="194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1">
        <v>8.8000000000000007</v>
      </c>
      <c r="H314" s="191">
        <v>7.5</v>
      </c>
      <c r="I314" s="191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1">
        <v>8.8000000000000007</v>
      </c>
      <c r="H317" s="191">
        <v>7.5</v>
      </c>
      <c r="I317" s="191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805</v>
      </c>
      <c r="F318" s="67" t="s">
        <v>154</v>
      </c>
      <c r="G318" s="191">
        <v>8.8000000000000007</v>
      </c>
      <c r="H318" s="191">
        <v>7.5</v>
      </c>
      <c r="I318" s="191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1">
        <v>8.8000000000000007</v>
      </c>
      <c r="H319" s="191">
        <v>7.5</v>
      </c>
      <c r="I319" s="191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1">
        <v>8.8000000000000007</v>
      </c>
      <c r="H320" s="191">
        <v>7.5</v>
      </c>
      <c r="I320" s="191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732</v>
      </c>
      <c r="F321" s="67" t="s">
        <v>154</v>
      </c>
      <c r="G321" s="10">
        <v>9</v>
      </c>
      <c r="H321" s="189">
        <f>G321*0.85</f>
        <v>7.6499999999999995</v>
      </c>
      <c r="I321" s="191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1070</v>
      </c>
      <c r="F322" s="67" t="s">
        <v>154</v>
      </c>
      <c r="G322" s="10">
        <v>9</v>
      </c>
      <c r="H322" s="189">
        <f>G322*0.85</f>
        <v>7.6499999999999995</v>
      </c>
      <c r="I322" s="191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3" t="s">
        <v>668</v>
      </c>
      <c r="B323" s="103"/>
      <c r="C323" s="153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26"/>
    </row>
    <row r="324" spans="1:29" x14ac:dyDescent="0.25">
      <c r="C324" s="174" t="s">
        <v>353</v>
      </c>
      <c r="D324" s="174" t="s">
        <v>353</v>
      </c>
      <c r="E324" s="119" t="s">
        <v>669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670</v>
      </c>
    </row>
    <row r="325" spans="1:29" x14ac:dyDescent="0.25">
      <c r="C325" s="153"/>
      <c r="D325" s="169" t="s">
        <v>154</v>
      </c>
      <c r="E325" s="170" t="s">
        <v>156</v>
      </c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5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675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752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5"/>
  <sheetViews>
    <sheetView topLeftCell="C79" zoomScale="80" zoomScaleNormal="80" workbookViewId="0">
      <pane xSplit="3" ySplit="2" topLeftCell="N346" activePane="bottomRight" state="frozen"/>
      <selection activeCell="C79" sqref="C79"/>
      <selection pane="topRight" activeCell="F79" sqref="F79"/>
      <selection pane="bottomLeft" activeCell="C81" sqref="C81"/>
      <selection pane="bottomRight" activeCell="R356" sqref="R35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1106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641</v>
      </c>
    </row>
    <row r="31" spans="1:30" x14ac:dyDescent="0.25">
      <c r="A31" t="s">
        <v>0</v>
      </c>
      <c r="E31" t="s">
        <v>674</v>
      </c>
    </row>
    <row r="32" spans="1:30" x14ac:dyDescent="0.25">
      <c r="A32" t="s">
        <v>0</v>
      </c>
      <c r="E32" t="s">
        <v>700</v>
      </c>
    </row>
    <row r="33" spans="1:5" x14ac:dyDescent="0.25">
      <c r="A33" t="s">
        <v>0</v>
      </c>
      <c r="E33" t="s">
        <v>713</v>
      </c>
    </row>
    <row r="34" spans="1:5" x14ac:dyDescent="0.25">
      <c r="A34" t="s">
        <v>0</v>
      </c>
      <c r="E34" t="s">
        <v>720</v>
      </c>
    </row>
    <row r="35" spans="1:5" x14ac:dyDescent="0.25">
      <c r="A35" t="s">
        <v>0</v>
      </c>
      <c r="E35" t="s">
        <v>734</v>
      </c>
    </row>
    <row r="36" spans="1:5" x14ac:dyDescent="0.25">
      <c r="A36" t="s">
        <v>0</v>
      </c>
      <c r="E36" t="s">
        <v>743</v>
      </c>
    </row>
    <row r="37" spans="1:5" x14ac:dyDescent="0.25">
      <c r="A37" t="s">
        <v>0</v>
      </c>
      <c r="E37" t="s">
        <v>754</v>
      </c>
    </row>
    <row r="38" spans="1:5" x14ac:dyDescent="0.25">
      <c r="A38" t="s">
        <v>0</v>
      </c>
      <c r="E38" t="s">
        <v>759</v>
      </c>
    </row>
    <row r="39" spans="1:5" x14ac:dyDescent="0.25">
      <c r="A39" t="s">
        <v>0</v>
      </c>
      <c r="E39" t="s">
        <v>764</v>
      </c>
    </row>
    <row r="40" spans="1:5" x14ac:dyDescent="0.25">
      <c r="A40" t="s">
        <v>0</v>
      </c>
      <c r="E40" t="s">
        <v>765</v>
      </c>
    </row>
    <row r="41" spans="1:5" x14ac:dyDescent="0.25">
      <c r="A41" t="s">
        <v>0</v>
      </c>
      <c r="E41" t="s">
        <v>766</v>
      </c>
    </row>
    <row r="42" spans="1:5" x14ac:dyDescent="0.25">
      <c r="A42" t="s">
        <v>0</v>
      </c>
      <c r="E42" t="s">
        <v>769</v>
      </c>
    </row>
    <row r="43" spans="1:5" x14ac:dyDescent="0.25">
      <c r="A43" t="s">
        <v>0</v>
      </c>
      <c r="E43" t="s">
        <v>770</v>
      </c>
    </row>
    <row r="44" spans="1:5" x14ac:dyDescent="0.25">
      <c r="A44" t="s">
        <v>0</v>
      </c>
      <c r="E44" t="s">
        <v>804</v>
      </c>
    </row>
    <row r="45" spans="1:5" x14ac:dyDescent="0.25">
      <c r="A45" t="s">
        <v>0</v>
      </c>
      <c r="E45" t="s">
        <v>1066</v>
      </c>
    </row>
    <row r="46" spans="1:5" x14ac:dyDescent="0.25">
      <c r="A46" t="s">
        <v>0</v>
      </c>
      <c r="E46" t="s">
        <v>1107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9" x14ac:dyDescent="0.25">
      <c r="A49" t="s">
        <v>0</v>
      </c>
      <c r="D49" s="1">
        <v>1</v>
      </c>
      <c r="E49" t="s">
        <v>437</v>
      </c>
    </row>
    <row r="50" spans="1:9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t="s">
        <v>163</v>
      </c>
    </row>
    <row r="51" spans="1:9" x14ac:dyDescent="0.25">
      <c r="A51" t="s">
        <v>0</v>
      </c>
      <c r="D51" s="1"/>
      <c r="G51" s="1">
        <v>2015</v>
      </c>
      <c r="H51" s="1"/>
      <c r="I51" t="s">
        <v>164</v>
      </c>
    </row>
    <row r="52" spans="1:9" x14ac:dyDescent="0.25">
      <c r="A52" t="s">
        <v>0</v>
      </c>
      <c r="D52" s="1">
        <v>3</v>
      </c>
      <c r="E52" t="s">
        <v>198</v>
      </c>
    </row>
    <row r="53" spans="1:9" x14ac:dyDescent="0.25">
      <c r="A53" t="s">
        <v>0</v>
      </c>
      <c r="D53" s="1"/>
    </row>
    <row r="54" spans="1:9" x14ac:dyDescent="0.25">
      <c r="A54" t="s">
        <v>0</v>
      </c>
      <c r="B54" t="s">
        <v>7</v>
      </c>
      <c r="D54" s="1"/>
    </row>
    <row r="55" spans="1:9" x14ac:dyDescent="0.25">
      <c r="A55" t="s">
        <v>0</v>
      </c>
      <c r="D55" s="1">
        <v>1</v>
      </c>
      <c r="E55" t="s">
        <v>194</v>
      </c>
    </row>
    <row r="56" spans="1:9" x14ac:dyDescent="0.25">
      <c r="A56" t="s">
        <v>0</v>
      </c>
      <c r="D56" s="1">
        <v>2</v>
      </c>
      <c r="E56" t="s">
        <v>744</v>
      </c>
    </row>
    <row r="57" spans="1:9" x14ac:dyDescent="0.25">
      <c r="A57" t="s">
        <v>0</v>
      </c>
      <c r="D57" s="1">
        <v>3</v>
      </c>
      <c r="E57" t="s">
        <v>757</v>
      </c>
    </row>
    <row r="58" spans="1:9" x14ac:dyDescent="0.25">
      <c r="A58" t="s">
        <v>0</v>
      </c>
      <c r="D58" s="1">
        <v>4</v>
      </c>
      <c r="E58" t="s">
        <v>195</v>
      </c>
    </row>
    <row r="59" spans="1:9" x14ac:dyDescent="0.25">
      <c r="A59" t="s">
        <v>0</v>
      </c>
      <c r="D59" s="1">
        <v>5</v>
      </c>
      <c r="E59" t="s">
        <v>745</v>
      </c>
    </row>
    <row r="60" spans="1:9" x14ac:dyDescent="0.25">
      <c r="A60" t="s">
        <v>0</v>
      </c>
      <c r="D60" s="1">
        <v>6</v>
      </c>
      <c r="E60" t="s">
        <v>758</v>
      </c>
    </row>
    <row r="61" spans="1:9" x14ac:dyDescent="0.25">
      <c r="A61" t="s">
        <v>0</v>
      </c>
      <c r="D61" s="1">
        <v>7</v>
      </c>
      <c r="E61" t="s">
        <v>718</v>
      </c>
    </row>
    <row r="62" spans="1:9" x14ac:dyDescent="0.25">
      <c r="A62" t="s">
        <v>0</v>
      </c>
      <c r="D62" s="1">
        <v>8</v>
      </c>
      <c r="E62" t="s">
        <v>196</v>
      </c>
    </row>
    <row r="63" spans="1:9" x14ac:dyDescent="0.25">
      <c r="A63" t="s">
        <v>0</v>
      </c>
      <c r="D63" s="1">
        <v>9</v>
      </c>
      <c r="E63" t="s">
        <v>197</v>
      </c>
    </row>
    <row r="64" spans="1:9" x14ac:dyDescent="0.25">
      <c r="A64" t="s">
        <v>0</v>
      </c>
      <c r="D64" s="1">
        <v>10</v>
      </c>
      <c r="E64" t="s">
        <v>158</v>
      </c>
    </row>
    <row r="65" spans="1:27" x14ac:dyDescent="0.25">
      <c r="A65" t="s">
        <v>0</v>
      </c>
      <c r="D65" s="1">
        <v>11</v>
      </c>
      <c r="E65" t="s">
        <v>159</v>
      </c>
    </row>
    <row r="66" spans="1:27" x14ac:dyDescent="0.25">
      <c r="A66" t="s">
        <v>0</v>
      </c>
      <c r="D66" s="1">
        <v>12</v>
      </c>
      <c r="E66" t="s">
        <v>171</v>
      </c>
    </row>
    <row r="67" spans="1:27" x14ac:dyDescent="0.25">
      <c r="A67" t="s">
        <v>0</v>
      </c>
      <c r="D67" s="1">
        <v>13</v>
      </c>
      <c r="E67" t="s">
        <v>233</v>
      </c>
    </row>
    <row r="68" spans="1:27" x14ac:dyDescent="0.25">
      <c r="A68" t="s">
        <v>0</v>
      </c>
      <c r="D68" s="1">
        <v>14</v>
      </c>
      <c r="E68" t="s">
        <v>362</v>
      </c>
    </row>
    <row r="69" spans="1:27" x14ac:dyDescent="0.25">
      <c r="A69" t="s">
        <v>0</v>
      </c>
      <c r="D69" s="1">
        <v>15</v>
      </c>
      <c r="E69" t="s">
        <v>232</v>
      </c>
    </row>
    <row r="70" spans="1:27" x14ac:dyDescent="0.25">
      <c r="A70" t="s">
        <v>0</v>
      </c>
      <c r="D70" s="1">
        <v>16</v>
      </c>
      <c r="E70" t="s">
        <v>244</v>
      </c>
    </row>
    <row r="71" spans="1:27" x14ac:dyDescent="0.25">
      <c r="A71" t="s">
        <v>0</v>
      </c>
      <c r="D71" s="1">
        <v>17</v>
      </c>
      <c r="E71" t="s">
        <v>746</v>
      </c>
    </row>
    <row r="72" spans="1:27" x14ac:dyDescent="0.25">
      <c r="A72" t="s">
        <v>0</v>
      </c>
      <c r="D72" s="1">
        <v>18</v>
      </c>
      <c r="E72" t="s">
        <v>246</v>
      </c>
    </row>
    <row r="73" spans="1:27" x14ac:dyDescent="0.25">
      <c r="A73" t="s">
        <v>0</v>
      </c>
      <c r="D73" s="1">
        <v>19</v>
      </c>
      <c r="E73" t="s">
        <v>747</v>
      </c>
    </row>
    <row r="74" spans="1:27" x14ac:dyDescent="0.25">
      <c r="A74" t="s">
        <v>0</v>
      </c>
      <c r="D74" s="1">
        <v>20</v>
      </c>
      <c r="E74" t="s">
        <v>719</v>
      </c>
    </row>
    <row r="75" spans="1:27" x14ac:dyDescent="0.25">
      <c r="A75" t="s">
        <v>0</v>
      </c>
      <c r="D75" s="1">
        <v>21</v>
      </c>
      <c r="E75" t="s">
        <v>673</v>
      </c>
    </row>
    <row r="76" spans="1:27" x14ac:dyDescent="0.25">
      <c r="A76" t="s">
        <v>0</v>
      </c>
    </row>
    <row r="77" spans="1:27" x14ac:dyDescent="0.25">
      <c r="A77" t="s">
        <v>0</v>
      </c>
      <c r="D77" s="1"/>
      <c r="F77" s="6">
        <v>1</v>
      </c>
      <c r="G77" s="6">
        <f t="shared" ref="G77" si="0">F77+1</f>
        <v>2</v>
      </c>
      <c r="H77" s="6">
        <f t="shared" ref="H77" si="1">G77+1</f>
        <v>3</v>
      </c>
      <c r="I77" s="6">
        <f t="shared" ref="I77" si="2">H77+1</f>
        <v>4</v>
      </c>
      <c r="J77" s="6">
        <f t="shared" ref="J77" si="3">I77+1</f>
        <v>5</v>
      </c>
      <c r="K77" s="6">
        <f t="shared" ref="K77" si="4">J77+1</f>
        <v>6</v>
      </c>
      <c r="L77" s="6">
        <f t="shared" ref="L77" si="5">K77+1</f>
        <v>7</v>
      </c>
      <c r="M77" s="6">
        <f t="shared" ref="M77:T77" si="6">L77+1</f>
        <v>8</v>
      </c>
      <c r="N77" s="6">
        <f t="shared" si="6"/>
        <v>9</v>
      </c>
      <c r="O77" s="6">
        <f t="shared" si="6"/>
        <v>10</v>
      </c>
      <c r="P77" s="6">
        <f t="shared" si="6"/>
        <v>11</v>
      </c>
      <c r="Q77" s="6">
        <f t="shared" si="6"/>
        <v>12</v>
      </c>
      <c r="R77" s="6">
        <f t="shared" si="6"/>
        <v>13</v>
      </c>
      <c r="S77" s="6">
        <f t="shared" si="6"/>
        <v>14</v>
      </c>
      <c r="T77" s="6">
        <f t="shared" si="6"/>
        <v>15</v>
      </c>
      <c r="U77" s="6">
        <f t="shared" ref="U77" si="7">T77+1</f>
        <v>16</v>
      </c>
      <c r="V77" s="6">
        <f t="shared" ref="V77" si="8">U77+1</f>
        <v>17</v>
      </c>
      <c r="W77" s="6">
        <f t="shared" ref="W77" si="9">V77+1</f>
        <v>18</v>
      </c>
      <c r="X77" s="6">
        <f t="shared" ref="X77" si="10">W77+1</f>
        <v>19</v>
      </c>
      <c r="Y77" s="6">
        <f t="shared" ref="Y77" si="11">X77+1</f>
        <v>20</v>
      </c>
      <c r="Z77" s="6">
        <f t="shared" ref="Z77" si="12">Y77+1</f>
        <v>21</v>
      </c>
    </row>
    <row r="78" spans="1:27" x14ac:dyDescent="0.25">
      <c r="A78" t="s">
        <v>0</v>
      </c>
      <c r="F78" s="16"/>
      <c r="G78" s="1"/>
      <c r="H78" s="1"/>
      <c r="I78" s="1"/>
      <c r="J78" s="1"/>
      <c r="K78" s="1"/>
      <c r="L78" s="1"/>
      <c r="N78" s="1" t="s">
        <v>134</v>
      </c>
    </row>
    <row r="79" spans="1:27" x14ac:dyDescent="0.25">
      <c r="B79" s="27" t="s">
        <v>551</v>
      </c>
      <c r="C79" s="150"/>
      <c r="E79" s="2"/>
      <c r="F79" s="16"/>
      <c r="G79" s="1"/>
      <c r="H79" s="1"/>
      <c r="I79" s="1"/>
      <c r="J79" s="1"/>
      <c r="K79" s="1"/>
      <c r="L79" s="1"/>
      <c r="M79" s="1"/>
    </row>
    <row r="80" spans="1:27" x14ac:dyDescent="0.25">
      <c r="C80" s="4" t="s">
        <v>433</v>
      </c>
      <c r="D80" s="4" t="s">
        <v>139</v>
      </c>
      <c r="E80" s="56" t="s">
        <v>140</v>
      </c>
      <c r="F80" s="17" t="s">
        <v>130</v>
      </c>
      <c r="G80" s="4" t="s">
        <v>735</v>
      </c>
      <c r="H80" s="4" t="s">
        <v>755</v>
      </c>
      <c r="I80" s="4" t="s">
        <v>131</v>
      </c>
      <c r="J80" s="4" t="s">
        <v>736</v>
      </c>
      <c r="K80" s="4" t="s">
        <v>756</v>
      </c>
      <c r="L80" s="4" t="s">
        <v>714</v>
      </c>
      <c r="M80" s="4" t="s">
        <v>132</v>
      </c>
      <c r="N80" s="4" t="s">
        <v>133</v>
      </c>
      <c r="O80" s="17" t="s">
        <v>151</v>
      </c>
      <c r="P80" s="4" t="s">
        <v>152</v>
      </c>
      <c r="Q80" s="4" t="s">
        <v>170</v>
      </c>
      <c r="R80" s="4" t="s">
        <v>236</v>
      </c>
      <c r="S80" s="17" t="s">
        <v>361</v>
      </c>
      <c r="T80" s="73" t="s">
        <v>231</v>
      </c>
      <c r="U80" s="17" t="s">
        <v>243</v>
      </c>
      <c r="V80" s="4" t="s">
        <v>741</v>
      </c>
      <c r="W80" s="4" t="s">
        <v>245</v>
      </c>
      <c r="X80" s="4" t="s">
        <v>742</v>
      </c>
      <c r="Y80" s="4" t="s">
        <v>715</v>
      </c>
      <c r="Z80" s="4" t="s">
        <v>672</v>
      </c>
      <c r="AA80" s="61"/>
    </row>
    <row r="81" spans="1:30" x14ac:dyDescent="0.25">
      <c r="C81" s="60">
        <v>2013</v>
      </c>
      <c r="D81" s="60">
        <v>2014</v>
      </c>
      <c r="E81" t="s">
        <v>173</v>
      </c>
      <c r="F81" s="68" t="s">
        <v>154</v>
      </c>
      <c r="G81" s="66" t="s">
        <v>737</v>
      </c>
      <c r="H81" s="66" t="s">
        <v>737</v>
      </c>
      <c r="I81" s="66" t="s">
        <v>155</v>
      </c>
      <c r="J81" s="66" t="s">
        <v>738</v>
      </c>
      <c r="K81" s="66" t="s">
        <v>738</v>
      </c>
      <c r="L81" s="66" t="s">
        <v>716</v>
      </c>
      <c r="M81" s="66" t="s">
        <v>188</v>
      </c>
      <c r="N81" s="66" t="s">
        <v>189</v>
      </c>
      <c r="O81" s="70">
        <v>1</v>
      </c>
      <c r="P81" s="48">
        <v>-1</v>
      </c>
      <c r="Q81" s="48">
        <v>0</v>
      </c>
      <c r="R81" s="48">
        <v>0</v>
      </c>
      <c r="S81" s="92">
        <v>0</v>
      </c>
      <c r="T81" s="97" t="s">
        <v>174</v>
      </c>
      <c r="U81" s="70">
        <f>IF(AND(ISNUMBER(F81), F81&gt;0), 1, 0)</f>
        <v>0</v>
      </c>
      <c r="V81" s="48">
        <f>IF(AND(ISNUMBER(G81), G81&gt;0), 1, 0)</f>
        <v>0</v>
      </c>
      <c r="W81" s="48">
        <f>IF(AND(ISNUMBER(I81), I81&gt;0), 1, 0)</f>
        <v>0</v>
      </c>
      <c r="X81" s="48">
        <f>IF(AND(ISNUMBER(J81), J81&gt;0), 1, 0)</f>
        <v>0</v>
      </c>
      <c r="Y81" s="48">
        <f t="shared" ref="Y81:Y98" si="13">IF(AND(ISNUMBER(L81), L81&gt;0), 1, 0)</f>
        <v>0</v>
      </c>
      <c r="Z81" s="61">
        <v>-1</v>
      </c>
      <c r="AA81" s="61" t="s">
        <v>0</v>
      </c>
      <c r="AB81" t="s">
        <v>115</v>
      </c>
    </row>
    <row r="82" spans="1:30" x14ac:dyDescent="0.25">
      <c r="C82" s="61">
        <f>C81</f>
        <v>2013</v>
      </c>
      <c r="D82" s="6">
        <f>D81</f>
        <v>2014</v>
      </c>
      <c r="E82" t="s">
        <v>174</v>
      </c>
      <c r="F82" s="51">
        <v>13</v>
      </c>
      <c r="G82" s="66" t="s">
        <v>737</v>
      </c>
      <c r="H82" s="66" t="s">
        <v>737</v>
      </c>
      <c r="I82" s="11">
        <v>11.3</v>
      </c>
      <c r="J82" s="66" t="s">
        <v>738</v>
      </c>
      <c r="K82" s="66" t="s">
        <v>738</v>
      </c>
      <c r="L82" s="66" t="s">
        <v>716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ref="U82:U98" si="14">IF(AND(ISNUMBER(F82), F82&gt;0), 1, 0)</f>
        <v>1</v>
      </c>
      <c r="V82" s="48">
        <f t="shared" ref="V82:V109" si="15">IF(AND(ISNUMBER(G82), G82&gt;0), 1, 0)</f>
        <v>0</v>
      </c>
      <c r="W82" s="48">
        <f t="shared" ref="W82:W84" si="16">IF(AND(ISNUMBER(I82), I82&gt;0), 1, 0)</f>
        <v>1</v>
      </c>
      <c r="X82" s="48">
        <f t="shared" ref="X82:X109" si="17">IF(AND(ISNUMBER(J82), J82&gt;0), 1, 0)</f>
        <v>0</v>
      </c>
      <c r="Y82" s="48">
        <f t="shared" si="13"/>
        <v>0</v>
      </c>
      <c r="Z82" s="61">
        <v>-1</v>
      </c>
      <c r="AA82" s="61" t="s">
        <v>0</v>
      </c>
      <c r="AB82" t="s">
        <v>116</v>
      </c>
    </row>
    <row r="83" spans="1:30" x14ac:dyDescent="0.25">
      <c r="C83" s="61">
        <f t="shared" ref="C83:C109" si="18">C82</f>
        <v>2013</v>
      </c>
      <c r="D83" s="6">
        <f t="shared" ref="D83:D109" si="19">D82</f>
        <v>2014</v>
      </c>
      <c r="E83" t="s">
        <v>175</v>
      </c>
      <c r="F83" s="51">
        <v>13</v>
      </c>
      <c r="G83" s="66" t="s">
        <v>737</v>
      </c>
      <c r="H83" s="66" t="s">
        <v>737</v>
      </c>
      <c r="I83" s="11">
        <v>11.3</v>
      </c>
      <c r="J83" s="66" t="s">
        <v>738</v>
      </c>
      <c r="K83" s="66" t="s">
        <v>738</v>
      </c>
      <c r="L83" s="66" t="s">
        <v>716</v>
      </c>
      <c r="M83" s="66" t="s">
        <v>188</v>
      </c>
      <c r="N83" s="66" t="s">
        <v>189</v>
      </c>
      <c r="O83" s="70">
        <v>1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117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176</v>
      </c>
      <c r="F84" s="51">
        <v>13</v>
      </c>
      <c r="G84" s="66" t="s">
        <v>737</v>
      </c>
      <c r="H84" s="66" t="s">
        <v>737</v>
      </c>
      <c r="I84" s="11">
        <v>11.3</v>
      </c>
      <c r="J84" s="66" t="s">
        <v>738</v>
      </c>
      <c r="K84" s="66" t="s">
        <v>738</v>
      </c>
      <c r="L84" s="66" t="s">
        <v>716</v>
      </c>
      <c r="M84" s="66" t="s">
        <v>188</v>
      </c>
      <c r="N84" s="66" t="s">
        <v>189</v>
      </c>
      <c r="O84" s="70">
        <v>0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si="14"/>
        <v>1</v>
      </c>
      <c r="V84" s="48">
        <f t="shared" si="15"/>
        <v>0</v>
      </c>
      <c r="W84" s="48">
        <f t="shared" si="16"/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118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519</v>
      </c>
      <c r="F85" s="51">
        <v>12</v>
      </c>
      <c r="G85" s="66" t="s">
        <v>737</v>
      </c>
      <c r="H85" s="66" t="s">
        <v>737</v>
      </c>
      <c r="I85" s="149">
        <v>10</v>
      </c>
      <c r="J85" s="66" t="s">
        <v>738</v>
      </c>
      <c r="K85" s="66" t="s">
        <v>738</v>
      </c>
      <c r="L85" s="66" t="s">
        <v>716</v>
      </c>
      <c r="M85" s="66" t="s">
        <v>188</v>
      </c>
      <c r="N85" s="66" t="s">
        <v>189</v>
      </c>
      <c r="O85" s="70">
        <v>1</v>
      </c>
      <c r="P85" s="48">
        <v>1</v>
      </c>
      <c r="Q85" s="48">
        <v>0</v>
      </c>
      <c r="R85" s="48">
        <v>1</v>
      </c>
      <c r="S85" s="92">
        <v>0</v>
      </c>
      <c r="T85" s="97" t="s">
        <v>174</v>
      </c>
      <c r="U85" s="70">
        <f t="shared" ref="U85" si="20">IF(AND(ISNUMBER(F85), F85&gt;0), 1, 0)</f>
        <v>1</v>
      </c>
      <c r="V85" s="48">
        <f t="shared" si="15"/>
        <v>0</v>
      </c>
      <c r="W85" s="48">
        <f t="shared" ref="W85" si="21"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520</v>
      </c>
      <c r="AD85" s="119" t="s">
        <v>522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530</v>
      </c>
      <c r="F86" s="51">
        <v>13</v>
      </c>
      <c r="G86" s="66" t="s">
        <v>737</v>
      </c>
      <c r="H86" s="66" t="s">
        <v>737</v>
      </c>
      <c r="I86" s="11">
        <v>11.3</v>
      </c>
      <c r="J86" s="66" t="s">
        <v>738</v>
      </c>
      <c r="K86" s="66" t="s">
        <v>738</v>
      </c>
      <c r="L86" s="66" t="s">
        <v>716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si="14"/>
        <v>1</v>
      </c>
      <c r="V86" s="48">
        <f t="shared" si="15"/>
        <v>0</v>
      </c>
      <c r="W86" s="48">
        <f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532</v>
      </c>
      <c r="AD86" t="s">
        <v>529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531</v>
      </c>
      <c r="F87" s="51">
        <v>13</v>
      </c>
      <c r="G87" s="66" t="s">
        <v>737</v>
      </c>
      <c r="H87" s="66" t="s">
        <v>737</v>
      </c>
      <c r="I87" s="11">
        <v>11.3</v>
      </c>
      <c r="J87" s="66" t="s">
        <v>738</v>
      </c>
      <c r="K87" s="66" t="s">
        <v>738</v>
      </c>
      <c r="L87" s="66" t="s">
        <v>716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ref="U87:U88" si="22">IF(AND(ISNUMBER(F87), F87&gt;0), 1, 0)</f>
        <v>1</v>
      </c>
      <c r="V87" s="48">
        <f t="shared" si="15"/>
        <v>0</v>
      </c>
      <c r="W87" s="48">
        <f t="shared" ref="W87:W88" si="23">IF(AND(ISNUMBER(I87), I87&gt;0), 1, 0)</f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537</v>
      </c>
      <c r="AD87" t="s">
        <v>538</v>
      </c>
    </row>
    <row r="88" spans="1:30" x14ac:dyDescent="0.25">
      <c r="C88" s="61">
        <f t="shared" si="18"/>
        <v>2013</v>
      </c>
      <c r="D88" s="6">
        <f t="shared" si="19"/>
        <v>2014</v>
      </c>
      <c r="E88" t="s">
        <v>527</v>
      </c>
      <c r="F88" s="51">
        <v>13</v>
      </c>
      <c r="G88" s="66" t="s">
        <v>737</v>
      </c>
      <c r="H88" s="66" t="s">
        <v>737</v>
      </c>
      <c r="I88" s="11">
        <v>11.3</v>
      </c>
      <c r="J88" s="66" t="s">
        <v>738</v>
      </c>
      <c r="K88" s="66" t="s">
        <v>738</v>
      </c>
      <c r="L88" s="66" t="s">
        <v>716</v>
      </c>
      <c r="M88" s="66" t="s">
        <v>188</v>
      </c>
      <c r="N88" s="66" t="s">
        <v>189</v>
      </c>
      <c r="O88" s="70">
        <v>1</v>
      </c>
      <c r="P88" s="48">
        <v>0</v>
      </c>
      <c r="Q88" s="48">
        <v>0</v>
      </c>
      <c r="R88" s="48">
        <v>1</v>
      </c>
      <c r="S88" s="120">
        <v>1</v>
      </c>
      <c r="T88" s="100" t="s">
        <v>174</v>
      </c>
      <c r="U88" s="70">
        <f t="shared" si="22"/>
        <v>1</v>
      </c>
      <c r="V88" s="48">
        <f t="shared" si="15"/>
        <v>0</v>
      </c>
      <c r="W88" s="48">
        <f t="shared" si="23"/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540</v>
      </c>
      <c r="AD88" t="s">
        <v>538</v>
      </c>
    </row>
    <row r="89" spans="1:30" x14ac:dyDescent="0.25">
      <c r="C89" s="61">
        <f>C88</f>
        <v>2013</v>
      </c>
      <c r="D89" s="6">
        <f>D88</f>
        <v>2014</v>
      </c>
      <c r="E89" t="s">
        <v>177</v>
      </c>
      <c r="F89" s="67" t="s">
        <v>154</v>
      </c>
      <c r="G89" s="66" t="s">
        <v>737</v>
      </c>
      <c r="H89" s="66" t="s">
        <v>737</v>
      </c>
      <c r="I89" s="11">
        <v>8.5</v>
      </c>
      <c r="J89" s="66" t="s">
        <v>738</v>
      </c>
      <c r="K89" s="66" t="s">
        <v>738</v>
      </c>
      <c r="L89" s="66" t="s">
        <v>716</v>
      </c>
      <c r="M89" s="66" t="s">
        <v>188</v>
      </c>
      <c r="N89" s="66" t="s">
        <v>189</v>
      </c>
      <c r="O89" s="71">
        <v>1</v>
      </c>
      <c r="P89" s="49">
        <v>0</v>
      </c>
      <c r="Q89" s="49">
        <v>0</v>
      </c>
      <c r="R89" s="49">
        <v>0</v>
      </c>
      <c r="S89" s="120">
        <v>1</v>
      </c>
      <c r="T89" s="99" t="s">
        <v>174</v>
      </c>
      <c r="U89" s="70">
        <f t="shared" si="14"/>
        <v>0</v>
      </c>
      <c r="V89" s="48">
        <f t="shared" si="15"/>
        <v>0</v>
      </c>
      <c r="W89" s="48">
        <f t="shared" ref="W89:W93" si="24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119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178</v>
      </c>
      <c r="F90" s="51">
        <v>13</v>
      </c>
      <c r="G90" s="66" t="s">
        <v>737</v>
      </c>
      <c r="H90" s="66" t="s">
        <v>737</v>
      </c>
      <c r="I90" s="11">
        <v>11.3</v>
      </c>
      <c r="J90" s="66" t="s">
        <v>738</v>
      </c>
      <c r="K90" s="66" t="s">
        <v>738</v>
      </c>
      <c r="L90" s="66" t="s">
        <v>716</v>
      </c>
      <c r="M90" s="66" t="s">
        <v>188</v>
      </c>
      <c r="N90" s="66" t="s">
        <v>189</v>
      </c>
      <c r="O90" s="70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120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179</v>
      </c>
      <c r="F91" s="51">
        <v>13</v>
      </c>
      <c r="G91" s="66" t="s">
        <v>737</v>
      </c>
      <c r="H91" s="66" t="s">
        <v>737</v>
      </c>
      <c r="I91" s="66" t="s">
        <v>155</v>
      </c>
      <c r="J91" s="66" t="s">
        <v>738</v>
      </c>
      <c r="K91" s="66" t="s">
        <v>738</v>
      </c>
      <c r="L91" s="66" t="s">
        <v>716</v>
      </c>
      <c r="M91" s="66" t="s">
        <v>188</v>
      </c>
      <c r="N91" s="66" t="s">
        <v>189</v>
      </c>
      <c r="O91" s="71">
        <v>1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1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121</v>
      </c>
    </row>
    <row r="92" spans="1:30" x14ac:dyDescent="0.25">
      <c r="C92" s="61">
        <f t="shared" si="18"/>
        <v>2013</v>
      </c>
      <c r="D92" s="6">
        <f t="shared" si="19"/>
        <v>2014</v>
      </c>
      <c r="E92" t="s">
        <v>180</v>
      </c>
      <c r="F92" s="67" t="s">
        <v>154</v>
      </c>
      <c r="G92" s="66" t="s">
        <v>737</v>
      </c>
      <c r="H92" s="66" t="s">
        <v>737</v>
      </c>
      <c r="I92" s="11">
        <v>0</v>
      </c>
      <c r="J92" s="66" t="s">
        <v>738</v>
      </c>
      <c r="K92" s="66" t="s">
        <v>738</v>
      </c>
      <c r="L92" s="66" t="s">
        <v>716</v>
      </c>
      <c r="M92" s="66" t="s">
        <v>188</v>
      </c>
      <c r="N92" s="66" t="s">
        <v>189</v>
      </c>
      <c r="O92" s="71">
        <v>0</v>
      </c>
      <c r="P92" s="48">
        <v>1</v>
      </c>
      <c r="Q92" s="48">
        <v>1</v>
      </c>
      <c r="R92" s="48">
        <v>1</v>
      </c>
      <c r="S92" s="92">
        <v>0</v>
      </c>
      <c r="T92" s="97" t="s">
        <v>178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122</v>
      </c>
    </row>
    <row r="93" spans="1:30" x14ac:dyDescent="0.25">
      <c r="A93" t="s">
        <v>0</v>
      </c>
      <c r="C93" s="61">
        <f t="shared" si="18"/>
        <v>2013</v>
      </c>
      <c r="D93" s="6">
        <f t="shared" si="19"/>
        <v>2014</v>
      </c>
      <c r="E93" s="24" t="s">
        <v>181</v>
      </c>
      <c r="F93" s="67" t="s">
        <v>154</v>
      </c>
      <c r="G93" s="66" t="s">
        <v>737</v>
      </c>
      <c r="H93" s="66" t="s">
        <v>737</v>
      </c>
      <c r="I93" s="66" t="s">
        <v>155</v>
      </c>
      <c r="J93" s="66" t="s">
        <v>738</v>
      </c>
      <c r="K93" s="66" t="s">
        <v>738</v>
      </c>
      <c r="L93" s="66" t="s">
        <v>716</v>
      </c>
      <c r="M93" s="11">
        <v>0</v>
      </c>
      <c r="N93" s="11">
        <v>0</v>
      </c>
      <c r="O93" s="71">
        <v>0</v>
      </c>
      <c r="P93" s="53">
        <v>1</v>
      </c>
      <c r="Q93" s="48">
        <v>0</v>
      </c>
      <c r="R93" s="48">
        <v>1</v>
      </c>
      <c r="S93" s="92">
        <v>0</v>
      </c>
      <c r="T93" s="98" t="s">
        <v>227</v>
      </c>
      <c r="U93" s="70">
        <f t="shared" si="14"/>
        <v>0</v>
      </c>
      <c r="V93" s="48">
        <f t="shared" si="15"/>
        <v>0</v>
      </c>
      <c r="W93" s="48">
        <f t="shared" si="24"/>
        <v>0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123</v>
      </c>
      <c r="AD93" s="119" t="s">
        <v>363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515</v>
      </c>
      <c r="F94" s="51">
        <v>12</v>
      </c>
      <c r="G94" s="66" t="s">
        <v>737</v>
      </c>
      <c r="H94" s="66" t="s">
        <v>737</v>
      </c>
      <c r="I94" s="149">
        <v>10</v>
      </c>
      <c r="J94" s="66" t="s">
        <v>738</v>
      </c>
      <c r="K94" s="66" t="s">
        <v>738</v>
      </c>
      <c r="L94" s="66" t="s">
        <v>716</v>
      </c>
      <c r="M94" s="66" t="s">
        <v>188</v>
      </c>
      <c r="N94" s="66" t="s">
        <v>189</v>
      </c>
      <c r="O94" s="70">
        <v>1</v>
      </c>
      <c r="P94" s="48">
        <v>1</v>
      </c>
      <c r="Q94" s="48">
        <v>1</v>
      </c>
      <c r="R94" s="48">
        <v>1</v>
      </c>
      <c r="S94" s="92">
        <v>0</v>
      </c>
      <c r="T94" s="97" t="s">
        <v>178</v>
      </c>
      <c r="U94" s="70">
        <f t="shared" ref="U94" si="25">IF(AND(ISNUMBER(F94), F94&gt;0), 1, 0)</f>
        <v>1</v>
      </c>
      <c r="V94" s="48">
        <f t="shared" si="15"/>
        <v>0</v>
      </c>
      <c r="W94" s="48">
        <f t="shared" ref="W94" si="26"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521</v>
      </c>
      <c r="AD94" s="119" t="s">
        <v>522</v>
      </c>
    </row>
    <row r="95" spans="1:30" x14ac:dyDescent="0.25">
      <c r="C95" s="61">
        <f t="shared" si="18"/>
        <v>2013</v>
      </c>
      <c r="D95" s="6">
        <f t="shared" si="19"/>
        <v>2014</v>
      </c>
      <c r="E95" t="s">
        <v>534</v>
      </c>
      <c r="F95" s="63">
        <v>13</v>
      </c>
      <c r="G95" s="66" t="s">
        <v>737</v>
      </c>
      <c r="H95" s="66" t="s">
        <v>737</v>
      </c>
      <c r="I95" s="11">
        <v>11.3</v>
      </c>
      <c r="J95" s="66" t="s">
        <v>738</v>
      </c>
      <c r="K95" s="66" t="s">
        <v>738</v>
      </c>
      <c r="L95" s="66" t="s">
        <v>716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si="14"/>
        <v>1</v>
      </c>
      <c r="V95" s="48">
        <f t="shared" si="15"/>
        <v>0</v>
      </c>
      <c r="W95" s="48">
        <f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533</v>
      </c>
      <c r="AD95" t="s">
        <v>529</v>
      </c>
    </row>
    <row r="96" spans="1:30" x14ac:dyDescent="0.25">
      <c r="C96" s="61">
        <f t="shared" ref="C96:C104" si="27">C95</f>
        <v>2013</v>
      </c>
      <c r="D96" s="6">
        <f t="shared" ref="D96:D104" si="28">D95</f>
        <v>2014</v>
      </c>
      <c r="E96" t="s">
        <v>535</v>
      </c>
      <c r="F96" s="63">
        <v>13</v>
      </c>
      <c r="G96" s="66" t="s">
        <v>737</v>
      </c>
      <c r="H96" s="66" t="s">
        <v>737</v>
      </c>
      <c r="I96" s="11">
        <v>11.3</v>
      </c>
      <c r="J96" s="66" t="s">
        <v>738</v>
      </c>
      <c r="K96" s="66" t="s">
        <v>738</v>
      </c>
      <c r="L96" s="66" t="s">
        <v>716</v>
      </c>
      <c r="M96" s="66" t="s">
        <v>188</v>
      </c>
      <c r="N96" s="66" t="s">
        <v>189</v>
      </c>
      <c r="O96" s="71">
        <v>1</v>
      </c>
      <c r="P96" s="48">
        <v>0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ref="U96:U97" si="29">IF(AND(ISNUMBER(F96), F96&gt;0), 1, 0)</f>
        <v>1</v>
      </c>
      <c r="V96" s="48">
        <f t="shared" si="15"/>
        <v>0</v>
      </c>
      <c r="W96" s="48">
        <f t="shared" ref="W96:W97" si="30">IF(AND(ISNUMBER(I96), I96&gt;0), 1, 0)</f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536</v>
      </c>
      <c r="AD96" t="s">
        <v>538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524</v>
      </c>
      <c r="F97" s="63">
        <v>13</v>
      </c>
      <c r="G97" s="66" t="s">
        <v>737</v>
      </c>
      <c r="H97" s="66" t="s">
        <v>737</v>
      </c>
      <c r="I97" s="11">
        <v>11.3</v>
      </c>
      <c r="J97" s="66" t="s">
        <v>738</v>
      </c>
      <c r="K97" s="66" t="s">
        <v>738</v>
      </c>
      <c r="L97" s="66" t="s">
        <v>716</v>
      </c>
      <c r="M97" s="66" t="s">
        <v>188</v>
      </c>
      <c r="N97" s="66" t="s">
        <v>189</v>
      </c>
      <c r="O97" s="71">
        <v>1</v>
      </c>
      <c r="P97" s="48">
        <v>-1</v>
      </c>
      <c r="Q97" s="48">
        <v>1</v>
      </c>
      <c r="R97" s="48">
        <v>1</v>
      </c>
      <c r="S97" s="120">
        <v>1</v>
      </c>
      <c r="T97" s="100" t="s">
        <v>178</v>
      </c>
      <c r="U97" s="70">
        <f t="shared" si="29"/>
        <v>1</v>
      </c>
      <c r="V97" s="48">
        <f t="shared" si="15"/>
        <v>0</v>
      </c>
      <c r="W97" s="48">
        <f t="shared" si="30"/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539</v>
      </c>
      <c r="AD97" t="s">
        <v>538</v>
      </c>
    </row>
    <row r="98" spans="1:33" x14ac:dyDescent="0.25">
      <c r="C98" s="61">
        <f>C97</f>
        <v>2013</v>
      </c>
      <c r="D98" s="6">
        <f>D97</f>
        <v>2014</v>
      </c>
      <c r="E98" t="s">
        <v>182</v>
      </c>
      <c r="F98" s="63">
        <v>12</v>
      </c>
      <c r="G98" s="66" t="s">
        <v>737</v>
      </c>
      <c r="H98" s="66" t="s">
        <v>737</v>
      </c>
      <c r="I98" s="11">
        <v>10</v>
      </c>
      <c r="J98" s="66" t="s">
        <v>738</v>
      </c>
      <c r="K98" s="66" t="s">
        <v>738</v>
      </c>
      <c r="L98" s="66" t="s">
        <v>716</v>
      </c>
      <c r="M98" s="66" t="s">
        <v>188</v>
      </c>
      <c r="N98" s="66" t="s">
        <v>189</v>
      </c>
      <c r="O98" s="71">
        <v>1</v>
      </c>
      <c r="P98" s="48">
        <v>0</v>
      </c>
      <c r="Q98" s="48">
        <v>1</v>
      </c>
      <c r="R98" s="48">
        <v>0</v>
      </c>
      <c r="S98" s="120">
        <v>1</v>
      </c>
      <c r="T98" s="100" t="s">
        <v>178</v>
      </c>
      <c r="U98" s="70">
        <f t="shared" si="14"/>
        <v>1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si="13"/>
        <v>0</v>
      </c>
      <c r="Z98" s="61">
        <v>-1</v>
      </c>
      <c r="AA98" s="61" t="s">
        <v>0</v>
      </c>
      <c r="AB98" t="s">
        <v>124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367</v>
      </c>
      <c r="F99" s="67" t="s">
        <v>154</v>
      </c>
      <c r="G99" s="66" t="s">
        <v>737</v>
      </c>
      <c r="H99" s="66" t="s">
        <v>737</v>
      </c>
      <c r="I99" s="11">
        <v>11.3</v>
      </c>
      <c r="J99" s="66" t="s">
        <v>738</v>
      </c>
      <c r="K99" s="66" t="s">
        <v>738</v>
      </c>
      <c r="L99" s="66" t="s">
        <v>716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ref="U99:U100" si="31">IF(AND(ISNUMBER(F99), F99&gt;0), 1, 0)</f>
        <v>0</v>
      </c>
      <c r="V99" s="48">
        <f t="shared" si="15"/>
        <v>0</v>
      </c>
      <c r="W99" s="48">
        <f>IF(AND(ISNUMBER(I99), I99&gt;0), 1, 0)</f>
        <v>1</v>
      </c>
      <c r="X99" s="48">
        <f t="shared" si="17"/>
        <v>0</v>
      </c>
      <c r="Y99" s="48">
        <f t="shared" ref="Y99:Y109" si="32">IF(AND(ISNUMBER(L99), L99&gt;0), 1, 0)</f>
        <v>0</v>
      </c>
      <c r="Z99" s="61">
        <v>-1</v>
      </c>
      <c r="AA99" s="61" t="s">
        <v>0</v>
      </c>
      <c r="AB99" t="s">
        <v>368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366</v>
      </c>
      <c r="F100" s="67" t="s">
        <v>154</v>
      </c>
      <c r="G100" s="66" t="s">
        <v>737</v>
      </c>
      <c r="H100" s="66" t="s">
        <v>737</v>
      </c>
      <c r="I100" s="11">
        <v>11.3</v>
      </c>
      <c r="J100" s="66" t="s">
        <v>738</v>
      </c>
      <c r="K100" s="66" t="s">
        <v>738</v>
      </c>
      <c r="L100" s="66" t="s">
        <v>716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1</v>
      </c>
      <c r="S100" s="120">
        <v>1</v>
      </c>
      <c r="T100" s="97" t="s">
        <v>178</v>
      </c>
      <c r="U100" s="70">
        <f t="shared" si="31"/>
        <v>0</v>
      </c>
      <c r="V100" s="48">
        <f t="shared" si="15"/>
        <v>0</v>
      </c>
      <c r="W100" s="48">
        <f t="shared" ref="W100" si="33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369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553</v>
      </c>
      <c r="F101" s="63">
        <v>13</v>
      </c>
      <c r="G101" s="66" t="s">
        <v>737</v>
      </c>
      <c r="H101" s="66" t="s">
        <v>737</v>
      </c>
      <c r="I101" s="11">
        <v>11.3</v>
      </c>
      <c r="J101" s="66" t="s">
        <v>738</v>
      </c>
      <c r="K101" s="66" t="s">
        <v>738</v>
      </c>
      <c r="L101" s="66" t="s">
        <v>716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4">IF(AND(ISNUMBER(F101), F101&gt;0), 1, 0)</f>
        <v>1</v>
      </c>
      <c r="V101" s="48">
        <f t="shared" si="15"/>
        <v>0</v>
      </c>
      <c r="W101" s="48">
        <f t="shared" ref="W101" si="35">IF(AND(ISNUMBER(I101), I101&gt;0), 1, 0)</f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554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732</v>
      </c>
      <c r="F102" s="63">
        <v>13</v>
      </c>
      <c r="G102" s="66" t="s">
        <v>737</v>
      </c>
      <c r="H102" s="66" t="s">
        <v>737</v>
      </c>
      <c r="I102" s="11">
        <v>11.3</v>
      </c>
      <c r="J102" s="66" t="s">
        <v>738</v>
      </c>
      <c r="K102" s="66" t="s">
        <v>738</v>
      </c>
      <c r="L102" s="66" t="s">
        <v>716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6">IF(AND(ISNUMBER(F102), F102&gt;0), 1, 0)</f>
        <v>1</v>
      </c>
      <c r="V102" s="48">
        <f t="shared" si="15"/>
        <v>0</v>
      </c>
      <c r="W102" s="48">
        <f t="shared" ref="W102" si="37">IF(AND(ISNUMBER(I102), I102&gt;0), 1, 0)</f>
        <v>1</v>
      </c>
      <c r="X102" s="48">
        <f t="shared" si="17"/>
        <v>0</v>
      </c>
      <c r="Y102" s="48">
        <f t="shared" ref="Y102" si="38">IF(AND(ISNUMBER(L102), L102&gt;0), 1, 0)</f>
        <v>0</v>
      </c>
      <c r="Z102" s="61">
        <v>-1</v>
      </c>
      <c r="AA102" s="61" t="s">
        <v>0</v>
      </c>
      <c r="AB102" t="s">
        <v>733</v>
      </c>
      <c r="AD102" t="s">
        <v>555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1070</v>
      </c>
      <c r="F103" s="63">
        <v>13</v>
      </c>
      <c r="G103" s="66" t="s">
        <v>737</v>
      </c>
      <c r="H103" s="66" t="s">
        <v>737</v>
      </c>
      <c r="I103" s="11">
        <v>11.3</v>
      </c>
      <c r="J103" s="66" t="s">
        <v>738</v>
      </c>
      <c r="K103" s="66" t="s">
        <v>738</v>
      </c>
      <c r="L103" s="66" t="s">
        <v>716</v>
      </c>
      <c r="M103" s="66" t="s">
        <v>188</v>
      </c>
      <c r="N103" s="66" t="s">
        <v>189</v>
      </c>
      <c r="O103" s="70">
        <v>1</v>
      </c>
      <c r="P103" s="48">
        <v>-1</v>
      </c>
      <c r="Q103" s="48">
        <v>1</v>
      </c>
      <c r="R103" s="48">
        <v>0</v>
      </c>
      <c r="S103" s="92">
        <v>0</v>
      </c>
      <c r="T103" s="97" t="s">
        <v>178</v>
      </c>
      <c r="U103" s="70">
        <f t="shared" ref="U103" si="39">IF(AND(ISNUMBER(F103), F103&gt;0), 1, 0)</f>
        <v>1</v>
      </c>
      <c r="V103" s="48">
        <f t="shared" ref="V103" si="40">IF(AND(ISNUMBER(G103), G103&gt;0), 1, 0)</f>
        <v>0</v>
      </c>
      <c r="W103" s="48">
        <f t="shared" ref="W103" si="41">IF(AND(ISNUMBER(I103), I103&gt;0), 1, 0)</f>
        <v>1</v>
      </c>
      <c r="X103" s="48">
        <f t="shared" ref="X103" si="42">IF(AND(ISNUMBER(J103), J103&gt;0), 1, 0)</f>
        <v>0</v>
      </c>
      <c r="Y103" s="48">
        <f t="shared" ref="Y103" si="43">IF(AND(ISNUMBER(L103), L103&gt;0), 1, 0)</f>
        <v>0</v>
      </c>
      <c r="Z103" s="61">
        <v>-1</v>
      </c>
      <c r="AA103" s="61" t="s">
        <v>0</v>
      </c>
      <c r="AB103" t="s">
        <v>1068</v>
      </c>
      <c r="AD103" t="s">
        <v>1069</v>
      </c>
    </row>
    <row r="104" spans="1:33" x14ac:dyDescent="0.25">
      <c r="C104" s="61">
        <f t="shared" si="27"/>
        <v>2013</v>
      </c>
      <c r="D104" s="6">
        <f t="shared" si="28"/>
        <v>2014</v>
      </c>
      <c r="E104" t="s">
        <v>183</v>
      </c>
      <c r="F104" s="52">
        <v>0</v>
      </c>
      <c r="G104" s="66" t="s">
        <v>737</v>
      </c>
      <c r="H104" s="66" t="s">
        <v>737</v>
      </c>
      <c r="I104" s="66" t="s">
        <v>155</v>
      </c>
      <c r="J104" s="66" t="s">
        <v>738</v>
      </c>
      <c r="K104" s="66" t="s">
        <v>738</v>
      </c>
      <c r="L104" s="66" t="s">
        <v>716</v>
      </c>
      <c r="M104" s="66" t="s">
        <v>188</v>
      </c>
      <c r="N104" s="66" t="s">
        <v>189</v>
      </c>
      <c r="O104" s="118">
        <v>0</v>
      </c>
      <c r="P104" s="48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ref="W104:W106" si="44">IF(AND(ISNUMBER(I104), I104&gt;0), 1, 0)</f>
        <v>0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125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184</v>
      </c>
      <c r="F105" s="67" t="s">
        <v>154</v>
      </c>
      <c r="G105" s="66" t="s">
        <v>737</v>
      </c>
      <c r="H105" s="66" t="s">
        <v>737</v>
      </c>
      <c r="I105" s="48">
        <v>13</v>
      </c>
      <c r="J105" s="66" t="s">
        <v>738</v>
      </c>
      <c r="K105" s="66" t="s">
        <v>738</v>
      </c>
      <c r="L105" s="66" t="s">
        <v>716</v>
      </c>
      <c r="M105" s="66" t="s">
        <v>188</v>
      </c>
      <c r="N105" s="66" t="s">
        <v>189</v>
      </c>
      <c r="O105" s="118">
        <v>0</v>
      </c>
      <c r="P105" s="53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126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185</v>
      </c>
      <c r="F106" s="67" t="s">
        <v>154</v>
      </c>
      <c r="G106" s="66" t="s">
        <v>737</v>
      </c>
      <c r="H106" s="66" t="s">
        <v>737</v>
      </c>
      <c r="I106" s="48">
        <v>13</v>
      </c>
      <c r="J106" s="66" t="s">
        <v>738</v>
      </c>
      <c r="K106" s="66" t="s">
        <v>738</v>
      </c>
      <c r="L106" s="66" t="s">
        <v>716</v>
      </c>
      <c r="M106" s="66" t="s">
        <v>188</v>
      </c>
      <c r="N106" s="66" t="s">
        <v>189</v>
      </c>
      <c r="O106" s="118">
        <v>0</v>
      </c>
      <c r="P106" s="48">
        <v>1</v>
      </c>
      <c r="Q106" s="48">
        <v>0</v>
      </c>
      <c r="R106" s="48">
        <v>0</v>
      </c>
      <c r="S106" s="92">
        <v>0</v>
      </c>
      <c r="T106" s="97" t="s">
        <v>174</v>
      </c>
      <c r="U106" s="70">
        <f>IF(AND(ISNUMBER(F106), F106&gt;0), 1, 0)</f>
        <v>0</v>
      </c>
      <c r="V106" s="48">
        <f t="shared" si="15"/>
        <v>0</v>
      </c>
      <c r="W106" s="48">
        <f t="shared" si="44"/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127</v>
      </c>
      <c r="AG106" t="s">
        <v>138</v>
      </c>
    </row>
    <row r="107" spans="1:33" x14ac:dyDescent="0.25">
      <c r="C107" s="61">
        <f t="shared" si="18"/>
        <v>2013</v>
      </c>
      <c r="D107" s="6">
        <f t="shared" si="19"/>
        <v>2014</v>
      </c>
      <c r="E107" t="s">
        <v>379</v>
      </c>
      <c r="F107" s="51">
        <v>16</v>
      </c>
      <c r="G107" s="66" t="s">
        <v>737</v>
      </c>
      <c r="H107" s="66" t="s">
        <v>737</v>
      </c>
      <c r="I107" s="11">
        <v>14</v>
      </c>
      <c r="J107" s="66" t="s">
        <v>738</v>
      </c>
      <c r="K107" s="66" t="s">
        <v>738</v>
      </c>
      <c r="L107" s="66" t="s">
        <v>716</v>
      </c>
      <c r="M107" s="66" t="s">
        <v>188</v>
      </c>
      <c r="N107" s="66" t="s">
        <v>189</v>
      </c>
      <c r="O107" s="70">
        <v>1</v>
      </c>
      <c r="P107" s="48">
        <v>1</v>
      </c>
      <c r="Q107" s="48">
        <v>0</v>
      </c>
      <c r="R107" s="48">
        <v>1</v>
      </c>
      <c r="S107" s="92">
        <v>0</v>
      </c>
      <c r="T107" s="97" t="s">
        <v>174</v>
      </c>
      <c r="U107" s="131">
        <v>0</v>
      </c>
      <c r="V107" s="48">
        <f t="shared" si="15"/>
        <v>0</v>
      </c>
      <c r="W107" s="48">
        <f t="shared" ref="W107:W109" si="45">IF(AND(ISNUMBER(I107), I107&gt;0), 1, 0)</f>
        <v>1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380</v>
      </c>
      <c r="AD107" s="125" t="s">
        <v>381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186</v>
      </c>
      <c r="F108" s="67" t="s">
        <v>154</v>
      </c>
      <c r="G108" s="66" t="s">
        <v>737</v>
      </c>
      <c r="H108" s="66" t="s">
        <v>737</v>
      </c>
      <c r="I108" s="11">
        <v>0</v>
      </c>
      <c r="J108" s="66" t="s">
        <v>738</v>
      </c>
      <c r="K108" s="66" t="s">
        <v>738</v>
      </c>
      <c r="L108" s="66" t="s">
        <v>716</v>
      </c>
      <c r="M108" s="66" t="s">
        <v>188</v>
      </c>
      <c r="N108" s="66" t="s">
        <v>189</v>
      </c>
      <c r="O108" s="71">
        <v>0</v>
      </c>
      <c r="P108" s="48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128</v>
      </c>
      <c r="AD108" s="119" t="s">
        <v>363</v>
      </c>
    </row>
    <row r="109" spans="1:33" x14ac:dyDescent="0.25">
      <c r="A109" t="s">
        <v>0</v>
      </c>
      <c r="C109" s="61">
        <f t="shared" si="18"/>
        <v>2013</v>
      </c>
      <c r="D109" s="6">
        <f t="shared" si="19"/>
        <v>2014</v>
      </c>
      <c r="E109" s="24" t="s">
        <v>187</v>
      </c>
      <c r="F109" s="52">
        <v>0</v>
      </c>
      <c r="G109" s="66" t="s">
        <v>737</v>
      </c>
      <c r="H109" s="66" t="s">
        <v>737</v>
      </c>
      <c r="I109" s="11">
        <v>0</v>
      </c>
      <c r="J109" s="66" t="s">
        <v>738</v>
      </c>
      <c r="K109" s="66" t="s">
        <v>738</v>
      </c>
      <c r="L109" s="66" t="s">
        <v>716</v>
      </c>
      <c r="M109" s="66" t="s">
        <v>188</v>
      </c>
      <c r="N109" s="66" t="s">
        <v>189</v>
      </c>
      <c r="O109" s="71">
        <v>0</v>
      </c>
      <c r="P109" s="53">
        <v>1</v>
      </c>
      <c r="Q109" s="48">
        <v>0</v>
      </c>
      <c r="R109" s="48">
        <v>1</v>
      </c>
      <c r="S109" s="92">
        <v>0</v>
      </c>
      <c r="T109" s="98" t="s">
        <v>227</v>
      </c>
      <c r="U109" s="70">
        <f>IF(AND(ISNUMBER(F109), F109&gt;0), 1, 0)</f>
        <v>0</v>
      </c>
      <c r="V109" s="48">
        <f t="shared" si="15"/>
        <v>0</v>
      </c>
      <c r="W109" s="48">
        <f t="shared" si="45"/>
        <v>0</v>
      </c>
      <c r="X109" s="48">
        <f t="shared" si="17"/>
        <v>0</v>
      </c>
      <c r="Y109" s="48">
        <f t="shared" si="32"/>
        <v>0</v>
      </c>
      <c r="Z109" s="61">
        <v>-1</v>
      </c>
      <c r="AA109" s="61" t="s">
        <v>0</v>
      </c>
      <c r="AB109" t="s">
        <v>129</v>
      </c>
      <c r="AD109" s="119" t="s">
        <v>363</v>
      </c>
    </row>
    <row r="110" spans="1:33" ht="6.75" customHeight="1" x14ac:dyDescent="0.25">
      <c r="A110" t="s">
        <v>0</v>
      </c>
      <c r="D110" s="57"/>
      <c r="E110" s="58"/>
      <c r="F110" s="57"/>
      <c r="G110" s="57"/>
      <c r="H110" s="57"/>
      <c r="I110" s="57"/>
      <c r="J110" s="57"/>
      <c r="K110" s="57"/>
      <c r="L110" s="57"/>
      <c r="M110" s="59"/>
      <c r="N110" s="59"/>
      <c r="O110" s="59"/>
      <c r="P110" s="59"/>
      <c r="Q110" s="59"/>
      <c r="R110" s="59"/>
      <c r="S110" s="59"/>
      <c r="T110" s="58"/>
      <c r="U110" s="58"/>
      <c r="V110" s="58"/>
      <c r="W110" s="58"/>
      <c r="X110" s="58"/>
      <c r="Y110" s="58"/>
      <c r="Z110" s="58"/>
      <c r="AC110" s="62"/>
    </row>
    <row r="111" spans="1:33" x14ac:dyDescent="0.25">
      <c r="C111" s="60">
        <v>2013</v>
      </c>
      <c r="D111" s="60">
        <v>2015</v>
      </c>
      <c r="E111" t="s">
        <v>173</v>
      </c>
      <c r="F111" s="67" t="s">
        <v>154</v>
      </c>
      <c r="G111" s="66" t="s">
        <v>737</v>
      </c>
      <c r="H111" s="66" t="s">
        <v>737</v>
      </c>
      <c r="I111" s="66" t="s">
        <v>155</v>
      </c>
      <c r="J111" s="66" t="s">
        <v>738</v>
      </c>
      <c r="K111" s="66" t="s">
        <v>738</v>
      </c>
      <c r="L111" s="66" t="s">
        <v>716</v>
      </c>
      <c r="M111" s="66" t="s">
        <v>188</v>
      </c>
      <c r="N111" s="66" t="s">
        <v>189</v>
      </c>
      <c r="O111" s="72">
        <f t="shared" ref="O111:U120" si="46">O81</f>
        <v>1</v>
      </c>
      <c r="P111" s="61">
        <f t="shared" si="46"/>
        <v>-1</v>
      </c>
      <c r="Q111" s="61">
        <f t="shared" si="46"/>
        <v>0</v>
      </c>
      <c r="R111" s="61">
        <f t="shared" si="46"/>
        <v>0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0</v>
      </c>
      <c r="V111" s="61">
        <f t="shared" ref="V111:V131" si="47">IF(AND(ISNUMBER(G111), G111&gt;0), 1, 0)</f>
        <v>0</v>
      </c>
      <c r="W111" s="61">
        <f t="shared" ref="W111:W131" si="48">IF(AND(ISNUMBER(I111), I111&gt;0), 1, 0)</f>
        <v>0</v>
      </c>
      <c r="X111" s="61">
        <f t="shared" ref="X111:X139" si="49">IF(AND(ISNUMBER(J111), J111&gt;0), 1, 0)</f>
        <v>0</v>
      </c>
      <c r="Y111" s="61">
        <f t="shared" ref="Y111:Y126" si="50">IF(AND(ISNUMBER(L111), L111&gt;0), 1, 0)</f>
        <v>0</v>
      </c>
      <c r="Z111" s="61">
        <v>-1</v>
      </c>
      <c r="AA111" s="61" t="s">
        <v>0</v>
      </c>
      <c r="AB111" s="62" t="str">
        <f t="shared" ref="AB111:AB127" si="51">AB81</f>
        <v xml:space="preserve">NoCooling - No cooling equipment                                    </v>
      </c>
    </row>
    <row r="112" spans="1:33" x14ac:dyDescent="0.25">
      <c r="C112" s="61">
        <f>C111</f>
        <v>2013</v>
      </c>
      <c r="D112" s="6">
        <f>D111</f>
        <v>2015</v>
      </c>
      <c r="E112" t="s">
        <v>174</v>
      </c>
      <c r="F112" s="63">
        <v>14</v>
      </c>
      <c r="G112" s="66" t="s">
        <v>737</v>
      </c>
      <c r="H112" s="66" t="s">
        <v>737</v>
      </c>
      <c r="I112" s="64">
        <v>11.7</v>
      </c>
      <c r="J112" s="66" t="s">
        <v>738</v>
      </c>
      <c r="K112" s="66" t="s">
        <v>738</v>
      </c>
      <c r="L112" s="66" t="s">
        <v>716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SplitAirCond - Split air conditioning system                        </v>
      </c>
    </row>
    <row r="113" spans="1:28" x14ac:dyDescent="0.25">
      <c r="C113" s="61">
        <f t="shared" ref="C113:C139" si="52">C112</f>
        <v>2013</v>
      </c>
      <c r="D113" s="6">
        <f t="shared" ref="D113:D139" si="53">D112</f>
        <v>2015</v>
      </c>
      <c r="E113" t="s">
        <v>175</v>
      </c>
      <c r="F113" s="63">
        <v>14</v>
      </c>
      <c r="G113" s="66" t="s">
        <v>737</v>
      </c>
      <c r="H113" s="66" t="s">
        <v>737</v>
      </c>
      <c r="I113" s="64">
        <v>11</v>
      </c>
      <c r="J113" s="66" t="s">
        <v>738</v>
      </c>
      <c r="K113" s="66" t="s">
        <v>738</v>
      </c>
      <c r="L113" s="66" t="s">
        <v>716</v>
      </c>
      <c r="M113" s="66" t="s">
        <v>188</v>
      </c>
      <c r="N113" s="66" t="s">
        <v>189</v>
      </c>
      <c r="O113" s="72">
        <f t="shared" si="46"/>
        <v>1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1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PkgAirCond - Central packaged A/C system (&lt; 65 kBtuh)  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176</v>
      </c>
      <c r="F114" s="51">
        <v>13</v>
      </c>
      <c r="G114" s="66" t="s">
        <v>737</v>
      </c>
      <c r="H114" s="66" t="s">
        <v>737</v>
      </c>
      <c r="I114" s="11">
        <v>0</v>
      </c>
      <c r="J114" s="66" t="s">
        <v>738</v>
      </c>
      <c r="K114" s="66" t="s">
        <v>738</v>
      </c>
      <c r="L114" s="66" t="s">
        <v>716</v>
      </c>
      <c r="M114" s="66" t="s">
        <v>188</v>
      </c>
      <c r="N114" s="66" t="s">
        <v>189</v>
      </c>
      <c r="O114" s="72">
        <f t="shared" si="46"/>
        <v>0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0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LrgPkgAirCond - Large packaged A/C system (&gt;= 65 kBtuh)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519</v>
      </c>
      <c r="F115" s="51">
        <v>12</v>
      </c>
      <c r="G115" s="66" t="s">
        <v>737</v>
      </c>
      <c r="H115" s="66" t="s">
        <v>737</v>
      </c>
      <c r="I115" s="149">
        <v>10</v>
      </c>
      <c r="J115" s="66" t="s">
        <v>738</v>
      </c>
      <c r="K115" s="66" t="s">
        <v>738</v>
      </c>
      <c r="L115" s="66" t="s">
        <v>716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1</v>
      </c>
      <c r="Q115" s="61">
        <f t="shared" si="46"/>
        <v>0</v>
      </c>
      <c r="R115" s="61">
        <f t="shared" si="46"/>
        <v>1</v>
      </c>
      <c r="S115" s="92">
        <f t="shared" si="46"/>
        <v>0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 xml:space="preserve">SDHVSplitAirCond - Small duct, high velocity, split A/C system                        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530</v>
      </c>
      <c r="F116" s="51">
        <v>14</v>
      </c>
      <c r="G116" s="66" t="s">
        <v>737</v>
      </c>
      <c r="H116" s="66" t="s">
        <v>737</v>
      </c>
      <c r="I116" s="11">
        <v>11.7</v>
      </c>
      <c r="J116" s="66" t="s">
        <v>738</v>
      </c>
      <c r="K116" s="66" t="s">
        <v>738</v>
      </c>
      <c r="L116" s="66" t="s">
        <v>716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DuctlessMiniSplitAirCond – Ductless mini-split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531</v>
      </c>
      <c r="F117" s="51">
        <v>14</v>
      </c>
      <c r="G117" s="66" t="s">
        <v>737</v>
      </c>
      <c r="H117" s="66" t="s">
        <v>737</v>
      </c>
      <c r="I117" s="11">
        <v>11.7</v>
      </c>
      <c r="J117" s="66" t="s">
        <v>738</v>
      </c>
      <c r="K117" s="66" t="s">
        <v>738</v>
      </c>
      <c r="L117" s="66" t="s">
        <v>716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DuctlessMultiSplitAirCond - Ductless multi-split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527</v>
      </c>
      <c r="F118" s="51">
        <v>13</v>
      </c>
      <c r="G118" s="66" t="s">
        <v>737</v>
      </c>
      <c r="H118" s="66" t="s">
        <v>737</v>
      </c>
      <c r="I118" s="11">
        <v>11.3</v>
      </c>
      <c r="J118" s="66" t="s">
        <v>738</v>
      </c>
      <c r="K118" s="66" t="s">
        <v>738</v>
      </c>
      <c r="L118" s="66" t="s">
        <v>716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1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1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>DuctlessVRFAirCond - Ductless variable refrigerant flow (VRF) A/C system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177</v>
      </c>
      <c r="F119" s="67" t="s">
        <v>154</v>
      </c>
      <c r="G119" s="66" t="s">
        <v>737</v>
      </c>
      <c r="H119" s="66" t="s">
        <v>737</v>
      </c>
      <c r="I119" s="11">
        <v>8.5</v>
      </c>
      <c r="J119" s="66" t="s">
        <v>738</v>
      </c>
      <c r="K119" s="66" t="s">
        <v>738</v>
      </c>
      <c r="L119" s="66" t="s">
        <v>716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0</v>
      </c>
      <c r="Q119" s="61">
        <f t="shared" si="46"/>
        <v>0</v>
      </c>
      <c r="R119" s="61">
        <f t="shared" si="46"/>
        <v>0</v>
      </c>
      <c r="S119" s="92">
        <f t="shared" si="46"/>
        <v>1</v>
      </c>
      <c r="T119" s="75" t="str">
        <f t="shared" si="46"/>
        <v xml:space="preserve">SplitAirCond     </v>
      </c>
      <c r="U119" s="72">
        <f t="shared" si="46"/>
        <v>0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RoomAirCond - Non-central room A/C system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178</v>
      </c>
      <c r="F120" s="63">
        <v>14</v>
      </c>
      <c r="G120" s="66" t="s">
        <v>737</v>
      </c>
      <c r="H120" s="66" t="s">
        <v>737</v>
      </c>
      <c r="I120" s="10">
        <v>11.7</v>
      </c>
      <c r="J120" s="66" t="s">
        <v>738</v>
      </c>
      <c r="K120" s="66" t="s">
        <v>738</v>
      </c>
      <c r="L120" s="66" t="s">
        <v>716</v>
      </c>
      <c r="M120" s="66" t="s">
        <v>188</v>
      </c>
      <c r="N120" s="66" t="s">
        <v>189</v>
      </c>
      <c r="O120" s="72">
        <f t="shared" si="46"/>
        <v>1</v>
      </c>
      <c r="P120" s="61">
        <f t="shared" si="46"/>
        <v>1</v>
      </c>
      <c r="Q120" s="61">
        <f t="shared" si="46"/>
        <v>1</v>
      </c>
      <c r="R120" s="61">
        <f t="shared" si="46"/>
        <v>1</v>
      </c>
      <c r="S120" s="92">
        <f t="shared" si="46"/>
        <v>0</v>
      </c>
      <c r="T120" s="75" t="str">
        <f t="shared" si="46"/>
        <v xml:space="preserve">SplitHeatPump    </v>
      </c>
      <c r="U120" s="72">
        <f t="shared" si="46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SplitHeatPump - Split heat pump system                             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179</v>
      </c>
      <c r="F121" s="63">
        <v>14</v>
      </c>
      <c r="G121" s="66" t="s">
        <v>737</v>
      </c>
      <c r="H121" s="66" t="s">
        <v>737</v>
      </c>
      <c r="I121" s="10">
        <v>11.7</v>
      </c>
      <c r="J121" s="66" t="s">
        <v>738</v>
      </c>
      <c r="K121" s="66" t="s">
        <v>738</v>
      </c>
      <c r="L121" s="66" t="s">
        <v>716</v>
      </c>
      <c r="M121" s="66" t="s">
        <v>188</v>
      </c>
      <c r="N121" s="66" t="s">
        <v>189</v>
      </c>
      <c r="O121" s="72">
        <f t="shared" ref="O121:U127" si="54">O91</f>
        <v>1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1</v>
      </c>
      <c r="V121" s="61">
        <f t="shared" si="47"/>
        <v>0</v>
      </c>
      <c r="W121" s="61">
        <f t="shared" si="48"/>
        <v>1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PkgHeatPump - Central single-packaged heat pump system (&lt; 65 kBtuh) </v>
      </c>
    </row>
    <row r="122" spans="1:28" x14ac:dyDescent="0.25">
      <c r="C122" s="61">
        <f t="shared" si="52"/>
        <v>2013</v>
      </c>
      <c r="D122" s="6">
        <f t="shared" si="53"/>
        <v>2015</v>
      </c>
      <c r="E122" t="s">
        <v>180</v>
      </c>
      <c r="F122" s="67" t="s">
        <v>154</v>
      </c>
      <c r="G122" s="66" t="s">
        <v>737</v>
      </c>
      <c r="H122" s="66" t="s">
        <v>737</v>
      </c>
      <c r="I122" s="11">
        <v>0</v>
      </c>
      <c r="J122" s="66" t="s">
        <v>738</v>
      </c>
      <c r="K122" s="66" t="s">
        <v>738</v>
      </c>
      <c r="L122" s="66" t="s">
        <v>716</v>
      </c>
      <c r="M122" s="66" t="s">
        <v>188</v>
      </c>
      <c r="N122" s="66" t="s">
        <v>189</v>
      </c>
      <c r="O122" s="72">
        <f t="shared" si="54"/>
        <v>0</v>
      </c>
      <c r="P122" s="61">
        <f t="shared" si="54"/>
        <v>1</v>
      </c>
      <c r="Q122" s="61">
        <f t="shared" si="54"/>
        <v>1</v>
      </c>
      <c r="R122" s="61">
        <f t="shared" si="54"/>
        <v>1</v>
      </c>
      <c r="S122" s="92">
        <f t="shared" si="54"/>
        <v>0</v>
      </c>
      <c r="T122" s="75" t="str">
        <f t="shared" si="54"/>
        <v xml:space="preserve">SplitHeatPump    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LrgPkgHeatPump - Large packaged heat pump system (&gt;= 65 kBtuh)      </v>
      </c>
    </row>
    <row r="123" spans="1:28" x14ac:dyDescent="0.25">
      <c r="A123" t="s">
        <v>0</v>
      </c>
      <c r="C123" s="61">
        <f t="shared" si="52"/>
        <v>2013</v>
      </c>
      <c r="D123" s="6">
        <f t="shared" si="53"/>
        <v>2015</v>
      </c>
      <c r="E123" s="24" t="s">
        <v>181</v>
      </c>
      <c r="F123" s="67" t="s">
        <v>154</v>
      </c>
      <c r="G123" s="66" t="s">
        <v>737</v>
      </c>
      <c r="H123" s="66" t="s">
        <v>737</v>
      </c>
      <c r="I123" s="66" t="s">
        <v>155</v>
      </c>
      <c r="J123" s="66" t="s">
        <v>738</v>
      </c>
      <c r="K123" s="66" t="s">
        <v>738</v>
      </c>
      <c r="L123" s="66" t="s">
        <v>716</v>
      </c>
      <c r="M123" s="11">
        <v>0</v>
      </c>
      <c r="N123" s="11">
        <v>0</v>
      </c>
      <c r="O123" s="72">
        <f t="shared" si="54"/>
        <v>0</v>
      </c>
      <c r="P123" s="61">
        <f t="shared" si="54"/>
        <v>1</v>
      </c>
      <c r="Q123" s="61">
        <f t="shared" si="54"/>
        <v>0</v>
      </c>
      <c r="R123" s="61">
        <f t="shared" si="54"/>
        <v>1</v>
      </c>
      <c r="S123" s="92">
        <f t="shared" si="54"/>
        <v>0</v>
      </c>
      <c r="T123" s="75" t="str">
        <f t="shared" si="54"/>
        <v>N/A</v>
      </c>
      <c r="U123" s="72">
        <f t="shared" si="54"/>
        <v>0</v>
      </c>
      <c r="V123" s="61">
        <f t="shared" si="47"/>
        <v>0</v>
      </c>
      <c r="W123" s="61">
        <f t="shared" si="48"/>
        <v>0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GasCooling - Gas absorption cooling   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515</v>
      </c>
      <c r="F124" s="51">
        <v>12</v>
      </c>
      <c r="G124" s="66" t="s">
        <v>737</v>
      </c>
      <c r="H124" s="66" t="s">
        <v>737</v>
      </c>
      <c r="I124" s="149">
        <v>10</v>
      </c>
      <c r="J124" s="66" t="s">
        <v>738</v>
      </c>
      <c r="K124" s="66" t="s">
        <v>738</v>
      </c>
      <c r="L124" s="66" t="s">
        <v>716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1</v>
      </c>
      <c r="Q124" s="61">
        <f t="shared" si="54"/>
        <v>1</v>
      </c>
      <c r="R124" s="61">
        <f t="shared" si="54"/>
        <v>1</v>
      </c>
      <c r="S124" s="92">
        <f t="shared" si="54"/>
        <v>0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 xml:space="preserve">SDHVSplitHeatPump - Small duct, high velocity, central split heat pump                              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534</v>
      </c>
      <c r="F125" s="51">
        <v>14</v>
      </c>
      <c r="G125" s="66" t="s">
        <v>737</v>
      </c>
      <c r="H125" s="66" t="s">
        <v>737</v>
      </c>
      <c r="I125" s="11">
        <v>11.7</v>
      </c>
      <c r="J125" s="66" t="s">
        <v>738</v>
      </c>
      <c r="K125" s="66" t="s">
        <v>738</v>
      </c>
      <c r="L125" s="66" t="s">
        <v>716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DuctlessMiniSplitHeatPump – Ductless mini-split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535</v>
      </c>
      <c r="F126" s="51">
        <v>14</v>
      </c>
      <c r="G126" s="66" t="s">
        <v>737</v>
      </c>
      <c r="H126" s="66" t="s">
        <v>737</v>
      </c>
      <c r="I126" s="11">
        <v>11.7</v>
      </c>
      <c r="J126" s="66" t="s">
        <v>738</v>
      </c>
      <c r="K126" s="66" t="s">
        <v>738</v>
      </c>
      <c r="L126" s="66" t="s">
        <v>716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0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si="50"/>
        <v>0</v>
      </c>
      <c r="Z126" s="61">
        <v>-1</v>
      </c>
      <c r="AA126" s="61" t="s">
        <v>0</v>
      </c>
      <c r="AB126" s="62" t="str">
        <f t="shared" si="51"/>
        <v>DuctlessMultiSplitHeatPump - Ductless multi-split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524</v>
      </c>
      <c r="F127" s="51">
        <v>13</v>
      </c>
      <c r="G127" s="66" t="s">
        <v>737</v>
      </c>
      <c r="H127" s="66" t="s">
        <v>737</v>
      </c>
      <c r="I127" s="11">
        <v>11.3</v>
      </c>
      <c r="J127" s="66" t="s">
        <v>738</v>
      </c>
      <c r="K127" s="66" t="s">
        <v>738</v>
      </c>
      <c r="L127" s="66" t="s">
        <v>716</v>
      </c>
      <c r="M127" s="66" t="s">
        <v>188</v>
      </c>
      <c r="N127" s="66" t="s">
        <v>189</v>
      </c>
      <c r="O127" s="72">
        <f t="shared" si="54"/>
        <v>1</v>
      </c>
      <c r="P127" s="61">
        <f t="shared" si="54"/>
        <v>-1</v>
      </c>
      <c r="Q127" s="61">
        <f t="shared" si="54"/>
        <v>1</v>
      </c>
      <c r="R127" s="61">
        <f t="shared" si="54"/>
        <v>1</v>
      </c>
      <c r="S127" s="92">
        <f t="shared" si="54"/>
        <v>1</v>
      </c>
      <c r="T127" s="75" t="str">
        <f t="shared" si="54"/>
        <v xml:space="preserve">SplitHeatPump    </v>
      </c>
      <c r="U127" s="72">
        <f t="shared" si="54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ref="Y127:Y139" si="55">IF(AND(ISNUMBER(L127), L127&gt;0), 1, 0)</f>
        <v>0</v>
      </c>
      <c r="Z127" s="61">
        <v>-1</v>
      </c>
      <c r="AA127" s="61" t="s">
        <v>0</v>
      </c>
      <c r="AB127" s="62" t="str">
        <f t="shared" si="51"/>
        <v>DuctlessVRFHeatPump - Ductless variable refrigerant flow (VRF) heat pump system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182</v>
      </c>
      <c r="F128" s="63">
        <v>12</v>
      </c>
      <c r="G128" s="66" t="s">
        <v>737</v>
      </c>
      <c r="H128" s="66" t="s">
        <v>737</v>
      </c>
      <c r="I128" s="10">
        <v>10</v>
      </c>
      <c r="J128" s="66" t="s">
        <v>738</v>
      </c>
      <c r="K128" s="66" t="s">
        <v>738</v>
      </c>
      <c r="L128" s="66" t="s">
        <v>716</v>
      </c>
      <c r="M128" s="66" t="s">
        <v>188</v>
      </c>
      <c r="N128" s="66" t="s">
        <v>189</v>
      </c>
      <c r="O128" s="72">
        <f t="shared" ref="O128:Q128" si="56">O98</f>
        <v>1</v>
      </c>
      <c r="P128" s="61">
        <f t="shared" si="56"/>
        <v>0</v>
      </c>
      <c r="Q128" s="61">
        <f t="shared" si="56"/>
        <v>1</v>
      </c>
      <c r="R128" s="61">
        <f t="shared" ref="R128:U139" si="57">R98</f>
        <v>0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1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58">AB98</f>
        <v xml:space="preserve">RoomHeatPump - Room (non-central) heat pump system                  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367</v>
      </c>
      <c r="F129" s="63">
        <v>14</v>
      </c>
      <c r="G129" s="66" t="s">
        <v>737</v>
      </c>
      <c r="H129" s="66" t="s">
        <v>737</v>
      </c>
      <c r="I129" s="10">
        <v>11.7</v>
      </c>
      <c r="J129" s="66" t="s">
        <v>738</v>
      </c>
      <c r="K129" s="66" t="s">
        <v>738</v>
      </c>
      <c r="L129" s="66" t="s">
        <v>716</v>
      </c>
      <c r="M129" s="66" t="s">
        <v>188</v>
      </c>
      <c r="N129" s="66" t="s">
        <v>189</v>
      </c>
      <c r="O129" s="72">
        <f t="shared" ref="O129:Q129" si="59">O99</f>
        <v>1</v>
      </c>
      <c r="P129" s="61">
        <f t="shared" si="59"/>
        <v>-1</v>
      </c>
      <c r="Q129" s="61">
        <f t="shared" si="59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 t="shared" ref="AB129" si="60">AB99</f>
        <v>AirToWaterHeatPump - Air to water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366</v>
      </c>
      <c r="F130" s="63">
        <v>14</v>
      </c>
      <c r="G130" s="66" t="s">
        <v>737</v>
      </c>
      <c r="H130" s="66" t="s">
        <v>737</v>
      </c>
      <c r="I130" s="10">
        <v>11.7</v>
      </c>
      <c r="J130" s="66" t="s">
        <v>738</v>
      </c>
      <c r="K130" s="66" t="s">
        <v>738</v>
      </c>
      <c r="L130" s="66" t="s">
        <v>716</v>
      </c>
      <c r="M130" s="66" t="s">
        <v>188</v>
      </c>
      <c r="N130" s="66" t="s">
        <v>189</v>
      </c>
      <c r="O130" s="72">
        <f t="shared" ref="O130:Q133" si="61">O100</f>
        <v>1</v>
      </c>
      <c r="P130" s="61">
        <f t="shared" si="61"/>
        <v>-1</v>
      </c>
      <c r="Q130" s="61">
        <f t="shared" si="61"/>
        <v>1</v>
      </c>
      <c r="R130" s="61">
        <f t="shared" si="57"/>
        <v>1</v>
      </c>
      <c r="S130" s="92">
        <f t="shared" si="57"/>
        <v>1</v>
      </c>
      <c r="T130" s="75" t="str">
        <f t="shared" si="57"/>
        <v xml:space="preserve">SplitHeatPump    </v>
      </c>
      <c r="U130" s="72">
        <f t="shared" si="57"/>
        <v>0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GroundSourceHeatPump - Ground source heat pump (able to heat DHW)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553</v>
      </c>
      <c r="F131" s="51">
        <v>14</v>
      </c>
      <c r="G131" s="66" t="s">
        <v>737</v>
      </c>
      <c r="H131" s="66" t="s">
        <v>737</v>
      </c>
      <c r="I131" s="11">
        <v>11.7</v>
      </c>
      <c r="J131" s="66" t="s">
        <v>738</v>
      </c>
      <c r="K131" s="66" t="s">
        <v>738</v>
      </c>
      <c r="L131" s="66" t="s">
        <v>716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si="47"/>
        <v>0</v>
      </c>
      <c r="W131" s="61">
        <f t="shared" si="48"/>
        <v>1</v>
      </c>
      <c r="X131" s="61">
        <f t="shared" si="49"/>
        <v>0</v>
      </c>
      <c r="Y131" s="61">
        <f t="shared" si="55"/>
        <v>0</v>
      </c>
      <c r="Z131" s="61">
        <v>-1</v>
      </c>
      <c r="AA131" s="61" t="s">
        <v>0</v>
      </c>
      <c r="AB131" s="62" t="str">
        <f>AB101</f>
        <v>VCHP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732</v>
      </c>
      <c r="F132" s="51">
        <v>14</v>
      </c>
      <c r="G132" s="66" t="s">
        <v>737</v>
      </c>
      <c r="H132" s="66" t="s">
        <v>737</v>
      </c>
      <c r="I132" s="11">
        <v>11.7</v>
      </c>
      <c r="J132" s="66" t="s">
        <v>738</v>
      </c>
      <c r="K132" s="66" t="s">
        <v>738</v>
      </c>
      <c r="L132" s="66" t="s">
        <v>716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:V139" si="62">IF(AND(ISNUMBER(G132), G132&gt;0), 1, 0)</f>
        <v>0</v>
      </c>
      <c r="W132" s="61">
        <f t="shared" ref="W132" si="63">IF(AND(ISNUMBER(I132), I132&gt;0), 1, 0)</f>
        <v>1</v>
      </c>
      <c r="X132" s="61">
        <f t="shared" si="49"/>
        <v>0</v>
      </c>
      <c r="Y132" s="61">
        <f t="shared" ref="Y132" si="64">IF(AND(ISNUMBER(L132), L132&gt;0), 1, 0)</f>
        <v>0</v>
      </c>
      <c r="Z132" s="61">
        <v>-1</v>
      </c>
      <c r="AA132" s="61" t="s">
        <v>0</v>
      </c>
      <c r="AB132" s="62" t="str">
        <f>AB102</f>
        <v>VCHP2 - Variable Capacity Heat Pump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1070</v>
      </c>
      <c r="F133" s="51">
        <v>14</v>
      </c>
      <c r="G133" s="66" t="s">
        <v>737</v>
      </c>
      <c r="H133" s="66" t="s">
        <v>737</v>
      </c>
      <c r="I133" s="11">
        <v>11.7</v>
      </c>
      <c r="J133" s="66" t="s">
        <v>738</v>
      </c>
      <c r="K133" s="66" t="s">
        <v>738</v>
      </c>
      <c r="L133" s="66" t="s">
        <v>716</v>
      </c>
      <c r="M133" s="66" t="s">
        <v>188</v>
      </c>
      <c r="N133" s="66" t="s">
        <v>189</v>
      </c>
      <c r="O133" s="72">
        <f t="shared" si="61"/>
        <v>1</v>
      </c>
      <c r="P133" s="61">
        <f t="shared" si="61"/>
        <v>-1</v>
      </c>
      <c r="Q133" s="61">
        <f t="shared" si="61"/>
        <v>1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SplitHeatPump    </v>
      </c>
      <c r="U133" s="72">
        <f t="shared" si="57"/>
        <v>1</v>
      </c>
      <c r="V133" s="61">
        <f t="shared" ref="V133" si="65">IF(AND(ISNUMBER(G133), G133&gt;0), 1, 0)</f>
        <v>0</v>
      </c>
      <c r="W133" s="61">
        <f t="shared" ref="W133" si="66">IF(AND(ISNUMBER(I133), I133&gt;0), 1, 0)</f>
        <v>1</v>
      </c>
      <c r="X133" s="61">
        <f t="shared" ref="X133" si="67">IF(AND(ISNUMBER(J133), J133&gt;0), 1, 0)</f>
        <v>0</v>
      </c>
      <c r="Y133" s="61">
        <f t="shared" ref="Y133" si="68">IF(AND(ISNUMBER(L133), L133&gt;0), 1, 0)</f>
        <v>0</v>
      </c>
      <c r="Z133" s="61">
        <v>-1</v>
      </c>
      <c r="AA133" s="61" t="s">
        <v>0</v>
      </c>
      <c r="AB133" s="62" t="str">
        <f>AB103</f>
        <v>VCHP3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183</v>
      </c>
      <c r="F134" s="52">
        <v>0</v>
      </c>
      <c r="G134" s="66" t="s">
        <v>737</v>
      </c>
      <c r="H134" s="66" t="s">
        <v>737</v>
      </c>
      <c r="I134" s="66" t="s">
        <v>155</v>
      </c>
      <c r="J134" s="66" t="s">
        <v>738</v>
      </c>
      <c r="K134" s="66" t="s">
        <v>738</v>
      </c>
      <c r="L134" s="66" t="s">
        <v>716</v>
      </c>
      <c r="M134" s="66" t="s">
        <v>188</v>
      </c>
      <c r="N134" s="66" t="s">
        <v>189</v>
      </c>
      <c r="O134" s="72">
        <f t="shared" ref="O134:Q134" si="69">O104</f>
        <v>0</v>
      </c>
      <c r="P134" s="61">
        <f t="shared" si="69"/>
        <v>1</v>
      </c>
      <c r="Q134" s="61">
        <f t="shared" si="69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ref="W134:W139" si="70">IF(AND(ISNUMBER(I134), I134&gt;0), 1, 0)</f>
        <v>0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1">AB104</f>
        <v xml:space="preserve">EvapDirect - Direct evaporative cooling system              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184</v>
      </c>
      <c r="F135" s="67" t="s">
        <v>154</v>
      </c>
      <c r="G135" s="66" t="s">
        <v>737</v>
      </c>
      <c r="H135" s="66" t="s">
        <v>737</v>
      </c>
      <c r="I135" s="48">
        <v>13</v>
      </c>
      <c r="J135" s="66" t="s">
        <v>738</v>
      </c>
      <c r="K135" s="66" t="s">
        <v>738</v>
      </c>
      <c r="L135" s="66" t="s">
        <v>716</v>
      </c>
      <c r="M135" s="66" t="s">
        <v>188</v>
      </c>
      <c r="N135" s="66" t="s">
        <v>189</v>
      </c>
      <c r="O135" s="72">
        <f t="shared" ref="O135:Q135" si="72">O105</f>
        <v>0</v>
      </c>
      <c r="P135" s="61">
        <f t="shared" si="72"/>
        <v>1</v>
      </c>
      <c r="Q135" s="61">
        <f t="shared" si="72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3">AB105</f>
        <v xml:space="preserve">EvapIndirDirect - Indirect-direct evaporative cooling system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185</v>
      </c>
      <c r="F136" s="67" t="s">
        <v>154</v>
      </c>
      <c r="G136" s="66" t="s">
        <v>737</v>
      </c>
      <c r="H136" s="66" t="s">
        <v>737</v>
      </c>
      <c r="I136" s="48">
        <v>13</v>
      </c>
      <c r="J136" s="66" t="s">
        <v>738</v>
      </c>
      <c r="K136" s="66" t="s">
        <v>738</v>
      </c>
      <c r="L136" s="66" t="s">
        <v>716</v>
      </c>
      <c r="M136" s="66" t="s">
        <v>188</v>
      </c>
      <c r="N136" s="66" t="s">
        <v>189</v>
      </c>
      <c r="O136" s="72">
        <f t="shared" ref="O136:Q136" si="74">O106</f>
        <v>0</v>
      </c>
      <c r="P136" s="61">
        <f t="shared" si="74"/>
        <v>1</v>
      </c>
      <c r="Q136" s="61">
        <f t="shared" si="74"/>
        <v>0</v>
      </c>
      <c r="R136" s="61">
        <f t="shared" si="57"/>
        <v>0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5">AB106</f>
        <v xml:space="preserve">EvapIndirect - Indirect evaporative cooling system                  </v>
      </c>
    </row>
    <row r="137" spans="1:30" x14ac:dyDescent="0.25">
      <c r="C137" s="61">
        <f t="shared" si="52"/>
        <v>2013</v>
      </c>
      <c r="D137" s="6">
        <f t="shared" si="53"/>
        <v>2015</v>
      </c>
      <c r="E137" t="s">
        <v>379</v>
      </c>
      <c r="F137" s="51">
        <v>16</v>
      </c>
      <c r="G137" s="66" t="s">
        <v>737</v>
      </c>
      <c r="H137" s="66" t="s">
        <v>737</v>
      </c>
      <c r="I137" s="11">
        <v>14</v>
      </c>
      <c r="J137" s="66" t="s">
        <v>738</v>
      </c>
      <c r="K137" s="66" t="s">
        <v>738</v>
      </c>
      <c r="L137" s="66" t="s">
        <v>716</v>
      </c>
      <c r="M137" s="66" t="s">
        <v>188</v>
      </c>
      <c r="N137" s="66" t="s">
        <v>189</v>
      </c>
      <c r="O137" s="72">
        <f t="shared" ref="O137:Q137" si="76">O107</f>
        <v>1</v>
      </c>
      <c r="P137" s="61">
        <f t="shared" si="76"/>
        <v>1</v>
      </c>
      <c r="Q137" s="61">
        <f t="shared" si="76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 xml:space="preserve">SplitAirCond     </v>
      </c>
      <c r="U137" s="72">
        <f t="shared" si="57"/>
        <v>0</v>
      </c>
      <c r="V137" s="61">
        <f t="shared" si="62"/>
        <v>0</v>
      </c>
      <c r="W137" s="61">
        <f t="shared" si="70"/>
        <v>1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7">AB107</f>
        <v>EvapCondenser - Evaporatively-cooled condenser for split AC systems</v>
      </c>
      <c r="AD137" s="125"/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186</v>
      </c>
      <c r="F138" s="67" t="s">
        <v>154</v>
      </c>
      <c r="G138" s="66" t="s">
        <v>737</v>
      </c>
      <c r="H138" s="66" t="s">
        <v>737</v>
      </c>
      <c r="I138" s="11">
        <v>0</v>
      </c>
      <c r="J138" s="66" t="s">
        <v>738</v>
      </c>
      <c r="K138" s="66" t="s">
        <v>738</v>
      </c>
      <c r="L138" s="66" t="s">
        <v>716</v>
      </c>
      <c r="M138" s="66" t="s">
        <v>188</v>
      </c>
      <c r="N138" s="66" t="s">
        <v>189</v>
      </c>
      <c r="O138" s="72">
        <f t="shared" ref="O138:Q138" si="78">O108</f>
        <v>0</v>
      </c>
      <c r="P138" s="61">
        <f t="shared" si="78"/>
        <v>1</v>
      </c>
      <c r="Q138" s="61">
        <f t="shared" si="78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79">AB108</f>
        <v xml:space="preserve">Evap/CC - Evaporatively-cooled condensers                           </v>
      </c>
    </row>
    <row r="139" spans="1:30" x14ac:dyDescent="0.25">
      <c r="A139" t="s">
        <v>0</v>
      </c>
      <c r="C139" s="61">
        <f t="shared" si="52"/>
        <v>2013</v>
      </c>
      <c r="D139" s="6">
        <f t="shared" si="53"/>
        <v>2015</v>
      </c>
      <c r="E139" s="24" t="s">
        <v>187</v>
      </c>
      <c r="F139" s="52">
        <v>0</v>
      </c>
      <c r="G139" s="66" t="s">
        <v>737</v>
      </c>
      <c r="H139" s="66" t="s">
        <v>737</v>
      </c>
      <c r="I139" s="11">
        <v>0</v>
      </c>
      <c r="J139" s="66" t="s">
        <v>738</v>
      </c>
      <c r="K139" s="66" t="s">
        <v>738</v>
      </c>
      <c r="L139" s="66" t="s">
        <v>716</v>
      </c>
      <c r="M139" s="66" t="s">
        <v>188</v>
      </c>
      <c r="N139" s="66" t="s">
        <v>189</v>
      </c>
      <c r="O139" s="72">
        <f t="shared" ref="O139:Q139" si="80">O109</f>
        <v>0</v>
      </c>
      <c r="P139" s="61">
        <f t="shared" si="80"/>
        <v>1</v>
      </c>
      <c r="Q139" s="61">
        <f t="shared" si="80"/>
        <v>0</v>
      </c>
      <c r="R139" s="61">
        <f t="shared" si="57"/>
        <v>1</v>
      </c>
      <c r="S139" s="92">
        <f t="shared" si="57"/>
        <v>0</v>
      </c>
      <c r="T139" s="75" t="str">
        <f t="shared" si="57"/>
        <v>N/A</v>
      </c>
      <c r="U139" s="72">
        <f t="shared" si="57"/>
        <v>0</v>
      </c>
      <c r="V139" s="61">
        <f t="shared" si="62"/>
        <v>0</v>
      </c>
      <c r="W139" s="61">
        <f t="shared" si="70"/>
        <v>0</v>
      </c>
      <c r="X139" s="61">
        <f t="shared" si="49"/>
        <v>0</v>
      </c>
      <c r="Y139" s="61">
        <f t="shared" si="55"/>
        <v>0</v>
      </c>
      <c r="Z139" s="61">
        <v>-1</v>
      </c>
      <c r="AA139" s="61" t="s">
        <v>0</v>
      </c>
      <c r="AB139" s="62" t="str">
        <f t="shared" ref="AB139" si="81">AB109</f>
        <v xml:space="preserve">IceSAC - Ice storage air conditioning system                        </v>
      </c>
    </row>
    <row r="140" spans="1:30" ht="6.75" customHeight="1" x14ac:dyDescent="0.25">
      <c r="A140" t="s">
        <v>0</v>
      </c>
      <c r="D140" s="57"/>
      <c r="E140" s="58"/>
      <c r="F140" s="57"/>
      <c r="G140" s="57"/>
      <c r="H140" s="57"/>
      <c r="I140" s="57"/>
      <c r="J140" s="57"/>
      <c r="K140" s="57"/>
      <c r="L140" s="57"/>
      <c r="M140" s="59"/>
      <c r="N140" s="59"/>
      <c r="O140" s="59"/>
      <c r="P140" s="59"/>
      <c r="Q140" s="59"/>
      <c r="R140" s="59"/>
      <c r="S140" s="59"/>
      <c r="T140" s="58"/>
      <c r="U140" s="58"/>
      <c r="V140" s="58"/>
      <c r="W140" s="58"/>
      <c r="X140" s="58"/>
      <c r="Y140" s="58"/>
      <c r="Z140" s="58"/>
    </row>
    <row r="141" spans="1:30" x14ac:dyDescent="0.25">
      <c r="A141" t="s">
        <v>434</v>
      </c>
      <c r="E141" s="126"/>
      <c r="F141" s="126"/>
      <c r="G141" s="126"/>
      <c r="H141" s="126"/>
      <c r="I141" s="126"/>
      <c r="J141" s="126"/>
      <c r="K141" s="126"/>
      <c r="L141" s="126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</row>
    <row r="142" spans="1:30" x14ac:dyDescent="0.25">
      <c r="C142" s="60">
        <v>2008</v>
      </c>
      <c r="D142" s="60">
        <v>2010</v>
      </c>
      <c r="E142" t="s">
        <v>173</v>
      </c>
      <c r="F142" s="68" t="s">
        <v>154</v>
      </c>
      <c r="G142" s="66" t="s">
        <v>737</v>
      </c>
      <c r="H142" s="66" t="s">
        <v>737</v>
      </c>
      <c r="I142" s="66" t="s">
        <v>155</v>
      </c>
      <c r="J142" s="66" t="s">
        <v>738</v>
      </c>
      <c r="K142" s="66" t="s">
        <v>738</v>
      </c>
      <c r="L142" s="66" t="s">
        <v>716</v>
      </c>
      <c r="M142" s="66" t="s">
        <v>188</v>
      </c>
      <c r="N142" s="66" t="s">
        <v>189</v>
      </c>
      <c r="O142" s="70">
        <v>1</v>
      </c>
      <c r="P142" s="48">
        <v>-1</v>
      </c>
      <c r="Q142" s="48">
        <v>0</v>
      </c>
      <c r="R142" s="48">
        <v>0</v>
      </c>
      <c r="S142" s="92">
        <v>0</v>
      </c>
      <c r="T142" s="97" t="s">
        <v>174</v>
      </c>
      <c r="U142" s="70">
        <f>IF(AND(ISNUMBER(F142), F142&gt;0), 1, 0)</f>
        <v>0</v>
      </c>
      <c r="V142" s="48">
        <f>IF(AND(ISNUMBER(G142), G142&gt;0), 1, 0)</f>
        <v>0</v>
      </c>
      <c r="W142" s="48">
        <f>IF(AND(ISNUMBER(I142), I142&gt;0), 1, 0)</f>
        <v>0</v>
      </c>
      <c r="X142" s="61">
        <f>IF(AND(ISNUMBER(J142), J142&gt;0), 1, 0)</f>
        <v>0</v>
      </c>
      <c r="Y142" s="61">
        <f t="shared" ref="Y142:Y170" si="82">IF(AND(ISNUMBER(L142), L142&gt;0), 1, 0)</f>
        <v>0</v>
      </c>
      <c r="Z142" s="61">
        <v>-1</v>
      </c>
      <c r="AA142" s="61" t="s">
        <v>0</v>
      </c>
      <c r="AB142" t="s">
        <v>115</v>
      </c>
    </row>
    <row r="143" spans="1:30" x14ac:dyDescent="0.25">
      <c r="C143" s="61">
        <f>C142</f>
        <v>2008</v>
      </c>
      <c r="D143" s="6">
        <f>D142</f>
        <v>2010</v>
      </c>
      <c r="E143" t="s">
        <v>174</v>
      </c>
      <c r="F143" s="51">
        <v>13</v>
      </c>
      <c r="G143" s="66" t="s">
        <v>737</v>
      </c>
      <c r="H143" s="66" t="s">
        <v>737</v>
      </c>
      <c r="I143" s="11">
        <v>11.3</v>
      </c>
      <c r="J143" s="66" t="s">
        <v>738</v>
      </c>
      <c r="K143" s="66" t="s">
        <v>738</v>
      </c>
      <c r="L143" s="66" t="s">
        <v>716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ref="U143:U167" si="83">IF(AND(ISNUMBER(F143), F143&gt;0), 1, 0)</f>
        <v>1</v>
      </c>
      <c r="V143" s="48">
        <f t="shared" ref="V143:V170" si="84">IF(AND(ISNUMBER(G143), G143&gt;0), 1, 0)</f>
        <v>0</v>
      </c>
      <c r="W143" s="48">
        <f t="shared" ref="W143:W145" si="85">IF(AND(ISNUMBER(I143), I143&gt;0), 1, 0)</f>
        <v>1</v>
      </c>
      <c r="X143" s="61">
        <f t="shared" ref="X143:X170" si="86">IF(AND(ISNUMBER(J143), J143&gt;0), 1, 0)</f>
        <v>0</v>
      </c>
      <c r="Y143" s="61">
        <f t="shared" si="82"/>
        <v>0</v>
      </c>
      <c r="Z143" s="61">
        <v>-1</v>
      </c>
      <c r="AA143" s="61" t="s">
        <v>0</v>
      </c>
      <c r="AB143" t="s">
        <v>116</v>
      </c>
    </row>
    <row r="144" spans="1:30" x14ac:dyDescent="0.25">
      <c r="C144" s="61">
        <f t="shared" ref="C144:C170" si="87">C143</f>
        <v>2008</v>
      </c>
      <c r="D144" s="6">
        <f t="shared" ref="D144:D170" si="88">D143</f>
        <v>2010</v>
      </c>
      <c r="E144" t="s">
        <v>175</v>
      </c>
      <c r="F144" s="51">
        <v>13</v>
      </c>
      <c r="G144" s="66" t="s">
        <v>737</v>
      </c>
      <c r="H144" s="66" t="s">
        <v>737</v>
      </c>
      <c r="I144" s="11">
        <v>11.3</v>
      </c>
      <c r="J144" s="66" t="s">
        <v>738</v>
      </c>
      <c r="K144" s="66" t="s">
        <v>738</v>
      </c>
      <c r="L144" s="66" t="s">
        <v>716</v>
      </c>
      <c r="M144" s="66" t="s">
        <v>188</v>
      </c>
      <c r="N144" s="66" t="s">
        <v>189</v>
      </c>
      <c r="O144" s="70">
        <v>1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117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176</v>
      </c>
      <c r="F145" s="51">
        <v>13</v>
      </c>
      <c r="G145" s="66" t="s">
        <v>737</v>
      </c>
      <c r="H145" s="66" t="s">
        <v>737</v>
      </c>
      <c r="I145" s="11">
        <v>11.3</v>
      </c>
      <c r="J145" s="66" t="s">
        <v>738</v>
      </c>
      <c r="K145" s="66" t="s">
        <v>738</v>
      </c>
      <c r="L145" s="66" t="s">
        <v>716</v>
      </c>
      <c r="M145" s="66" t="s">
        <v>188</v>
      </c>
      <c r="N145" s="66" t="s">
        <v>189</v>
      </c>
      <c r="O145" s="70">
        <v>0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si="83"/>
        <v>1</v>
      </c>
      <c r="V145" s="48">
        <f t="shared" si="84"/>
        <v>0</v>
      </c>
      <c r="W145" s="48">
        <f t="shared" si="85"/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118</v>
      </c>
    </row>
    <row r="146" spans="1:30" x14ac:dyDescent="0.25">
      <c r="C146" s="61">
        <f t="shared" si="87"/>
        <v>2008</v>
      </c>
      <c r="D146" s="6">
        <f t="shared" si="88"/>
        <v>2010</v>
      </c>
      <c r="E146" t="s">
        <v>519</v>
      </c>
      <c r="F146" s="51">
        <v>13</v>
      </c>
      <c r="G146" s="66" t="s">
        <v>737</v>
      </c>
      <c r="H146" s="66" t="s">
        <v>737</v>
      </c>
      <c r="I146" s="11">
        <v>11.3</v>
      </c>
      <c r="J146" s="66" t="s">
        <v>738</v>
      </c>
      <c r="K146" s="66" t="s">
        <v>738</v>
      </c>
      <c r="L146" s="66" t="s">
        <v>716</v>
      </c>
      <c r="M146" s="66" t="s">
        <v>188</v>
      </c>
      <c r="N146" s="66" t="s">
        <v>189</v>
      </c>
      <c r="O146" s="70">
        <v>1</v>
      </c>
      <c r="P146" s="48">
        <v>1</v>
      </c>
      <c r="Q146" s="48">
        <v>0</v>
      </c>
      <c r="R146" s="48">
        <v>1</v>
      </c>
      <c r="S146" s="92">
        <v>0</v>
      </c>
      <c r="T146" s="97" t="s">
        <v>174</v>
      </c>
      <c r="U146" s="70">
        <f t="shared" ref="U146" si="89">IF(AND(ISNUMBER(F146), F146&gt;0), 1, 0)</f>
        <v>1</v>
      </c>
      <c r="V146" s="48">
        <f t="shared" si="84"/>
        <v>0</v>
      </c>
      <c r="W146" s="48">
        <f t="shared" ref="W146" si="90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520</v>
      </c>
    </row>
    <row r="147" spans="1:30" x14ac:dyDescent="0.25">
      <c r="C147" s="61">
        <f t="shared" ref="C147:C160" si="91">C146</f>
        <v>2008</v>
      </c>
      <c r="D147" s="6">
        <f t="shared" si="88"/>
        <v>2010</v>
      </c>
      <c r="E147" t="s">
        <v>530</v>
      </c>
      <c r="F147" s="51">
        <v>13</v>
      </c>
      <c r="G147" s="66" t="s">
        <v>737</v>
      </c>
      <c r="H147" s="66" t="s">
        <v>737</v>
      </c>
      <c r="I147" s="11">
        <v>11.3</v>
      </c>
      <c r="J147" s="66" t="s">
        <v>738</v>
      </c>
      <c r="K147" s="66" t="s">
        <v>738</v>
      </c>
      <c r="L147" s="66" t="s">
        <v>716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ref="W147:W154" si="92">IF(AND(ISNUMBER(I147), I147&gt;0), 1, 0)</f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532</v>
      </c>
      <c r="AD147" t="s">
        <v>529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531</v>
      </c>
      <c r="F148" s="51">
        <v>13</v>
      </c>
      <c r="G148" s="66" t="s">
        <v>737</v>
      </c>
      <c r="H148" s="66" t="s">
        <v>737</v>
      </c>
      <c r="I148" s="11">
        <v>11.3</v>
      </c>
      <c r="J148" s="66" t="s">
        <v>738</v>
      </c>
      <c r="K148" s="66" t="s">
        <v>738</v>
      </c>
      <c r="L148" s="66" t="s">
        <v>716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537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527</v>
      </c>
      <c r="F149" s="51">
        <v>13</v>
      </c>
      <c r="G149" s="66" t="s">
        <v>737</v>
      </c>
      <c r="H149" s="66" t="s">
        <v>737</v>
      </c>
      <c r="I149" s="11">
        <v>11.3</v>
      </c>
      <c r="J149" s="66" t="s">
        <v>738</v>
      </c>
      <c r="K149" s="66" t="s">
        <v>738</v>
      </c>
      <c r="L149" s="66" t="s">
        <v>716</v>
      </c>
      <c r="M149" s="66" t="s">
        <v>188</v>
      </c>
      <c r="N149" s="66" t="s">
        <v>189</v>
      </c>
      <c r="O149" s="70">
        <v>1</v>
      </c>
      <c r="P149" s="48">
        <v>0</v>
      </c>
      <c r="Q149" s="48">
        <v>0</v>
      </c>
      <c r="R149" s="48">
        <v>1</v>
      </c>
      <c r="S149" s="120">
        <v>1</v>
      </c>
      <c r="T149" s="100" t="s">
        <v>174</v>
      </c>
      <c r="U149" s="70">
        <f t="shared" si="83"/>
        <v>1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540</v>
      </c>
      <c r="AD149" t="s">
        <v>538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177</v>
      </c>
      <c r="F150" s="67" t="s">
        <v>154</v>
      </c>
      <c r="G150" s="66" t="s">
        <v>737</v>
      </c>
      <c r="H150" s="66" t="s">
        <v>737</v>
      </c>
      <c r="I150" s="11">
        <v>8.5</v>
      </c>
      <c r="J150" s="66" t="s">
        <v>738</v>
      </c>
      <c r="K150" s="66" t="s">
        <v>738</v>
      </c>
      <c r="L150" s="66" t="s">
        <v>716</v>
      </c>
      <c r="M150" s="66" t="s">
        <v>188</v>
      </c>
      <c r="N150" s="66" t="s">
        <v>189</v>
      </c>
      <c r="O150" s="71">
        <v>1</v>
      </c>
      <c r="P150" s="49">
        <v>0</v>
      </c>
      <c r="Q150" s="49">
        <v>0</v>
      </c>
      <c r="R150" s="49">
        <v>0</v>
      </c>
      <c r="S150" s="120">
        <v>1</v>
      </c>
      <c r="T150" s="99" t="s">
        <v>174</v>
      </c>
      <c r="U150" s="70">
        <f t="shared" si="83"/>
        <v>0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119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178</v>
      </c>
      <c r="F151" s="51">
        <v>13</v>
      </c>
      <c r="G151" s="66" t="s">
        <v>737</v>
      </c>
      <c r="H151" s="66" t="s">
        <v>737</v>
      </c>
      <c r="I151" s="11">
        <v>11.3</v>
      </c>
      <c r="J151" s="66" t="s">
        <v>738</v>
      </c>
      <c r="K151" s="66" t="s">
        <v>738</v>
      </c>
      <c r="L151" s="66" t="s">
        <v>716</v>
      </c>
      <c r="M151" s="66" t="s">
        <v>188</v>
      </c>
      <c r="N151" s="66" t="s">
        <v>189</v>
      </c>
      <c r="O151" s="70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1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120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179</v>
      </c>
      <c r="F152" s="51">
        <v>13</v>
      </c>
      <c r="G152" s="66" t="s">
        <v>737</v>
      </c>
      <c r="H152" s="66" t="s">
        <v>737</v>
      </c>
      <c r="I152" s="66" t="s">
        <v>155</v>
      </c>
      <c r="J152" s="66" t="s">
        <v>738</v>
      </c>
      <c r="K152" s="66" t="s">
        <v>738</v>
      </c>
      <c r="L152" s="66" t="s">
        <v>716</v>
      </c>
      <c r="M152" s="66" t="s">
        <v>188</v>
      </c>
      <c r="N152" s="66" t="s">
        <v>189</v>
      </c>
      <c r="O152" s="71">
        <v>1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1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121</v>
      </c>
    </row>
    <row r="153" spans="1:30" x14ac:dyDescent="0.25">
      <c r="C153" s="61">
        <f t="shared" si="91"/>
        <v>2008</v>
      </c>
      <c r="D153" s="6">
        <f t="shared" si="88"/>
        <v>2010</v>
      </c>
      <c r="E153" t="s">
        <v>180</v>
      </c>
      <c r="F153" s="67" t="s">
        <v>154</v>
      </c>
      <c r="G153" s="66" t="s">
        <v>737</v>
      </c>
      <c r="H153" s="66" t="s">
        <v>737</v>
      </c>
      <c r="I153" s="11">
        <v>0</v>
      </c>
      <c r="J153" s="66" t="s">
        <v>738</v>
      </c>
      <c r="K153" s="66" t="s">
        <v>738</v>
      </c>
      <c r="L153" s="66" t="s">
        <v>716</v>
      </c>
      <c r="M153" s="66" t="s">
        <v>188</v>
      </c>
      <c r="N153" s="66" t="s">
        <v>189</v>
      </c>
      <c r="O153" s="71">
        <v>0</v>
      </c>
      <c r="P153" s="48">
        <v>1</v>
      </c>
      <c r="Q153" s="48">
        <v>1</v>
      </c>
      <c r="R153" s="48">
        <v>1</v>
      </c>
      <c r="S153" s="92">
        <v>0</v>
      </c>
      <c r="T153" s="97" t="s">
        <v>178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122</v>
      </c>
    </row>
    <row r="154" spans="1:30" x14ac:dyDescent="0.25">
      <c r="A154" t="s">
        <v>0</v>
      </c>
      <c r="C154" s="61">
        <f t="shared" si="91"/>
        <v>2008</v>
      </c>
      <c r="D154" s="6">
        <f t="shared" si="88"/>
        <v>2010</v>
      </c>
      <c r="E154" s="24" t="s">
        <v>181</v>
      </c>
      <c r="F154" s="67" t="s">
        <v>154</v>
      </c>
      <c r="G154" s="66" t="s">
        <v>737</v>
      </c>
      <c r="H154" s="66" t="s">
        <v>737</v>
      </c>
      <c r="I154" s="66" t="s">
        <v>155</v>
      </c>
      <c r="J154" s="66" t="s">
        <v>738</v>
      </c>
      <c r="K154" s="66" t="s">
        <v>738</v>
      </c>
      <c r="L154" s="66" t="s">
        <v>716</v>
      </c>
      <c r="M154" s="11">
        <v>0</v>
      </c>
      <c r="N154" s="11">
        <v>0</v>
      </c>
      <c r="O154" s="71">
        <v>0</v>
      </c>
      <c r="P154" s="53">
        <v>1</v>
      </c>
      <c r="Q154" s="48">
        <v>0</v>
      </c>
      <c r="R154" s="48">
        <v>1</v>
      </c>
      <c r="S154" s="92">
        <v>0</v>
      </c>
      <c r="T154" s="98" t="s">
        <v>227</v>
      </c>
      <c r="U154" s="70">
        <f t="shared" si="83"/>
        <v>0</v>
      </c>
      <c r="V154" s="48">
        <f t="shared" si="84"/>
        <v>0</v>
      </c>
      <c r="W154" s="48">
        <f t="shared" si="92"/>
        <v>0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123</v>
      </c>
      <c r="AD154" s="119" t="s">
        <v>363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515</v>
      </c>
      <c r="F155" s="51">
        <v>13</v>
      </c>
      <c r="G155" s="66" t="s">
        <v>737</v>
      </c>
      <c r="H155" s="66" t="s">
        <v>737</v>
      </c>
      <c r="I155" s="11">
        <v>11.3</v>
      </c>
      <c r="J155" s="66" t="s">
        <v>738</v>
      </c>
      <c r="K155" s="66" t="s">
        <v>738</v>
      </c>
      <c r="L155" s="66" t="s">
        <v>716</v>
      </c>
      <c r="M155" s="66" t="s">
        <v>188</v>
      </c>
      <c r="N155" s="66" t="s">
        <v>189</v>
      </c>
      <c r="O155" s="70">
        <v>1</v>
      </c>
      <c r="P155" s="48">
        <v>1</v>
      </c>
      <c r="Q155" s="48">
        <v>1</v>
      </c>
      <c r="R155" s="48">
        <v>1</v>
      </c>
      <c r="S155" s="92">
        <v>0</v>
      </c>
      <c r="T155" s="97" t="s">
        <v>178</v>
      </c>
      <c r="U155" s="70">
        <f t="shared" ref="U155" si="93">IF(AND(ISNUMBER(F155), F155&gt;0), 1, 0)</f>
        <v>1</v>
      </c>
      <c r="V155" s="48">
        <f t="shared" si="84"/>
        <v>0</v>
      </c>
      <c r="W155" s="48">
        <f t="shared" ref="W155" si="94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521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534</v>
      </c>
      <c r="F156" s="63">
        <v>13</v>
      </c>
      <c r="G156" s="66" t="s">
        <v>737</v>
      </c>
      <c r="H156" s="66" t="s">
        <v>737</v>
      </c>
      <c r="I156" s="11">
        <v>11.3</v>
      </c>
      <c r="J156" s="66" t="s">
        <v>738</v>
      </c>
      <c r="K156" s="66" t="s">
        <v>738</v>
      </c>
      <c r="L156" s="66" t="s">
        <v>716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ref="W156:W162" si="95">IF(AND(ISNUMBER(I156), I156&gt;0), 1, 0)</f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533</v>
      </c>
      <c r="AD156" t="s">
        <v>529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535</v>
      </c>
      <c r="F157" s="63">
        <v>13</v>
      </c>
      <c r="G157" s="66" t="s">
        <v>737</v>
      </c>
      <c r="H157" s="66" t="s">
        <v>737</v>
      </c>
      <c r="I157" s="11">
        <v>11.3</v>
      </c>
      <c r="J157" s="66" t="s">
        <v>738</v>
      </c>
      <c r="K157" s="66" t="s">
        <v>738</v>
      </c>
      <c r="L157" s="66" t="s">
        <v>716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536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524</v>
      </c>
      <c r="F158" s="63">
        <v>13</v>
      </c>
      <c r="G158" s="66" t="s">
        <v>737</v>
      </c>
      <c r="H158" s="66" t="s">
        <v>737</v>
      </c>
      <c r="I158" s="11">
        <v>11.3</v>
      </c>
      <c r="J158" s="66" t="s">
        <v>738</v>
      </c>
      <c r="K158" s="66" t="s">
        <v>738</v>
      </c>
      <c r="L158" s="66" t="s">
        <v>716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1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539</v>
      </c>
      <c r="AD158" t="s">
        <v>538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182</v>
      </c>
      <c r="F159" s="63">
        <v>12</v>
      </c>
      <c r="G159" s="66" t="s">
        <v>737</v>
      </c>
      <c r="H159" s="66" t="s">
        <v>737</v>
      </c>
      <c r="I159" s="11">
        <v>10</v>
      </c>
      <c r="J159" s="66" t="s">
        <v>738</v>
      </c>
      <c r="K159" s="66" t="s">
        <v>738</v>
      </c>
      <c r="L159" s="66" t="s">
        <v>716</v>
      </c>
      <c r="M159" s="66" t="s">
        <v>188</v>
      </c>
      <c r="N159" s="66" t="s">
        <v>189</v>
      </c>
      <c r="O159" s="71">
        <v>1</v>
      </c>
      <c r="P159" s="48">
        <v>0</v>
      </c>
      <c r="Q159" s="48">
        <v>1</v>
      </c>
      <c r="R159" s="48">
        <v>0</v>
      </c>
      <c r="S159" s="120">
        <v>1</v>
      </c>
      <c r="T159" s="100" t="s">
        <v>178</v>
      </c>
      <c r="U159" s="70">
        <f t="shared" si="83"/>
        <v>1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124</v>
      </c>
    </row>
    <row r="160" spans="1:30" x14ac:dyDescent="0.25">
      <c r="C160" s="61">
        <f t="shared" si="91"/>
        <v>2008</v>
      </c>
      <c r="D160" s="6">
        <f t="shared" si="88"/>
        <v>2010</v>
      </c>
      <c r="E160" t="s">
        <v>367</v>
      </c>
      <c r="F160" s="67" t="s">
        <v>154</v>
      </c>
      <c r="G160" s="66" t="s">
        <v>737</v>
      </c>
      <c r="H160" s="66" t="s">
        <v>737</v>
      </c>
      <c r="I160" s="11">
        <v>11.3</v>
      </c>
      <c r="J160" s="66" t="s">
        <v>738</v>
      </c>
      <c r="K160" s="66" t="s">
        <v>738</v>
      </c>
      <c r="L160" s="66" t="s">
        <v>716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368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366</v>
      </c>
      <c r="F161" s="67" t="s">
        <v>154</v>
      </c>
      <c r="G161" s="66" t="s">
        <v>737</v>
      </c>
      <c r="H161" s="66" t="s">
        <v>737</v>
      </c>
      <c r="I161" s="11">
        <v>11.3</v>
      </c>
      <c r="J161" s="66" t="s">
        <v>738</v>
      </c>
      <c r="K161" s="66" t="s">
        <v>738</v>
      </c>
      <c r="L161" s="66" t="s">
        <v>716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1</v>
      </c>
      <c r="S161" s="120">
        <v>1</v>
      </c>
      <c r="T161" s="97" t="s">
        <v>178</v>
      </c>
      <c r="U161" s="70">
        <f t="shared" si="83"/>
        <v>0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369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553</v>
      </c>
      <c r="F162" s="63">
        <v>13</v>
      </c>
      <c r="G162" s="66" t="s">
        <v>737</v>
      </c>
      <c r="H162" s="66" t="s">
        <v>737</v>
      </c>
      <c r="I162" s="11">
        <v>11.3</v>
      </c>
      <c r="J162" s="66" t="s">
        <v>738</v>
      </c>
      <c r="K162" s="66" t="s">
        <v>738</v>
      </c>
      <c r="L162" s="66" t="s">
        <v>716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si="83"/>
        <v>1</v>
      </c>
      <c r="V162" s="48">
        <f t="shared" si="84"/>
        <v>0</v>
      </c>
      <c r="W162" s="48">
        <f t="shared" si="95"/>
        <v>1</v>
      </c>
      <c r="X162" s="61">
        <f t="shared" si="86"/>
        <v>0</v>
      </c>
      <c r="Y162" s="61">
        <f t="shared" si="82"/>
        <v>0</v>
      </c>
      <c r="Z162" s="61">
        <v>-1</v>
      </c>
      <c r="AA162" s="61" t="s">
        <v>0</v>
      </c>
      <c r="AB162" t="s">
        <v>554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732</v>
      </c>
      <c r="F163" s="63">
        <v>13</v>
      </c>
      <c r="G163" s="66" t="s">
        <v>737</v>
      </c>
      <c r="H163" s="66" t="s">
        <v>737</v>
      </c>
      <c r="I163" s="11">
        <v>11.3</v>
      </c>
      <c r="J163" s="66" t="s">
        <v>738</v>
      </c>
      <c r="K163" s="66" t="s">
        <v>738</v>
      </c>
      <c r="L163" s="66" t="s">
        <v>716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6">IF(AND(ISNUMBER(F163), F163&gt;0), 1, 0)</f>
        <v>1</v>
      </c>
      <c r="V163" s="48">
        <f t="shared" si="84"/>
        <v>0</v>
      </c>
      <c r="W163" s="48">
        <f t="shared" ref="W163" si="97">IF(AND(ISNUMBER(I163), I163&gt;0), 1, 0)</f>
        <v>1</v>
      </c>
      <c r="X163" s="61">
        <f t="shared" si="86"/>
        <v>0</v>
      </c>
      <c r="Y163" s="61">
        <f t="shared" ref="Y163" si="98">IF(AND(ISNUMBER(L163), L163&gt;0), 1, 0)</f>
        <v>0</v>
      </c>
      <c r="Z163" s="61">
        <v>-1</v>
      </c>
      <c r="AA163" s="61" t="s">
        <v>0</v>
      </c>
      <c r="AB163" t="s">
        <v>733</v>
      </c>
      <c r="AD163" t="s">
        <v>555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1070</v>
      </c>
      <c r="F164" s="63">
        <v>13</v>
      </c>
      <c r="G164" s="66" t="s">
        <v>737</v>
      </c>
      <c r="H164" s="66" t="s">
        <v>737</v>
      </c>
      <c r="I164" s="11">
        <v>11.3</v>
      </c>
      <c r="J164" s="66" t="s">
        <v>738</v>
      </c>
      <c r="K164" s="66" t="s">
        <v>738</v>
      </c>
      <c r="L164" s="66" t="s">
        <v>716</v>
      </c>
      <c r="M164" s="66" t="s">
        <v>188</v>
      </c>
      <c r="N164" s="66" t="s">
        <v>189</v>
      </c>
      <c r="O164" s="70">
        <v>1</v>
      </c>
      <c r="P164" s="48">
        <v>-1</v>
      </c>
      <c r="Q164" s="48">
        <v>1</v>
      </c>
      <c r="R164" s="48">
        <v>0</v>
      </c>
      <c r="S164" s="92">
        <v>0</v>
      </c>
      <c r="T164" s="97" t="s">
        <v>178</v>
      </c>
      <c r="U164" s="70">
        <f t="shared" ref="U164" si="99">IF(AND(ISNUMBER(F164), F164&gt;0), 1, 0)</f>
        <v>1</v>
      </c>
      <c r="V164" s="48">
        <f t="shared" ref="V164" si="100">IF(AND(ISNUMBER(G164), G164&gt;0), 1, 0)</f>
        <v>0</v>
      </c>
      <c r="W164" s="48">
        <f t="shared" ref="W164" si="101">IF(AND(ISNUMBER(I164), I164&gt;0), 1, 0)</f>
        <v>1</v>
      </c>
      <c r="X164" s="61">
        <f t="shared" ref="X164" si="102">IF(AND(ISNUMBER(J164), J164&gt;0), 1, 0)</f>
        <v>0</v>
      </c>
      <c r="Y164" s="61">
        <f t="shared" ref="Y164" si="103">IF(AND(ISNUMBER(L164), L164&gt;0), 1, 0)</f>
        <v>0</v>
      </c>
      <c r="Z164" s="61">
        <v>-1</v>
      </c>
      <c r="AA164" s="61" t="s">
        <v>0</v>
      </c>
      <c r="AB164" t="s">
        <v>1068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183</v>
      </c>
      <c r="F165" s="52">
        <v>0</v>
      </c>
      <c r="G165" s="66" t="s">
        <v>737</v>
      </c>
      <c r="H165" s="66" t="s">
        <v>737</v>
      </c>
      <c r="I165" s="66" t="s">
        <v>155</v>
      </c>
      <c r="J165" s="66" t="s">
        <v>738</v>
      </c>
      <c r="K165" s="66" t="s">
        <v>738</v>
      </c>
      <c r="L165" s="66" t="s">
        <v>716</v>
      </c>
      <c r="M165" s="66" t="s">
        <v>188</v>
      </c>
      <c r="N165" s="66" t="s">
        <v>189</v>
      </c>
      <c r="O165" s="118">
        <v>0</v>
      </c>
      <c r="P165" s="48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ref="W165:W170" si="104">IF(AND(ISNUMBER(I165), I165&gt;0), 1, 0)</f>
        <v>0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125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184</v>
      </c>
      <c r="F166" s="67" t="s">
        <v>154</v>
      </c>
      <c r="G166" s="66" t="s">
        <v>737</v>
      </c>
      <c r="H166" s="66" t="s">
        <v>737</v>
      </c>
      <c r="I166" s="48">
        <v>13</v>
      </c>
      <c r="J166" s="66" t="s">
        <v>738</v>
      </c>
      <c r="K166" s="66" t="s">
        <v>738</v>
      </c>
      <c r="L166" s="66" t="s">
        <v>716</v>
      </c>
      <c r="M166" s="66" t="s">
        <v>188</v>
      </c>
      <c r="N166" s="66" t="s">
        <v>189</v>
      </c>
      <c r="O166" s="118">
        <v>0</v>
      </c>
      <c r="P166" s="53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126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185</v>
      </c>
      <c r="F167" s="67" t="s">
        <v>154</v>
      </c>
      <c r="G167" s="66" t="s">
        <v>737</v>
      </c>
      <c r="H167" s="66" t="s">
        <v>737</v>
      </c>
      <c r="I167" s="48">
        <v>13</v>
      </c>
      <c r="J167" s="66" t="s">
        <v>738</v>
      </c>
      <c r="K167" s="66" t="s">
        <v>738</v>
      </c>
      <c r="L167" s="66" t="s">
        <v>716</v>
      </c>
      <c r="M167" s="66" t="s">
        <v>188</v>
      </c>
      <c r="N167" s="66" t="s">
        <v>189</v>
      </c>
      <c r="O167" s="118">
        <v>0</v>
      </c>
      <c r="P167" s="48">
        <v>1</v>
      </c>
      <c r="Q167" s="48">
        <v>0</v>
      </c>
      <c r="R167" s="48">
        <v>0</v>
      </c>
      <c r="S167" s="92">
        <v>0</v>
      </c>
      <c r="T167" s="97" t="s">
        <v>174</v>
      </c>
      <c r="U167" s="70">
        <f t="shared" si="83"/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127</v>
      </c>
      <c r="AG167" t="s">
        <v>138</v>
      </c>
    </row>
    <row r="168" spans="1:33" x14ac:dyDescent="0.25">
      <c r="C168" s="61">
        <f t="shared" si="87"/>
        <v>2008</v>
      </c>
      <c r="D168" s="6">
        <f t="shared" si="88"/>
        <v>2010</v>
      </c>
      <c r="E168" t="s">
        <v>379</v>
      </c>
      <c r="F168" s="51">
        <v>16</v>
      </c>
      <c r="G168" s="66" t="s">
        <v>737</v>
      </c>
      <c r="H168" s="66" t="s">
        <v>737</v>
      </c>
      <c r="I168" s="11">
        <v>14</v>
      </c>
      <c r="J168" s="66" t="s">
        <v>738</v>
      </c>
      <c r="K168" s="66" t="s">
        <v>738</v>
      </c>
      <c r="L168" s="66" t="s">
        <v>716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v>0</v>
      </c>
      <c r="V168" s="48">
        <f t="shared" si="84"/>
        <v>0</v>
      </c>
      <c r="W168" s="48">
        <f t="shared" si="104"/>
        <v>1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380</v>
      </c>
      <c r="AD168" s="125" t="s">
        <v>381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186</v>
      </c>
      <c r="F169" s="67" t="s">
        <v>154</v>
      </c>
      <c r="G169" s="66" t="s">
        <v>737</v>
      </c>
      <c r="H169" s="66" t="s">
        <v>737</v>
      </c>
      <c r="I169" s="11">
        <v>0</v>
      </c>
      <c r="J169" s="66" t="s">
        <v>738</v>
      </c>
      <c r="K169" s="66" t="s">
        <v>738</v>
      </c>
      <c r="L169" s="66" t="s">
        <v>716</v>
      </c>
      <c r="M169" s="66" t="s">
        <v>188</v>
      </c>
      <c r="N169" s="66" t="s">
        <v>189</v>
      </c>
      <c r="O169" s="71">
        <v>0</v>
      </c>
      <c r="P169" s="48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ref="U169:U170" si="105">IF(AND(ISNUMBER(F169), F169&gt;0), 1, 0)</f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128</v>
      </c>
      <c r="AD169" s="119" t="s">
        <v>363</v>
      </c>
    </row>
    <row r="170" spans="1:33" x14ac:dyDescent="0.25">
      <c r="A170" t="s">
        <v>0</v>
      </c>
      <c r="C170" s="61">
        <f t="shared" si="87"/>
        <v>2008</v>
      </c>
      <c r="D170" s="6">
        <f t="shared" si="88"/>
        <v>2010</v>
      </c>
      <c r="E170" s="24" t="s">
        <v>187</v>
      </c>
      <c r="F170" s="52">
        <v>0</v>
      </c>
      <c r="G170" s="66" t="s">
        <v>737</v>
      </c>
      <c r="H170" s="66" t="s">
        <v>737</v>
      </c>
      <c r="I170" s="11">
        <v>0</v>
      </c>
      <c r="J170" s="66" t="s">
        <v>738</v>
      </c>
      <c r="K170" s="66" t="s">
        <v>738</v>
      </c>
      <c r="L170" s="66" t="s">
        <v>716</v>
      </c>
      <c r="M170" s="66" t="s">
        <v>188</v>
      </c>
      <c r="N170" s="66" t="s">
        <v>189</v>
      </c>
      <c r="O170" s="71">
        <v>0</v>
      </c>
      <c r="P170" s="53">
        <v>1</v>
      </c>
      <c r="Q170" s="48">
        <v>0</v>
      </c>
      <c r="R170" s="48">
        <v>1</v>
      </c>
      <c r="S170" s="92">
        <v>0</v>
      </c>
      <c r="T170" s="98" t="s">
        <v>227</v>
      </c>
      <c r="U170" s="70">
        <f t="shared" si="105"/>
        <v>0</v>
      </c>
      <c r="V170" s="48">
        <f t="shared" si="84"/>
        <v>0</v>
      </c>
      <c r="W170" s="48">
        <f t="shared" si="104"/>
        <v>0</v>
      </c>
      <c r="X170" s="61">
        <f t="shared" si="86"/>
        <v>0</v>
      </c>
      <c r="Y170" s="61">
        <f t="shared" si="82"/>
        <v>0</v>
      </c>
      <c r="Z170" s="61">
        <v>-1</v>
      </c>
      <c r="AA170" s="61" t="s">
        <v>0</v>
      </c>
      <c r="AB170" t="s">
        <v>129</v>
      </c>
      <c r="AD170" s="119" t="s">
        <v>363</v>
      </c>
    </row>
    <row r="171" spans="1:33" x14ac:dyDescent="0.25">
      <c r="A171" t="s">
        <v>435</v>
      </c>
      <c r="E171" s="126"/>
      <c r="F171" s="126"/>
      <c r="G171" s="126"/>
      <c r="H171" s="126"/>
      <c r="I171" s="126"/>
      <c r="J171" s="126"/>
      <c r="K171" s="126"/>
      <c r="L171" s="126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</row>
    <row r="172" spans="1:33" x14ac:dyDescent="0.25">
      <c r="C172" s="60">
        <v>2006</v>
      </c>
      <c r="D172" s="60">
        <v>2007</v>
      </c>
      <c r="E172" t="s">
        <v>173</v>
      </c>
      <c r="F172" s="68" t="s">
        <v>154</v>
      </c>
      <c r="G172" s="66" t="s">
        <v>737</v>
      </c>
      <c r="H172" s="66" t="s">
        <v>737</v>
      </c>
      <c r="I172" s="66" t="s">
        <v>155</v>
      </c>
      <c r="J172" s="66" t="s">
        <v>738</v>
      </c>
      <c r="K172" s="66" t="s">
        <v>738</v>
      </c>
      <c r="L172" s="66" t="s">
        <v>716</v>
      </c>
      <c r="M172" s="66" t="s">
        <v>188</v>
      </c>
      <c r="N172" s="66" t="s">
        <v>189</v>
      </c>
      <c r="O172" s="70">
        <v>1</v>
      </c>
      <c r="P172" s="48">
        <v>-1</v>
      </c>
      <c r="Q172" s="48">
        <v>0</v>
      </c>
      <c r="R172" s="48">
        <v>0</v>
      </c>
      <c r="S172" s="92">
        <v>0</v>
      </c>
      <c r="T172" s="97" t="s">
        <v>174</v>
      </c>
      <c r="U172" s="70">
        <f>IF(AND(ISNUMBER(F172), F172&gt;0), 1, 0)</f>
        <v>0</v>
      </c>
      <c r="V172" s="48">
        <f>IF(AND(ISNUMBER(G172), G172&gt;0), 1, 0)</f>
        <v>0</v>
      </c>
      <c r="W172" s="48">
        <f>IF(AND(ISNUMBER(I172), I172&gt;0), 1, 0)</f>
        <v>0</v>
      </c>
      <c r="X172" s="61">
        <f>IF(AND(ISNUMBER(J172), J172&gt;0), 1, 0)</f>
        <v>0</v>
      </c>
      <c r="Y172" s="61">
        <f t="shared" ref="Y172:Y200" si="106">IF(AND(ISNUMBER(L172), L172&gt;0), 1, 0)</f>
        <v>0</v>
      </c>
      <c r="Z172" s="61">
        <v>-1</v>
      </c>
      <c r="AA172" s="61" t="s">
        <v>0</v>
      </c>
      <c r="AB172" t="s">
        <v>115</v>
      </c>
    </row>
    <row r="173" spans="1:33" x14ac:dyDescent="0.25">
      <c r="C173" s="61">
        <f>C172</f>
        <v>2006</v>
      </c>
      <c r="D173" s="6">
        <f>D172</f>
        <v>2007</v>
      </c>
      <c r="E173" t="s">
        <v>174</v>
      </c>
      <c r="F173" s="51">
        <v>13</v>
      </c>
      <c r="G173" s="66" t="s">
        <v>737</v>
      </c>
      <c r="H173" s="66" t="s">
        <v>737</v>
      </c>
      <c r="I173" s="11">
        <v>11.3</v>
      </c>
      <c r="J173" s="66" t="s">
        <v>738</v>
      </c>
      <c r="K173" s="66" t="s">
        <v>738</v>
      </c>
      <c r="L173" s="66" t="s">
        <v>716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ref="U173:U197" si="107">IF(AND(ISNUMBER(F173), F173&gt;0), 1, 0)</f>
        <v>1</v>
      </c>
      <c r="V173" s="48">
        <f t="shared" ref="V173:V200" si="108">IF(AND(ISNUMBER(G173), G173&gt;0), 1, 0)</f>
        <v>0</v>
      </c>
      <c r="W173" s="48">
        <f t="shared" ref="W173:W175" si="109">IF(AND(ISNUMBER(I173), I173&gt;0), 1, 0)</f>
        <v>1</v>
      </c>
      <c r="X173" s="61">
        <f t="shared" ref="X173:X200" si="110">IF(AND(ISNUMBER(J173), J173&gt;0), 1, 0)</f>
        <v>0</v>
      </c>
      <c r="Y173" s="61">
        <f t="shared" si="106"/>
        <v>0</v>
      </c>
      <c r="Z173" s="61">
        <v>-1</v>
      </c>
      <c r="AA173" s="61" t="s">
        <v>0</v>
      </c>
      <c r="AB173" t="s">
        <v>116</v>
      </c>
    </row>
    <row r="174" spans="1:33" x14ac:dyDescent="0.25">
      <c r="C174" s="61">
        <f t="shared" ref="C174:C200" si="111">C173</f>
        <v>2006</v>
      </c>
      <c r="D174" s="6">
        <f t="shared" ref="D174:D200" si="112">D173</f>
        <v>2007</v>
      </c>
      <c r="E174" t="s">
        <v>175</v>
      </c>
      <c r="F174" s="51">
        <v>13</v>
      </c>
      <c r="G174" s="66" t="s">
        <v>737</v>
      </c>
      <c r="H174" s="66" t="s">
        <v>737</v>
      </c>
      <c r="I174" s="11">
        <v>11.3</v>
      </c>
      <c r="J174" s="66" t="s">
        <v>738</v>
      </c>
      <c r="K174" s="66" t="s">
        <v>738</v>
      </c>
      <c r="L174" s="66" t="s">
        <v>716</v>
      </c>
      <c r="M174" s="66" t="s">
        <v>188</v>
      </c>
      <c r="N174" s="66" t="s">
        <v>189</v>
      </c>
      <c r="O174" s="70">
        <v>1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117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176</v>
      </c>
      <c r="F175" s="51">
        <v>13</v>
      </c>
      <c r="G175" s="66" t="s">
        <v>737</v>
      </c>
      <c r="H175" s="66" t="s">
        <v>737</v>
      </c>
      <c r="I175" s="11">
        <v>11.3</v>
      </c>
      <c r="J175" s="66" t="s">
        <v>738</v>
      </c>
      <c r="K175" s="66" t="s">
        <v>738</v>
      </c>
      <c r="L175" s="66" t="s">
        <v>716</v>
      </c>
      <c r="M175" s="66" t="s">
        <v>188</v>
      </c>
      <c r="N175" s="66" t="s">
        <v>189</v>
      </c>
      <c r="O175" s="70">
        <v>0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si="107"/>
        <v>1</v>
      </c>
      <c r="V175" s="48">
        <f t="shared" si="108"/>
        <v>0</v>
      </c>
      <c r="W175" s="48">
        <f t="shared" si="109"/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118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519</v>
      </c>
      <c r="F176" s="51">
        <v>13</v>
      </c>
      <c r="G176" s="66" t="s">
        <v>737</v>
      </c>
      <c r="H176" s="66" t="s">
        <v>737</v>
      </c>
      <c r="I176" s="11">
        <v>11.3</v>
      </c>
      <c r="J176" s="66" t="s">
        <v>738</v>
      </c>
      <c r="K176" s="66" t="s">
        <v>738</v>
      </c>
      <c r="L176" s="66" t="s">
        <v>716</v>
      </c>
      <c r="M176" s="66" t="s">
        <v>188</v>
      </c>
      <c r="N176" s="66" t="s">
        <v>189</v>
      </c>
      <c r="O176" s="70">
        <v>1</v>
      </c>
      <c r="P176" s="48">
        <v>1</v>
      </c>
      <c r="Q176" s="48">
        <v>0</v>
      </c>
      <c r="R176" s="48">
        <v>1</v>
      </c>
      <c r="S176" s="92">
        <v>0</v>
      </c>
      <c r="T176" s="97" t="s">
        <v>174</v>
      </c>
      <c r="U176" s="70">
        <f t="shared" ref="U176" si="113">IF(AND(ISNUMBER(F176), F176&gt;0), 1, 0)</f>
        <v>1</v>
      </c>
      <c r="V176" s="48">
        <f t="shared" si="108"/>
        <v>0</v>
      </c>
      <c r="W176" s="48">
        <f t="shared" ref="W176" si="114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520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530</v>
      </c>
      <c r="F177" s="51">
        <v>13</v>
      </c>
      <c r="G177" s="66" t="s">
        <v>737</v>
      </c>
      <c r="H177" s="66" t="s">
        <v>737</v>
      </c>
      <c r="I177" s="11">
        <v>11.3</v>
      </c>
      <c r="J177" s="66" t="s">
        <v>738</v>
      </c>
      <c r="K177" s="66" t="s">
        <v>738</v>
      </c>
      <c r="L177" s="66" t="s">
        <v>716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ref="W177:W184" si="115">IF(AND(ISNUMBER(I177), I177&gt;0), 1, 0)</f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532</v>
      </c>
      <c r="AD177" t="s">
        <v>529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531</v>
      </c>
      <c r="F178" s="51">
        <v>13</v>
      </c>
      <c r="G178" s="66" t="s">
        <v>737</v>
      </c>
      <c r="H178" s="66" t="s">
        <v>737</v>
      </c>
      <c r="I178" s="11">
        <v>11.3</v>
      </c>
      <c r="J178" s="66" t="s">
        <v>738</v>
      </c>
      <c r="K178" s="66" t="s">
        <v>738</v>
      </c>
      <c r="L178" s="66" t="s">
        <v>716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537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527</v>
      </c>
      <c r="F179" s="51">
        <v>13</v>
      </c>
      <c r="G179" s="66" t="s">
        <v>737</v>
      </c>
      <c r="H179" s="66" t="s">
        <v>737</v>
      </c>
      <c r="I179" s="11">
        <v>11.3</v>
      </c>
      <c r="J179" s="66" t="s">
        <v>738</v>
      </c>
      <c r="K179" s="66" t="s">
        <v>738</v>
      </c>
      <c r="L179" s="66" t="s">
        <v>716</v>
      </c>
      <c r="M179" s="66" t="s">
        <v>188</v>
      </c>
      <c r="N179" s="66" t="s">
        <v>189</v>
      </c>
      <c r="O179" s="70">
        <v>1</v>
      </c>
      <c r="P179" s="48">
        <v>0</v>
      </c>
      <c r="Q179" s="48">
        <v>0</v>
      </c>
      <c r="R179" s="48">
        <v>1</v>
      </c>
      <c r="S179" s="120">
        <v>1</v>
      </c>
      <c r="T179" s="100" t="s">
        <v>174</v>
      </c>
      <c r="U179" s="70">
        <f t="shared" si="107"/>
        <v>1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540</v>
      </c>
      <c r="AD179" t="s">
        <v>538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177</v>
      </c>
      <c r="F180" s="67" t="s">
        <v>154</v>
      </c>
      <c r="G180" s="66" t="s">
        <v>737</v>
      </c>
      <c r="H180" s="66" t="s">
        <v>737</v>
      </c>
      <c r="I180" s="11">
        <v>8.5</v>
      </c>
      <c r="J180" s="66" t="s">
        <v>738</v>
      </c>
      <c r="K180" s="66" t="s">
        <v>738</v>
      </c>
      <c r="L180" s="66" t="s">
        <v>716</v>
      </c>
      <c r="M180" s="66" t="s">
        <v>188</v>
      </c>
      <c r="N180" s="66" t="s">
        <v>189</v>
      </c>
      <c r="O180" s="71">
        <v>1</v>
      </c>
      <c r="P180" s="49">
        <v>0</v>
      </c>
      <c r="Q180" s="49">
        <v>0</v>
      </c>
      <c r="R180" s="49">
        <v>0</v>
      </c>
      <c r="S180" s="120">
        <v>1</v>
      </c>
      <c r="T180" s="99" t="s">
        <v>174</v>
      </c>
      <c r="U180" s="70">
        <f t="shared" si="107"/>
        <v>0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119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178</v>
      </c>
      <c r="F181" s="51">
        <v>13</v>
      </c>
      <c r="G181" s="66" t="s">
        <v>737</v>
      </c>
      <c r="H181" s="66" t="s">
        <v>737</v>
      </c>
      <c r="I181" s="11">
        <v>11.3</v>
      </c>
      <c r="J181" s="66" t="s">
        <v>738</v>
      </c>
      <c r="K181" s="66" t="s">
        <v>738</v>
      </c>
      <c r="L181" s="66" t="s">
        <v>716</v>
      </c>
      <c r="M181" s="66" t="s">
        <v>188</v>
      </c>
      <c r="N181" s="66" t="s">
        <v>189</v>
      </c>
      <c r="O181" s="70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1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120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179</v>
      </c>
      <c r="F182" s="51">
        <v>13</v>
      </c>
      <c r="G182" s="66" t="s">
        <v>737</v>
      </c>
      <c r="H182" s="66" t="s">
        <v>737</v>
      </c>
      <c r="I182" s="66" t="s">
        <v>155</v>
      </c>
      <c r="J182" s="66" t="s">
        <v>738</v>
      </c>
      <c r="K182" s="66" t="s">
        <v>738</v>
      </c>
      <c r="L182" s="66" t="s">
        <v>716</v>
      </c>
      <c r="M182" s="66" t="s">
        <v>188</v>
      </c>
      <c r="N182" s="66" t="s">
        <v>189</v>
      </c>
      <c r="O182" s="71">
        <v>1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1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121</v>
      </c>
    </row>
    <row r="183" spans="1:30" x14ac:dyDescent="0.25">
      <c r="C183" s="61">
        <f t="shared" si="111"/>
        <v>2006</v>
      </c>
      <c r="D183" s="6">
        <f t="shared" si="112"/>
        <v>2007</v>
      </c>
      <c r="E183" t="s">
        <v>180</v>
      </c>
      <c r="F183" s="67" t="s">
        <v>154</v>
      </c>
      <c r="G183" s="66" t="s">
        <v>737</v>
      </c>
      <c r="H183" s="66" t="s">
        <v>737</v>
      </c>
      <c r="I183" s="11">
        <v>0</v>
      </c>
      <c r="J183" s="66" t="s">
        <v>738</v>
      </c>
      <c r="K183" s="66" t="s">
        <v>738</v>
      </c>
      <c r="L183" s="66" t="s">
        <v>716</v>
      </c>
      <c r="M183" s="66" t="s">
        <v>188</v>
      </c>
      <c r="N183" s="66" t="s">
        <v>189</v>
      </c>
      <c r="O183" s="71">
        <v>0</v>
      </c>
      <c r="P183" s="48">
        <v>1</v>
      </c>
      <c r="Q183" s="48">
        <v>1</v>
      </c>
      <c r="R183" s="48">
        <v>1</v>
      </c>
      <c r="S183" s="92">
        <v>0</v>
      </c>
      <c r="T183" s="97" t="s">
        <v>178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122</v>
      </c>
    </row>
    <row r="184" spans="1:30" x14ac:dyDescent="0.25">
      <c r="A184" t="s">
        <v>0</v>
      </c>
      <c r="C184" s="61">
        <f t="shared" si="111"/>
        <v>2006</v>
      </c>
      <c r="D184" s="6">
        <f t="shared" si="112"/>
        <v>2007</v>
      </c>
      <c r="E184" s="24" t="s">
        <v>181</v>
      </c>
      <c r="F184" s="67" t="s">
        <v>154</v>
      </c>
      <c r="G184" s="66" t="s">
        <v>737</v>
      </c>
      <c r="H184" s="66" t="s">
        <v>737</v>
      </c>
      <c r="I184" s="66" t="s">
        <v>155</v>
      </c>
      <c r="J184" s="66" t="s">
        <v>738</v>
      </c>
      <c r="K184" s="66" t="s">
        <v>738</v>
      </c>
      <c r="L184" s="66" t="s">
        <v>716</v>
      </c>
      <c r="M184" s="11">
        <v>0</v>
      </c>
      <c r="N184" s="11">
        <v>0</v>
      </c>
      <c r="O184" s="71">
        <v>0</v>
      </c>
      <c r="P184" s="53">
        <v>1</v>
      </c>
      <c r="Q184" s="48">
        <v>0</v>
      </c>
      <c r="R184" s="48">
        <v>1</v>
      </c>
      <c r="S184" s="92">
        <v>0</v>
      </c>
      <c r="T184" s="98" t="s">
        <v>227</v>
      </c>
      <c r="U184" s="70">
        <f t="shared" si="107"/>
        <v>0</v>
      </c>
      <c r="V184" s="48">
        <f t="shared" si="108"/>
        <v>0</v>
      </c>
      <c r="W184" s="48">
        <f t="shared" si="115"/>
        <v>0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123</v>
      </c>
      <c r="AD184" s="119" t="s">
        <v>363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515</v>
      </c>
      <c r="F185" s="51">
        <v>13</v>
      </c>
      <c r="G185" s="66" t="s">
        <v>737</v>
      </c>
      <c r="H185" s="66" t="s">
        <v>737</v>
      </c>
      <c r="I185" s="11">
        <v>11.3</v>
      </c>
      <c r="J185" s="66" t="s">
        <v>738</v>
      </c>
      <c r="K185" s="66" t="s">
        <v>738</v>
      </c>
      <c r="L185" s="66" t="s">
        <v>716</v>
      </c>
      <c r="M185" s="66" t="s">
        <v>188</v>
      </c>
      <c r="N185" s="66" t="s">
        <v>189</v>
      </c>
      <c r="O185" s="70">
        <v>1</v>
      </c>
      <c r="P185" s="48">
        <v>1</v>
      </c>
      <c r="Q185" s="48">
        <v>1</v>
      </c>
      <c r="R185" s="48">
        <v>1</v>
      </c>
      <c r="S185" s="92">
        <v>0</v>
      </c>
      <c r="T185" s="97" t="s">
        <v>178</v>
      </c>
      <c r="U185" s="70">
        <f t="shared" ref="U185" si="116">IF(AND(ISNUMBER(F185), F185&gt;0), 1, 0)</f>
        <v>1</v>
      </c>
      <c r="V185" s="48">
        <f t="shared" si="108"/>
        <v>0</v>
      </c>
      <c r="W185" s="48">
        <f t="shared" ref="W185" si="117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521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534</v>
      </c>
      <c r="F186" s="63">
        <v>13</v>
      </c>
      <c r="G186" s="66" t="s">
        <v>737</v>
      </c>
      <c r="H186" s="66" t="s">
        <v>737</v>
      </c>
      <c r="I186" s="11">
        <v>11.3</v>
      </c>
      <c r="J186" s="66" t="s">
        <v>738</v>
      </c>
      <c r="K186" s="66" t="s">
        <v>738</v>
      </c>
      <c r="L186" s="66" t="s">
        <v>716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ref="W186:W192" si="118">IF(AND(ISNUMBER(I186), I186&gt;0), 1, 0)</f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533</v>
      </c>
      <c r="AD186" t="s">
        <v>529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535</v>
      </c>
      <c r="F187" s="63">
        <v>13</v>
      </c>
      <c r="G187" s="66" t="s">
        <v>737</v>
      </c>
      <c r="H187" s="66" t="s">
        <v>737</v>
      </c>
      <c r="I187" s="11">
        <v>11.3</v>
      </c>
      <c r="J187" s="66" t="s">
        <v>738</v>
      </c>
      <c r="K187" s="66" t="s">
        <v>738</v>
      </c>
      <c r="L187" s="66" t="s">
        <v>716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536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524</v>
      </c>
      <c r="F188" s="63">
        <v>13</v>
      </c>
      <c r="G188" s="66" t="s">
        <v>737</v>
      </c>
      <c r="H188" s="66" t="s">
        <v>737</v>
      </c>
      <c r="I188" s="11">
        <v>11.3</v>
      </c>
      <c r="J188" s="66" t="s">
        <v>738</v>
      </c>
      <c r="K188" s="66" t="s">
        <v>738</v>
      </c>
      <c r="L188" s="66" t="s">
        <v>716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1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539</v>
      </c>
      <c r="AD188" t="s">
        <v>538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182</v>
      </c>
      <c r="F189" s="63">
        <v>12</v>
      </c>
      <c r="G189" s="66" t="s">
        <v>737</v>
      </c>
      <c r="H189" s="66" t="s">
        <v>737</v>
      </c>
      <c r="I189" s="11">
        <v>10</v>
      </c>
      <c r="J189" s="66" t="s">
        <v>738</v>
      </c>
      <c r="K189" s="66" t="s">
        <v>738</v>
      </c>
      <c r="L189" s="66" t="s">
        <v>716</v>
      </c>
      <c r="M189" s="66" t="s">
        <v>188</v>
      </c>
      <c r="N189" s="66" t="s">
        <v>189</v>
      </c>
      <c r="O189" s="71">
        <v>1</v>
      </c>
      <c r="P189" s="48">
        <v>0</v>
      </c>
      <c r="Q189" s="48">
        <v>1</v>
      </c>
      <c r="R189" s="48">
        <v>0</v>
      </c>
      <c r="S189" s="120">
        <v>1</v>
      </c>
      <c r="T189" s="100" t="s">
        <v>178</v>
      </c>
      <c r="U189" s="70">
        <f t="shared" si="107"/>
        <v>1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124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367</v>
      </c>
      <c r="F190" s="67" t="s">
        <v>154</v>
      </c>
      <c r="G190" s="66" t="s">
        <v>737</v>
      </c>
      <c r="H190" s="66" t="s">
        <v>737</v>
      </c>
      <c r="I190" s="11">
        <v>11.3</v>
      </c>
      <c r="J190" s="66" t="s">
        <v>738</v>
      </c>
      <c r="K190" s="66" t="s">
        <v>738</v>
      </c>
      <c r="L190" s="66" t="s">
        <v>716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368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366</v>
      </c>
      <c r="F191" s="67" t="s">
        <v>154</v>
      </c>
      <c r="G191" s="66" t="s">
        <v>737</v>
      </c>
      <c r="H191" s="66" t="s">
        <v>737</v>
      </c>
      <c r="I191" s="11">
        <v>11.3</v>
      </c>
      <c r="J191" s="66" t="s">
        <v>738</v>
      </c>
      <c r="K191" s="66" t="s">
        <v>738</v>
      </c>
      <c r="L191" s="66" t="s">
        <v>716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1</v>
      </c>
      <c r="S191" s="120">
        <v>1</v>
      </c>
      <c r="T191" s="97" t="s">
        <v>178</v>
      </c>
      <c r="U191" s="70">
        <f t="shared" si="107"/>
        <v>0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369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553</v>
      </c>
      <c r="F192" s="63">
        <v>13</v>
      </c>
      <c r="G192" s="66" t="s">
        <v>737</v>
      </c>
      <c r="H192" s="66" t="s">
        <v>737</v>
      </c>
      <c r="I192" s="11">
        <v>11.3</v>
      </c>
      <c r="J192" s="66" t="s">
        <v>738</v>
      </c>
      <c r="K192" s="66" t="s">
        <v>738</v>
      </c>
      <c r="L192" s="66" t="s">
        <v>716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si="107"/>
        <v>1</v>
      </c>
      <c r="V192" s="48">
        <f t="shared" si="108"/>
        <v>0</v>
      </c>
      <c r="W192" s="48">
        <f t="shared" si="118"/>
        <v>1</v>
      </c>
      <c r="X192" s="61">
        <f t="shared" si="110"/>
        <v>0</v>
      </c>
      <c r="Y192" s="61">
        <f t="shared" si="106"/>
        <v>0</v>
      </c>
      <c r="Z192" s="61">
        <v>-1</v>
      </c>
      <c r="AA192" s="61" t="s">
        <v>0</v>
      </c>
      <c r="AB192" t="s">
        <v>554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732</v>
      </c>
      <c r="F193" s="63">
        <v>13</v>
      </c>
      <c r="G193" s="66" t="s">
        <v>737</v>
      </c>
      <c r="H193" s="66" t="s">
        <v>737</v>
      </c>
      <c r="I193" s="11">
        <v>11.3</v>
      </c>
      <c r="J193" s="66" t="s">
        <v>738</v>
      </c>
      <c r="K193" s="66" t="s">
        <v>738</v>
      </c>
      <c r="L193" s="66" t="s">
        <v>716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19">IF(AND(ISNUMBER(F193), F193&gt;0), 1, 0)</f>
        <v>1</v>
      </c>
      <c r="V193" s="48">
        <f t="shared" si="108"/>
        <v>0</v>
      </c>
      <c r="W193" s="48">
        <f t="shared" ref="W193" si="120">IF(AND(ISNUMBER(I193), I193&gt;0), 1, 0)</f>
        <v>1</v>
      </c>
      <c r="X193" s="61">
        <f t="shared" si="110"/>
        <v>0</v>
      </c>
      <c r="Y193" s="61">
        <f t="shared" ref="Y193" si="121">IF(AND(ISNUMBER(L193), L193&gt;0), 1, 0)</f>
        <v>0</v>
      </c>
      <c r="Z193" s="61">
        <v>-1</v>
      </c>
      <c r="AA193" s="61" t="s">
        <v>0</v>
      </c>
      <c r="AB193" t="s">
        <v>733</v>
      </c>
      <c r="AD193" t="s">
        <v>555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1070</v>
      </c>
      <c r="F194" s="63">
        <v>13</v>
      </c>
      <c r="G194" s="66" t="s">
        <v>737</v>
      </c>
      <c r="H194" s="66" t="s">
        <v>737</v>
      </c>
      <c r="I194" s="11">
        <v>11.3</v>
      </c>
      <c r="J194" s="66" t="s">
        <v>738</v>
      </c>
      <c r="K194" s="66" t="s">
        <v>738</v>
      </c>
      <c r="L194" s="66" t="s">
        <v>716</v>
      </c>
      <c r="M194" s="66" t="s">
        <v>188</v>
      </c>
      <c r="N194" s="66" t="s">
        <v>189</v>
      </c>
      <c r="O194" s="70">
        <v>1</v>
      </c>
      <c r="P194" s="48">
        <v>-1</v>
      </c>
      <c r="Q194" s="48">
        <v>1</v>
      </c>
      <c r="R194" s="48">
        <v>0</v>
      </c>
      <c r="S194" s="92">
        <v>0</v>
      </c>
      <c r="T194" s="97" t="s">
        <v>178</v>
      </c>
      <c r="U194" s="70">
        <f t="shared" ref="U194" si="122">IF(AND(ISNUMBER(F194), F194&gt;0), 1, 0)</f>
        <v>1</v>
      </c>
      <c r="V194" s="48">
        <f t="shared" ref="V194" si="123">IF(AND(ISNUMBER(G194), G194&gt;0), 1, 0)</f>
        <v>0</v>
      </c>
      <c r="W194" s="48">
        <f t="shared" ref="W194" si="124">IF(AND(ISNUMBER(I194), I194&gt;0), 1, 0)</f>
        <v>1</v>
      </c>
      <c r="X194" s="61">
        <f t="shared" ref="X194" si="125">IF(AND(ISNUMBER(J194), J194&gt;0), 1, 0)</f>
        <v>0</v>
      </c>
      <c r="Y194" s="61">
        <f t="shared" ref="Y194" si="126">IF(AND(ISNUMBER(L194), L194&gt;0), 1, 0)</f>
        <v>0</v>
      </c>
      <c r="Z194" s="61">
        <v>-1</v>
      </c>
      <c r="AA194" s="61" t="s">
        <v>0</v>
      </c>
      <c r="AB194" t="s">
        <v>1068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183</v>
      </c>
      <c r="F195" s="52">
        <v>0</v>
      </c>
      <c r="G195" s="66" t="s">
        <v>737</v>
      </c>
      <c r="H195" s="66" t="s">
        <v>737</v>
      </c>
      <c r="I195" s="66" t="s">
        <v>155</v>
      </c>
      <c r="J195" s="66" t="s">
        <v>738</v>
      </c>
      <c r="K195" s="66" t="s">
        <v>738</v>
      </c>
      <c r="L195" s="66" t="s">
        <v>716</v>
      </c>
      <c r="M195" s="66" t="s">
        <v>188</v>
      </c>
      <c r="N195" s="66" t="s">
        <v>189</v>
      </c>
      <c r="O195" s="118">
        <v>0</v>
      </c>
      <c r="P195" s="48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ref="W195:W200" si="127">IF(AND(ISNUMBER(I195), I195&gt;0), 1, 0)</f>
        <v>0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125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184</v>
      </c>
      <c r="F196" s="67" t="s">
        <v>154</v>
      </c>
      <c r="G196" s="66" t="s">
        <v>737</v>
      </c>
      <c r="H196" s="66" t="s">
        <v>737</v>
      </c>
      <c r="I196" s="48">
        <v>13</v>
      </c>
      <c r="J196" s="66" t="s">
        <v>738</v>
      </c>
      <c r="K196" s="66" t="s">
        <v>738</v>
      </c>
      <c r="L196" s="66" t="s">
        <v>716</v>
      </c>
      <c r="M196" s="66" t="s">
        <v>188</v>
      </c>
      <c r="N196" s="66" t="s">
        <v>189</v>
      </c>
      <c r="O196" s="118">
        <v>0</v>
      </c>
      <c r="P196" s="53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126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185</v>
      </c>
      <c r="F197" s="67" t="s">
        <v>154</v>
      </c>
      <c r="G197" s="66" t="s">
        <v>737</v>
      </c>
      <c r="H197" s="66" t="s">
        <v>737</v>
      </c>
      <c r="I197" s="48">
        <v>13</v>
      </c>
      <c r="J197" s="66" t="s">
        <v>738</v>
      </c>
      <c r="K197" s="66" t="s">
        <v>738</v>
      </c>
      <c r="L197" s="66" t="s">
        <v>716</v>
      </c>
      <c r="M197" s="66" t="s">
        <v>188</v>
      </c>
      <c r="N197" s="66" t="s">
        <v>189</v>
      </c>
      <c r="O197" s="118">
        <v>0</v>
      </c>
      <c r="P197" s="48">
        <v>1</v>
      </c>
      <c r="Q197" s="48">
        <v>0</v>
      </c>
      <c r="R197" s="48">
        <v>0</v>
      </c>
      <c r="S197" s="92">
        <v>0</v>
      </c>
      <c r="T197" s="97" t="s">
        <v>174</v>
      </c>
      <c r="U197" s="70">
        <f t="shared" si="107"/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127</v>
      </c>
      <c r="AG197" t="s">
        <v>138</v>
      </c>
    </row>
    <row r="198" spans="1:33" x14ac:dyDescent="0.25">
      <c r="C198" s="61">
        <f t="shared" si="111"/>
        <v>2006</v>
      </c>
      <c r="D198" s="6">
        <f t="shared" si="112"/>
        <v>2007</v>
      </c>
      <c r="E198" t="s">
        <v>379</v>
      </c>
      <c r="F198" s="51">
        <v>16</v>
      </c>
      <c r="G198" s="66" t="s">
        <v>737</v>
      </c>
      <c r="H198" s="66" t="s">
        <v>737</v>
      </c>
      <c r="I198" s="11">
        <v>14</v>
      </c>
      <c r="J198" s="66" t="s">
        <v>738</v>
      </c>
      <c r="K198" s="66" t="s">
        <v>738</v>
      </c>
      <c r="L198" s="66" t="s">
        <v>716</v>
      </c>
      <c r="M198" s="66" t="s">
        <v>188</v>
      </c>
      <c r="N198" s="66" t="s">
        <v>189</v>
      </c>
      <c r="O198" s="70">
        <v>1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v>0</v>
      </c>
      <c r="V198" s="48">
        <f t="shared" si="108"/>
        <v>0</v>
      </c>
      <c r="W198" s="48">
        <f t="shared" si="127"/>
        <v>1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380</v>
      </c>
      <c r="AD198" s="125" t="s">
        <v>381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186</v>
      </c>
      <c r="F199" s="67" t="s">
        <v>154</v>
      </c>
      <c r="G199" s="66" t="s">
        <v>737</v>
      </c>
      <c r="H199" s="66" t="s">
        <v>737</v>
      </c>
      <c r="I199" s="11">
        <v>0</v>
      </c>
      <c r="J199" s="66" t="s">
        <v>738</v>
      </c>
      <c r="K199" s="66" t="s">
        <v>738</v>
      </c>
      <c r="L199" s="66" t="s">
        <v>716</v>
      </c>
      <c r="M199" s="66" t="s">
        <v>188</v>
      </c>
      <c r="N199" s="66" t="s">
        <v>189</v>
      </c>
      <c r="O199" s="71">
        <v>0</v>
      </c>
      <c r="P199" s="48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ref="U199:U200" si="128">IF(AND(ISNUMBER(F199), F199&gt;0), 1, 0)</f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128</v>
      </c>
      <c r="AD199" s="119" t="s">
        <v>363</v>
      </c>
    </row>
    <row r="200" spans="1:33" x14ac:dyDescent="0.25">
      <c r="A200" t="s">
        <v>0</v>
      </c>
      <c r="C200" s="61">
        <f t="shared" si="111"/>
        <v>2006</v>
      </c>
      <c r="D200" s="6">
        <f t="shared" si="112"/>
        <v>2007</v>
      </c>
      <c r="E200" s="24" t="s">
        <v>187</v>
      </c>
      <c r="F200" s="52">
        <v>0</v>
      </c>
      <c r="G200" s="66" t="s">
        <v>737</v>
      </c>
      <c r="H200" s="66" t="s">
        <v>737</v>
      </c>
      <c r="I200" s="11">
        <v>0</v>
      </c>
      <c r="J200" s="66" t="s">
        <v>738</v>
      </c>
      <c r="K200" s="66" t="s">
        <v>738</v>
      </c>
      <c r="L200" s="66" t="s">
        <v>716</v>
      </c>
      <c r="M200" s="66" t="s">
        <v>188</v>
      </c>
      <c r="N200" s="66" t="s">
        <v>189</v>
      </c>
      <c r="O200" s="71">
        <v>0</v>
      </c>
      <c r="P200" s="53">
        <v>1</v>
      </c>
      <c r="Q200" s="48">
        <v>0</v>
      </c>
      <c r="R200" s="48">
        <v>1</v>
      </c>
      <c r="S200" s="92">
        <v>0</v>
      </c>
      <c r="T200" s="98" t="s">
        <v>227</v>
      </c>
      <c r="U200" s="70">
        <f t="shared" si="128"/>
        <v>0</v>
      </c>
      <c r="V200" s="48">
        <f t="shared" si="108"/>
        <v>0</v>
      </c>
      <c r="W200" s="48">
        <f t="shared" si="127"/>
        <v>0</v>
      </c>
      <c r="X200" s="61">
        <f t="shared" si="110"/>
        <v>0</v>
      </c>
      <c r="Y200" s="61">
        <f t="shared" si="106"/>
        <v>0</v>
      </c>
      <c r="Z200" s="61">
        <v>-1</v>
      </c>
      <c r="AA200" s="61" t="s">
        <v>0</v>
      </c>
      <c r="AB200" t="s">
        <v>129</v>
      </c>
      <c r="AD200" s="119" t="s">
        <v>363</v>
      </c>
    </row>
    <row r="201" spans="1:33" x14ac:dyDescent="0.25">
      <c r="A201" t="s">
        <v>523</v>
      </c>
      <c r="E201" s="126"/>
      <c r="F201" s="126"/>
      <c r="G201" s="126"/>
      <c r="H201" s="126"/>
      <c r="I201" s="126"/>
      <c r="J201" s="126"/>
      <c r="K201" s="126"/>
      <c r="L201" s="126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</row>
    <row r="202" spans="1:33" x14ac:dyDescent="0.25">
      <c r="C202" s="60">
        <v>2014</v>
      </c>
      <c r="D202" s="60">
        <v>2014</v>
      </c>
      <c r="E202" t="s">
        <v>173</v>
      </c>
      <c r="F202" s="68" t="s">
        <v>154</v>
      </c>
      <c r="G202" s="66" t="s">
        <v>737</v>
      </c>
      <c r="H202" s="66" t="s">
        <v>737</v>
      </c>
      <c r="I202" s="66" t="s">
        <v>155</v>
      </c>
      <c r="J202" s="66" t="s">
        <v>738</v>
      </c>
      <c r="K202" s="66" t="s">
        <v>738</v>
      </c>
      <c r="L202" s="66" t="s">
        <v>716</v>
      </c>
      <c r="M202" s="66" t="s">
        <v>188</v>
      </c>
      <c r="N202" s="66" t="s">
        <v>189</v>
      </c>
      <c r="O202" s="70">
        <v>1</v>
      </c>
      <c r="P202" s="48">
        <v>-1</v>
      </c>
      <c r="Q202" s="48">
        <v>0</v>
      </c>
      <c r="R202" s="48">
        <v>0</v>
      </c>
      <c r="S202" s="92">
        <v>0</v>
      </c>
      <c r="T202" s="97" t="s">
        <v>174</v>
      </c>
      <c r="U202" s="70">
        <f>IF(AND(ISNUMBER(F202), F202&gt;0), 1, 0)</f>
        <v>0</v>
      </c>
      <c r="V202" s="48">
        <f>IF(AND(ISNUMBER(G202), G202&gt;0), 1, 0)</f>
        <v>0</v>
      </c>
      <c r="W202" s="48">
        <f>IF(AND(ISNUMBER(I202), I202&gt;0), 1, 0)</f>
        <v>0</v>
      </c>
      <c r="X202" s="61">
        <f>IF(AND(ISNUMBER(J202), J202&gt;0), 1, 0)</f>
        <v>0</v>
      </c>
      <c r="Y202" s="61">
        <f t="shared" ref="Y202:Y241" si="129">IF(AND(ISNUMBER(L202), L202&gt;0), 1, 0)</f>
        <v>0</v>
      </c>
      <c r="Z202" s="61">
        <v>-1</v>
      </c>
      <c r="AA202" s="61" t="s">
        <v>0</v>
      </c>
      <c r="AB202" t="s">
        <v>115</v>
      </c>
    </row>
    <row r="203" spans="1:33" x14ac:dyDescent="0.25">
      <c r="C203" s="61">
        <f>C202</f>
        <v>2014</v>
      </c>
      <c r="D203" s="6">
        <f>D202</f>
        <v>2014</v>
      </c>
      <c r="E203" t="s">
        <v>174</v>
      </c>
      <c r="F203" s="51">
        <v>13</v>
      </c>
      <c r="G203" s="66" t="s">
        <v>737</v>
      </c>
      <c r="H203" s="66" t="s">
        <v>737</v>
      </c>
      <c r="I203" s="11">
        <v>11.3</v>
      </c>
      <c r="J203" s="66" t="s">
        <v>738</v>
      </c>
      <c r="K203" s="66" t="s">
        <v>738</v>
      </c>
      <c r="L203" s="66" t="s">
        <v>716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92">
        <v>0</v>
      </c>
      <c r="T203" s="97" t="s">
        <v>174</v>
      </c>
      <c r="U203" s="70">
        <f t="shared" ref="U203:U238" si="130">IF(AND(ISNUMBER(F203), F203&gt;0), 1, 0)</f>
        <v>1</v>
      </c>
      <c r="V203" s="48">
        <f t="shared" ref="V203:V225" si="131">IF(AND(ISNUMBER(G203), G203&gt;0), 1, 0)</f>
        <v>0</v>
      </c>
      <c r="W203" s="48">
        <f t="shared" ref="W203:W225" si="132">IF(AND(ISNUMBER(I203), I203&gt;0), 1, 0)</f>
        <v>1</v>
      </c>
      <c r="X203" s="61">
        <f t="shared" ref="X203:X241" si="133">IF(AND(ISNUMBER(J203), J203&gt;0), 1, 0)</f>
        <v>0</v>
      </c>
      <c r="Y203" s="61">
        <f t="shared" si="129"/>
        <v>0</v>
      </c>
      <c r="Z203" s="61">
        <v>-1</v>
      </c>
      <c r="AA203" s="61" t="s">
        <v>0</v>
      </c>
      <c r="AB203" t="s">
        <v>116</v>
      </c>
    </row>
    <row r="204" spans="1:33" x14ac:dyDescent="0.25">
      <c r="C204" s="61">
        <f t="shared" ref="C204:D206" si="134">C203</f>
        <v>2014</v>
      </c>
      <c r="D204" s="6">
        <f t="shared" si="134"/>
        <v>2014</v>
      </c>
      <c r="E204" s="176" t="s">
        <v>701</v>
      </c>
      <c r="F204" s="67" t="s">
        <v>154</v>
      </c>
      <c r="G204" s="66" t="s">
        <v>737</v>
      </c>
      <c r="H204" s="66" t="s">
        <v>737</v>
      </c>
      <c r="I204" s="177">
        <v>7.6</v>
      </c>
      <c r="J204" s="66" t="s">
        <v>738</v>
      </c>
      <c r="K204" s="66" t="s">
        <v>738</v>
      </c>
      <c r="L204" s="66" t="s">
        <v>716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706</v>
      </c>
    </row>
    <row r="205" spans="1:33" x14ac:dyDescent="0.25">
      <c r="C205" s="61">
        <f t="shared" ref="C205" si="135">C204</f>
        <v>2014</v>
      </c>
      <c r="D205" s="6">
        <f t="shared" si="134"/>
        <v>2014</v>
      </c>
      <c r="E205" s="176" t="s">
        <v>702</v>
      </c>
      <c r="F205" s="67" t="s">
        <v>154</v>
      </c>
      <c r="G205" s="66" t="s">
        <v>737</v>
      </c>
      <c r="H205" s="66" t="s">
        <v>737</v>
      </c>
      <c r="I205" s="177">
        <v>10</v>
      </c>
      <c r="J205" s="66" t="s">
        <v>738</v>
      </c>
      <c r="K205" s="66" t="s">
        <v>738</v>
      </c>
      <c r="L205" s="66" t="s">
        <v>716</v>
      </c>
      <c r="M205" s="66" t="s">
        <v>188</v>
      </c>
      <c r="N205" s="66" t="s">
        <v>189</v>
      </c>
      <c r="O205" s="70">
        <v>1</v>
      </c>
      <c r="P205" s="48">
        <v>0</v>
      </c>
      <c r="Q205" s="48">
        <v>0</v>
      </c>
      <c r="R205" s="48">
        <v>0</v>
      </c>
      <c r="S205" s="70">
        <v>0</v>
      </c>
      <c r="T205" s="97" t="s">
        <v>174</v>
      </c>
      <c r="U205" s="70">
        <f t="shared" si="130"/>
        <v>0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s="54" t="s">
        <v>707</v>
      </c>
    </row>
    <row r="206" spans="1:33" x14ac:dyDescent="0.25">
      <c r="C206" s="61">
        <f t="shared" si="134"/>
        <v>2014</v>
      </c>
      <c r="D206" s="6">
        <f t="shared" si="134"/>
        <v>2014</v>
      </c>
      <c r="E206" t="s">
        <v>175</v>
      </c>
      <c r="F206" s="51">
        <v>13</v>
      </c>
      <c r="G206" s="66" t="s">
        <v>737</v>
      </c>
      <c r="H206" s="66" t="s">
        <v>737</v>
      </c>
      <c r="I206" s="11">
        <v>11.3</v>
      </c>
      <c r="J206" s="66" t="s">
        <v>738</v>
      </c>
      <c r="K206" s="66" t="s">
        <v>738</v>
      </c>
      <c r="L206" s="66" t="s">
        <v>716</v>
      </c>
      <c r="M206" s="66" t="s">
        <v>188</v>
      </c>
      <c r="N206" s="66" t="s">
        <v>189</v>
      </c>
      <c r="O206" s="70">
        <v>1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117</v>
      </c>
    </row>
    <row r="207" spans="1:33" x14ac:dyDescent="0.25">
      <c r="C207" s="61">
        <f t="shared" ref="C207:C241" si="136">C206</f>
        <v>2014</v>
      </c>
      <c r="D207" s="6">
        <f t="shared" ref="D207:D241" si="137">D206</f>
        <v>2014</v>
      </c>
      <c r="E207" t="s">
        <v>176</v>
      </c>
      <c r="F207" s="51">
        <v>13</v>
      </c>
      <c r="G207" s="66" t="s">
        <v>737</v>
      </c>
      <c r="H207" s="66" t="s">
        <v>737</v>
      </c>
      <c r="I207" s="11">
        <v>11.3</v>
      </c>
      <c r="J207" s="66" t="s">
        <v>738</v>
      </c>
      <c r="K207" s="66" t="s">
        <v>738</v>
      </c>
      <c r="L207" s="66" t="s">
        <v>716</v>
      </c>
      <c r="M207" s="66" t="s">
        <v>188</v>
      </c>
      <c r="N207" s="66" t="s">
        <v>189</v>
      </c>
      <c r="O207" s="70">
        <v>0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118</v>
      </c>
    </row>
    <row r="208" spans="1:33" x14ac:dyDescent="0.25">
      <c r="C208" s="61">
        <f t="shared" ref="C208:C237" si="138">C207</f>
        <v>2014</v>
      </c>
      <c r="D208" s="6">
        <f t="shared" ref="D208:D237" si="139">D207</f>
        <v>2014</v>
      </c>
      <c r="E208" t="s">
        <v>519</v>
      </c>
      <c r="F208" s="51">
        <v>13</v>
      </c>
      <c r="G208" s="66" t="s">
        <v>737</v>
      </c>
      <c r="H208" s="66" t="s">
        <v>737</v>
      </c>
      <c r="I208" s="11">
        <v>11.3</v>
      </c>
      <c r="J208" s="66" t="s">
        <v>738</v>
      </c>
      <c r="K208" s="66" t="s">
        <v>738</v>
      </c>
      <c r="L208" s="66" t="s">
        <v>716</v>
      </c>
      <c r="M208" s="66" t="s">
        <v>188</v>
      </c>
      <c r="N208" s="66" t="s">
        <v>189</v>
      </c>
      <c r="O208" s="70">
        <v>1</v>
      </c>
      <c r="P208" s="48">
        <v>1</v>
      </c>
      <c r="Q208" s="48">
        <v>0</v>
      </c>
      <c r="R208" s="48">
        <v>1</v>
      </c>
      <c r="S208" s="92">
        <v>0</v>
      </c>
      <c r="T208" s="97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520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530</v>
      </c>
      <c r="F209" s="51">
        <v>13</v>
      </c>
      <c r="G209" s="66" t="s">
        <v>737</v>
      </c>
      <c r="H209" s="66" t="s">
        <v>737</v>
      </c>
      <c r="I209" s="11">
        <v>11.3</v>
      </c>
      <c r="J209" s="66" t="s">
        <v>738</v>
      </c>
      <c r="K209" s="66" t="s">
        <v>738</v>
      </c>
      <c r="L209" s="66" t="s">
        <v>716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532</v>
      </c>
      <c r="AD209" t="s">
        <v>529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531</v>
      </c>
      <c r="F210" s="51">
        <v>13</v>
      </c>
      <c r="G210" s="66" t="s">
        <v>737</v>
      </c>
      <c r="H210" s="66" t="s">
        <v>737</v>
      </c>
      <c r="I210" s="11">
        <v>11.3</v>
      </c>
      <c r="J210" s="66" t="s">
        <v>738</v>
      </c>
      <c r="K210" s="66" t="s">
        <v>738</v>
      </c>
      <c r="L210" s="66" t="s">
        <v>716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537</v>
      </c>
      <c r="AD210" t="s">
        <v>538</v>
      </c>
    </row>
    <row r="211" spans="1:30" x14ac:dyDescent="0.25">
      <c r="C211" s="61">
        <f t="shared" si="138"/>
        <v>2014</v>
      </c>
      <c r="D211" s="6">
        <f t="shared" si="139"/>
        <v>2014</v>
      </c>
      <c r="E211" t="s">
        <v>527</v>
      </c>
      <c r="F211" s="51">
        <v>13</v>
      </c>
      <c r="G211" s="66" t="s">
        <v>737</v>
      </c>
      <c r="H211" s="66" t="s">
        <v>737</v>
      </c>
      <c r="I211" s="11">
        <v>11.3</v>
      </c>
      <c r="J211" s="66" t="s">
        <v>738</v>
      </c>
      <c r="K211" s="66" t="s">
        <v>738</v>
      </c>
      <c r="L211" s="66" t="s">
        <v>716</v>
      </c>
      <c r="M211" s="66" t="s">
        <v>188</v>
      </c>
      <c r="N211" s="66" t="s">
        <v>189</v>
      </c>
      <c r="O211" s="70">
        <v>1</v>
      </c>
      <c r="P211" s="48">
        <v>0</v>
      </c>
      <c r="Q211" s="48">
        <v>0</v>
      </c>
      <c r="R211" s="48">
        <v>1</v>
      </c>
      <c r="S211" s="120">
        <v>1</v>
      </c>
      <c r="T211" s="100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t="s">
        <v>540</v>
      </c>
      <c r="AD211" t="s">
        <v>538</v>
      </c>
    </row>
    <row r="212" spans="1:30" x14ac:dyDescent="0.25">
      <c r="C212" s="61">
        <f t="shared" ref="C212" si="140">C211</f>
        <v>2014</v>
      </c>
      <c r="D212" s="6">
        <f t="shared" si="139"/>
        <v>2014</v>
      </c>
      <c r="E212" s="176" t="s">
        <v>703</v>
      </c>
      <c r="F212" s="182">
        <v>13</v>
      </c>
      <c r="G212" s="66" t="s">
        <v>737</v>
      </c>
      <c r="H212" s="66" t="s">
        <v>737</v>
      </c>
      <c r="I212" s="183">
        <v>11.3</v>
      </c>
      <c r="J212" s="66" t="s">
        <v>738</v>
      </c>
      <c r="K212" s="66" t="s">
        <v>738</v>
      </c>
      <c r="L212" s="66" t="s">
        <v>716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709</v>
      </c>
    </row>
    <row r="213" spans="1:30" x14ac:dyDescent="0.25">
      <c r="C213" s="61">
        <f t="shared" ref="C213" si="141">C212</f>
        <v>2014</v>
      </c>
      <c r="D213" s="6">
        <f t="shared" si="139"/>
        <v>2014</v>
      </c>
      <c r="E213" s="176" t="s">
        <v>704</v>
      </c>
      <c r="F213" s="182">
        <v>13</v>
      </c>
      <c r="G213" s="66" t="s">
        <v>737</v>
      </c>
      <c r="H213" s="66" t="s">
        <v>737</v>
      </c>
      <c r="I213" s="183">
        <v>11.3</v>
      </c>
      <c r="J213" s="66" t="s">
        <v>738</v>
      </c>
      <c r="K213" s="66" t="s">
        <v>738</v>
      </c>
      <c r="L213" s="66" t="s">
        <v>716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710</v>
      </c>
    </row>
    <row r="214" spans="1:30" x14ac:dyDescent="0.25">
      <c r="C214" s="61">
        <f t="shared" ref="C214" si="142">C213</f>
        <v>2014</v>
      </c>
      <c r="D214" s="6">
        <f t="shared" si="139"/>
        <v>2014</v>
      </c>
      <c r="E214" s="176" t="s">
        <v>705</v>
      </c>
      <c r="F214" s="182">
        <v>13</v>
      </c>
      <c r="G214" s="66" t="s">
        <v>737</v>
      </c>
      <c r="H214" s="66" t="s">
        <v>737</v>
      </c>
      <c r="I214" s="183">
        <v>11.3</v>
      </c>
      <c r="J214" s="66" t="s">
        <v>738</v>
      </c>
      <c r="K214" s="66" t="s">
        <v>738</v>
      </c>
      <c r="L214" s="66" t="s">
        <v>716</v>
      </c>
      <c r="M214" s="66" t="s">
        <v>188</v>
      </c>
      <c r="N214" s="66" t="s">
        <v>189</v>
      </c>
      <c r="O214" s="70">
        <v>1</v>
      </c>
      <c r="P214" s="48">
        <v>1</v>
      </c>
      <c r="Q214" s="48">
        <v>0</v>
      </c>
      <c r="R214" s="48">
        <v>1</v>
      </c>
      <c r="S214" s="70">
        <v>1</v>
      </c>
      <c r="T214" s="97" t="s">
        <v>174</v>
      </c>
      <c r="U214" s="70">
        <f t="shared" si="130"/>
        <v>1</v>
      </c>
      <c r="V214" s="48">
        <f t="shared" si="131"/>
        <v>0</v>
      </c>
      <c r="W214" s="48">
        <f t="shared" si="132"/>
        <v>1</v>
      </c>
      <c r="X214" s="61">
        <f t="shared" si="133"/>
        <v>0</v>
      </c>
      <c r="Y214" s="61">
        <f t="shared" si="129"/>
        <v>0</v>
      </c>
      <c r="Z214" s="61">
        <v>-1</v>
      </c>
      <c r="AA214" s="61" t="s">
        <v>0</v>
      </c>
      <c r="AB214" s="54" t="s">
        <v>711</v>
      </c>
    </row>
    <row r="215" spans="1:30" x14ac:dyDescent="0.25">
      <c r="C215" s="61">
        <f t="shared" ref="C215" si="143">C214</f>
        <v>2014</v>
      </c>
      <c r="D215" s="6">
        <f t="shared" si="139"/>
        <v>2014</v>
      </c>
      <c r="E215" t="s">
        <v>177</v>
      </c>
      <c r="F215" s="67" t="s">
        <v>154</v>
      </c>
      <c r="G215" s="66" t="s">
        <v>737</v>
      </c>
      <c r="H215" s="66" t="s">
        <v>737</v>
      </c>
      <c r="I215" s="66" t="s">
        <v>155</v>
      </c>
      <c r="J215" s="66" t="s">
        <v>738</v>
      </c>
      <c r="K215" s="66" t="s">
        <v>738</v>
      </c>
      <c r="L215" s="10">
        <v>7</v>
      </c>
      <c r="M215" s="66" t="s">
        <v>188</v>
      </c>
      <c r="N215" s="66" t="s">
        <v>189</v>
      </c>
      <c r="O215" s="71">
        <v>1</v>
      </c>
      <c r="P215" s="49">
        <v>0</v>
      </c>
      <c r="Q215" s="49">
        <v>0</v>
      </c>
      <c r="R215" s="49">
        <v>0</v>
      </c>
      <c r="S215" s="120">
        <v>1</v>
      </c>
      <c r="T215" s="99" t="s">
        <v>174</v>
      </c>
      <c r="U215" s="70">
        <f t="shared" si="130"/>
        <v>0</v>
      </c>
      <c r="V215" s="48">
        <f t="shared" si="131"/>
        <v>0</v>
      </c>
      <c r="W215" s="48">
        <f t="shared" si="132"/>
        <v>0</v>
      </c>
      <c r="X215" s="61">
        <f t="shared" si="133"/>
        <v>0</v>
      </c>
      <c r="Y215" s="61">
        <f t="shared" si="129"/>
        <v>1</v>
      </c>
      <c r="Z215" s="61">
        <v>-1</v>
      </c>
      <c r="AA215" s="61" t="s">
        <v>0</v>
      </c>
      <c r="AB215" t="s">
        <v>119</v>
      </c>
    </row>
    <row r="216" spans="1:30" x14ac:dyDescent="0.25">
      <c r="C216" s="61">
        <f t="shared" ref="C216" si="144">C215</f>
        <v>2014</v>
      </c>
      <c r="D216" s="6">
        <f t="shared" si="139"/>
        <v>2014</v>
      </c>
      <c r="E216" t="s">
        <v>178</v>
      </c>
      <c r="F216" s="51">
        <v>13</v>
      </c>
      <c r="G216" s="66" t="s">
        <v>737</v>
      </c>
      <c r="H216" s="66" t="s">
        <v>737</v>
      </c>
      <c r="I216" s="11">
        <v>11.3</v>
      </c>
      <c r="J216" s="66" t="s">
        <v>738</v>
      </c>
      <c r="K216" s="66" t="s">
        <v>738</v>
      </c>
      <c r="L216" s="66" t="s">
        <v>716</v>
      </c>
      <c r="M216" s="66" t="s">
        <v>188</v>
      </c>
      <c r="N216" s="66" t="s">
        <v>189</v>
      </c>
      <c r="O216" s="70">
        <v>1</v>
      </c>
      <c r="P216" s="48">
        <v>1</v>
      </c>
      <c r="Q216" s="48">
        <v>1</v>
      </c>
      <c r="R216" s="48">
        <v>1</v>
      </c>
      <c r="S216" s="92">
        <v>0</v>
      </c>
      <c r="T216" s="97" t="s">
        <v>178</v>
      </c>
      <c r="U216" s="70">
        <f t="shared" si="130"/>
        <v>1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t="s">
        <v>120</v>
      </c>
    </row>
    <row r="217" spans="1:30" x14ac:dyDescent="0.25">
      <c r="C217" s="61">
        <f t="shared" ref="C217" si="145">C216</f>
        <v>2014</v>
      </c>
      <c r="D217" s="6">
        <f t="shared" si="139"/>
        <v>2014</v>
      </c>
      <c r="E217" s="176" t="s">
        <v>686</v>
      </c>
      <c r="F217" s="67" t="s">
        <v>154</v>
      </c>
      <c r="G217" s="66" t="s">
        <v>737</v>
      </c>
      <c r="H217" s="66" t="s">
        <v>737</v>
      </c>
      <c r="I217" s="177">
        <v>7.6</v>
      </c>
      <c r="J217" s="66" t="s">
        <v>738</v>
      </c>
      <c r="K217" s="66" t="s">
        <v>738</v>
      </c>
      <c r="L217" s="66" t="s">
        <v>716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688</v>
      </c>
    </row>
    <row r="218" spans="1:30" x14ac:dyDescent="0.25">
      <c r="C218" s="61">
        <f t="shared" ref="C218" si="146">C217</f>
        <v>2014</v>
      </c>
      <c r="D218" s="6">
        <f t="shared" si="139"/>
        <v>2014</v>
      </c>
      <c r="E218" s="176" t="s">
        <v>687</v>
      </c>
      <c r="F218" s="67" t="s">
        <v>154</v>
      </c>
      <c r="G218" s="66" t="s">
        <v>737</v>
      </c>
      <c r="H218" s="66" t="s">
        <v>737</v>
      </c>
      <c r="I218" s="177">
        <v>10</v>
      </c>
      <c r="J218" s="66" t="s">
        <v>738</v>
      </c>
      <c r="K218" s="66" t="s">
        <v>738</v>
      </c>
      <c r="L218" s="66" t="s">
        <v>716</v>
      </c>
      <c r="M218" s="66" t="s">
        <v>188</v>
      </c>
      <c r="N218" s="66" t="s">
        <v>189</v>
      </c>
      <c r="O218" s="70">
        <v>1</v>
      </c>
      <c r="P218" s="48">
        <v>0</v>
      </c>
      <c r="Q218" s="48">
        <v>1</v>
      </c>
      <c r="R218" s="48">
        <v>0</v>
      </c>
      <c r="S218" s="70">
        <v>0</v>
      </c>
      <c r="T218" s="97" t="s">
        <v>178</v>
      </c>
      <c r="U218" s="70">
        <f t="shared" si="130"/>
        <v>0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s="54" t="s">
        <v>689</v>
      </c>
    </row>
    <row r="219" spans="1:30" x14ac:dyDescent="0.25">
      <c r="C219" s="61">
        <f t="shared" ref="C219" si="147">C218</f>
        <v>2014</v>
      </c>
      <c r="D219" s="6">
        <f t="shared" si="139"/>
        <v>2014</v>
      </c>
      <c r="E219" t="s">
        <v>179</v>
      </c>
      <c r="F219" s="51">
        <v>13</v>
      </c>
      <c r="G219" s="66" t="s">
        <v>737</v>
      </c>
      <c r="H219" s="66" t="s">
        <v>737</v>
      </c>
      <c r="I219" s="11">
        <v>11.3</v>
      </c>
      <c r="J219" s="66" t="s">
        <v>738</v>
      </c>
      <c r="K219" s="66" t="s">
        <v>738</v>
      </c>
      <c r="L219" s="66" t="s">
        <v>716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1</v>
      </c>
      <c r="V219" s="48">
        <f t="shared" si="131"/>
        <v>0</v>
      </c>
      <c r="W219" s="48">
        <f t="shared" si="132"/>
        <v>1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121</v>
      </c>
    </row>
    <row r="220" spans="1:30" x14ac:dyDescent="0.25">
      <c r="C220" s="61">
        <f t="shared" ref="C220" si="148">C219</f>
        <v>2014</v>
      </c>
      <c r="D220" s="6">
        <f t="shared" si="139"/>
        <v>2014</v>
      </c>
      <c r="E220" t="s">
        <v>180</v>
      </c>
      <c r="F220" s="67" t="s">
        <v>154</v>
      </c>
      <c r="G220" s="66" t="s">
        <v>737</v>
      </c>
      <c r="H220" s="66" t="s">
        <v>737</v>
      </c>
      <c r="I220" s="11">
        <v>0</v>
      </c>
      <c r="J220" s="66" t="s">
        <v>738</v>
      </c>
      <c r="K220" s="66" t="s">
        <v>738</v>
      </c>
      <c r="L220" s="66" t="s">
        <v>716</v>
      </c>
      <c r="M220" s="66" t="s">
        <v>188</v>
      </c>
      <c r="N220" s="66" t="s">
        <v>189</v>
      </c>
      <c r="O220" s="71">
        <v>0</v>
      </c>
      <c r="P220" s="48">
        <v>1</v>
      </c>
      <c r="Q220" s="48">
        <v>1</v>
      </c>
      <c r="R220" s="48">
        <v>1</v>
      </c>
      <c r="S220" s="92">
        <v>0</v>
      </c>
      <c r="T220" s="97" t="s">
        <v>178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122</v>
      </c>
    </row>
    <row r="221" spans="1:30" x14ac:dyDescent="0.25">
      <c r="A221" t="s">
        <v>0</v>
      </c>
      <c r="C221" s="61">
        <f t="shared" ref="C221" si="149">C220</f>
        <v>2014</v>
      </c>
      <c r="D221" s="6">
        <f t="shared" si="139"/>
        <v>2014</v>
      </c>
      <c r="E221" s="24" t="s">
        <v>181</v>
      </c>
      <c r="F221" s="67" t="s">
        <v>154</v>
      </c>
      <c r="G221" s="66" t="s">
        <v>737</v>
      </c>
      <c r="H221" s="66" t="s">
        <v>737</v>
      </c>
      <c r="I221" s="66" t="s">
        <v>155</v>
      </c>
      <c r="J221" s="66" t="s">
        <v>738</v>
      </c>
      <c r="K221" s="66" t="s">
        <v>738</v>
      </c>
      <c r="L221" s="66" t="s">
        <v>716</v>
      </c>
      <c r="M221" s="11">
        <v>0</v>
      </c>
      <c r="N221" s="11">
        <v>0</v>
      </c>
      <c r="O221" s="71">
        <v>0</v>
      </c>
      <c r="P221" s="53">
        <v>1</v>
      </c>
      <c r="Q221" s="48">
        <v>0</v>
      </c>
      <c r="R221" s="48">
        <v>1</v>
      </c>
      <c r="S221" s="92">
        <v>0</v>
      </c>
      <c r="T221" s="98" t="s">
        <v>227</v>
      </c>
      <c r="U221" s="70">
        <f t="shared" si="130"/>
        <v>0</v>
      </c>
      <c r="V221" s="48">
        <f t="shared" si="131"/>
        <v>0</v>
      </c>
      <c r="W221" s="48">
        <f t="shared" si="132"/>
        <v>0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123</v>
      </c>
      <c r="AD221" s="119" t="s">
        <v>363</v>
      </c>
    </row>
    <row r="222" spans="1:30" x14ac:dyDescent="0.25">
      <c r="C222" s="61">
        <f t="shared" ref="C222" si="150">C221</f>
        <v>2014</v>
      </c>
      <c r="D222" s="6">
        <f t="shared" si="139"/>
        <v>2014</v>
      </c>
      <c r="E222" t="s">
        <v>515</v>
      </c>
      <c r="F222" s="51">
        <v>13</v>
      </c>
      <c r="G222" s="66" t="s">
        <v>737</v>
      </c>
      <c r="H222" s="66" t="s">
        <v>737</v>
      </c>
      <c r="I222" s="11">
        <v>11.3</v>
      </c>
      <c r="J222" s="66" t="s">
        <v>738</v>
      </c>
      <c r="K222" s="66" t="s">
        <v>738</v>
      </c>
      <c r="L222" s="66" t="s">
        <v>716</v>
      </c>
      <c r="M222" s="66" t="s">
        <v>188</v>
      </c>
      <c r="N222" s="66" t="s">
        <v>189</v>
      </c>
      <c r="O222" s="70">
        <v>1</v>
      </c>
      <c r="P222" s="48">
        <v>1</v>
      </c>
      <c r="Q222" s="48">
        <v>1</v>
      </c>
      <c r="R222" s="48">
        <v>1</v>
      </c>
      <c r="S222" s="92">
        <v>0</v>
      </c>
      <c r="T222" s="97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521</v>
      </c>
    </row>
    <row r="223" spans="1:30" x14ac:dyDescent="0.25">
      <c r="C223" s="61">
        <f t="shared" ref="C223" si="151">C222</f>
        <v>2014</v>
      </c>
      <c r="D223" s="6">
        <f t="shared" si="139"/>
        <v>2014</v>
      </c>
      <c r="E223" t="s">
        <v>534</v>
      </c>
      <c r="F223" s="63">
        <v>13</v>
      </c>
      <c r="G223" s="66" t="s">
        <v>737</v>
      </c>
      <c r="H223" s="66" t="s">
        <v>737</v>
      </c>
      <c r="I223" s="11">
        <v>11.3</v>
      </c>
      <c r="J223" s="66" t="s">
        <v>738</v>
      </c>
      <c r="K223" s="66" t="s">
        <v>738</v>
      </c>
      <c r="L223" s="66" t="s">
        <v>716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533</v>
      </c>
      <c r="AD223" t="s">
        <v>529</v>
      </c>
    </row>
    <row r="224" spans="1:30" x14ac:dyDescent="0.25">
      <c r="C224" s="61">
        <f t="shared" ref="C224" si="152">C223</f>
        <v>2014</v>
      </c>
      <c r="D224" s="6">
        <f t="shared" si="139"/>
        <v>2014</v>
      </c>
      <c r="E224" t="s">
        <v>535</v>
      </c>
      <c r="F224" s="63">
        <v>13</v>
      </c>
      <c r="G224" s="66" t="s">
        <v>737</v>
      </c>
      <c r="H224" s="66" t="s">
        <v>737</v>
      </c>
      <c r="I224" s="11">
        <v>11.3</v>
      </c>
      <c r="J224" s="66" t="s">
        <v>738</v>
      </c>
      <c r="K224" s="66" t="s">
        <v>738</v>
      </c>
      <c r="L224" s="66" t="s">
        <v>716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536</v>
      </c>
      <c r="AD224" t="s">
        <v>538</v>
      </c>
    </row>
    <row r="225" spans="1:33" x14ac:dyDescent="0.25">
      <c r="C225" s="61">
        <f t="shared" ref="C225" si="153">C224</f>
        <v>2014</v>
      </c>
      <c r="D225" s="6">
        <f t="shared" si="139"/>
        <v>2014</v>
      </c>
      <c r="E225" t="s">
        <v>524</v>
      </c>
      <c r="F225" s="63">
        <v>13</v>
      </c>
      <c r="G225" s="66" t="s">
        <v>737</v>
      </c>
      <c r="H225" s="66" t="s">
        <v>737</v>
      </c>
      <c r="I225" s="11">
        <v>11.3</v>
      </c>
      <c r="J225" s="66" t="s">
        <v>738</v>
      </c>
      <c r="K225" s="66" t="s">
        <v>738</v>
      </c>
      <c r="L225" s="66" t="s">
        <v>716</v>
      </c>
      <c r="M225" s="66" t="s">
        <v>188</v>
      </c>
      <c r="N225" s="66" t="s">
        <v>189</v>
      </c>
      <c r="O225" s="71">
        <v>1</v>
      </c>
      <c r="P225" s="48">
        <v>0</v>
      </c>
      <c r="Q225" s="48">
        <v>1</v>
      </c>
      <c r="R225" s="48">
        <v>1</v>
      </c>
      <c r="S225" s="120">
        <v>1</v>
      </c>
      <c r="T225" s="100" t="s">
        <v>178</v>
      </c>
      <c r="U225" s="70">
        <f t="shared" si="130"/>
        <v>1</v>
      </c>
      <c r="V225" s="48">
        <f t="shared" si="131"/>
        <v>0</v>
      </c>
      <c r="W225" s="48">
        <f t="shared" si="132"/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t="s">
        <v>539</v>
      </c>
      <c r="AD225" t="s">
        <v>538</v>
      </c>
    </row>
    <row r="226" spans="1:33" x14ac:dyDescent="0.25">
      <c r="C226" s="61">
        <f t="shared" ref="C226" si="154">C225</f>
        <v>2014</v>
      </c>
      <c r="D226" s="6">
        <f t="shared" si="139"/>
        <v>2014</v>
      </c>
      <c r="E226" s="176" t="s">
        <v>690</v>
      </c>
      <c r="F226" s="182">
        <v>13</v>
      </c>
      <c r="G226" s="66" t="s">
        <v>737</v>
      </c>
      <c r="H226" s="66" t="s">
        <v>737</v>
      </c>
      <c r="I226" s="183">
        <v>11.3</v>
      </c>
      <c r="J226" s="66" t="s">
        <v>738</v>
      </c>
      <c r="K226" s="66" t="s">
        <v>738</v>
      </c>
      <c r="L226" s="66" t="s">
        <v>716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ref="U226:U228" si="155">IF(AND(ISNUMBER(F226), F226&gt;0), 1, 0)</f>
        <v>1</v>
      </c>
      <c r="V226" s="48">
        <f t="shared" ref="V226:V241" si="156">IF(AND(ISNUMBER(G226), G226&gt;0), 1, 0)</f>
        <v>0</v>
      </c>
      <c r="W226" s="48">
        <f t="shared" ref="W226:W228" si="157">IF(AND(ISNUMBER(I226), I226&gt;0), 1, 0)</f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693</v>
      </c>
    </row>
    <row r="227" spans="1:33" x14ac:dyDescent="0.25">
      <c r="C227" s="61">
        <f t="shared" ref="C227" si="158">C226</f>
        <v>2014</v>
      </c>
      <c r="D227" s="6">
        <f t="shared" si="139"/>
        <v>2014</v>
      </c>
      <c r="E227" s="176" t="s">
        <v>691</v>
      </c>
      <c r="F227" s="182">
        <v>13</v>
      </c>
      <c r="G227" s="66" t="s">
        <v>737</v>
      </c>
      <c r="H227" s="66" t="s">
        <v>737</v>
      </c>
      <c r="I227" s="183">
        <v>11.3</v>
      </c>
      <c r="J227" s="66" t="s">
        <v>738</v>
      </c>
      <c r="K227" s="66" t="s">
        <v>738</v>
      </c>
      <c r="L227" s="66" t="s">
        <v>716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694</v>
      </c>
    </row>
    <row r="228" spans="1:33" x14ac:dyDescent="0.25">
      <c r="C228" s="61">
        <f t="shared" ref="C228" si="159">C227</f>
        <v>2014</v>
      </c>
      <c r="D228" s="6">
        <f t="shared" si="139"/>
        <v>2014</v>
      </c>
      <c r="E228" s="176" t="s">
        <v>692</v>
      </c>
      <c r="F228" s="182">
        <v>13</v>
      </c>
      <c r="G228" s="66" t="s">
        <v>737</v>
      </c>
      <c r="H228" s="66" t="s">
        <v>737</v>
      </c>
      <c r="I228" s="183">
        <v>11.3</v>
      </c>
      <c r="J228" s="66" t="s">
        <v>738</v>
      </c>
      <c r="K228" s="66" t="s">
        <v>738</v>
      </c>
      <c r="L228" s="66" t="s">
        <v>716</v>
      </c>
      <c r="M228" s="66" t="s">
        <v>188</v>
      </c>
      <c r="N228" s="66" t="s">
        <v>189</v>
      </c>
      <c r="O228" s="71">
        <v>1</v>
      </c>
      <c r="P228" s="48">
        <v>1</v>
      </c>
      <c r="Q228" s="48">
        <v>1</v>
      </c>
      <c r="R228" s="48">
        <v>1</v>
      </c>
      <c r="S228" s="70">
        <v>1</v>
      </c>
      <c r="T228" s="97" t="s">
        <v>178</v>
      </c>
      <c r="U228" s="70">
        <f t="shared" si="155"/>
        <v>1</v>
      </c>
      <c r="V228" s="48">
        <f t="shared" si="156"/>
        <v>0</v>
      </c>
      <c r="W228" s="48">
        <f t="shared" si="157"/>
        <v>1</v>
      </c>
      <c r="X228" s="61">
        <f t="shared" si="133"/>
        <v>0</v>
      </c>
      <c r="Y228" s="61">
        <f t="shared" si="129"/>
        <v>0</v>
      </c>
      <c r="Z228" s="61">
        <v>-1</v>
      </c>
      <c r="AA228" s="61" t="s">
        <v>0</v>
      </c>
      <c r="AB228" s="54" t="s">
        <v>695</v>
      </c>
    </row>
    <row r="229" spans="1:33" x14ac:dyDescent="0.25">
      <c r="C229" s="61">
        <f t="shared" ref="C229" si="160">C228</f>
        <v>2014</v>
      </c>
      <c r="D229" s="6">
        <f t="shared" si="139"/>
        <v>2014</v>
      </c>
      <c r="E229" t="s">
        <v>182</v>
      </c>
      <c r="F229" s="67" t="s">
        <v>154</v>
      </c>
      <c r="G229" s="66" t="s">
        <v>737</v>
      </c>
      <c r="H229" s="66" t="s">
        <v>737</v>
      </c>
      <c r="I229" s="66" t="s">
        <v>155</v>
      </c>
      <c r="J229" s="66" t="s">
        <v>738</v>
      </c>
      <c r="K229" s="66" t="s">
        <v>738</v>
      </c>
      <c r="L229" s="10">
        <v>6.7</v>
      </c>
      <c r="M229" s="66" t="s">
        <v>188</v>
      </c>
      <c r="N229" s="66" t="s">
        <v>189</v>
      </c>
      <c r="O229" s="71">
        <v>1</v>
      </c>
      <c r="P229" s="48">
        <v>0</v>
      </c>
      <c r="Q229" s="48">
        <v>1</v>
      </c>
      <c r="R229" s="48">
        <v>0</v>
      </c>
      <c r="S229" s="120">
        <v>1</v>
      </c>
      <c r="T229" s="100" t="s">
        <v>178</v>
      </c>
      <c r="U229" s="70">
        <f t="shared" si="130"/>
        <v>0</v>
      </c>
      <c r="V229" s="48">
        <f t="shared" si="156"/>
        <v>0</v>
      </c>
      <c r="W229" s="48">
        <f t="shared" ref="W229:W233" si="161">IF(AND(ISNUMBER(I229), I229&gt;0), 1, 0)</f>
        <v>0</v>
      </c>
      <c r="X229" s="61">
        <f t="shared" si="133"/>
        <v>0</v>
      </c>
      <c r="Y229" s="61">
        <f t="shared" si="129"/>
        <v>1</v>
      </c>
      <c r="Z229" s="61">
        <v>-1</v>
      </c>
      <c r="AA229" s="61" t="s">
        <v>0</v>
      </c>
      <c r="AB229" t="s">
        <v>124</v>
      </c>
    </row>
    <row r="230" spans="1:33" x14ac:dyDescent="0.25">
      <c r="C230" s="61">
        <f t="shared" ref="C230:C232" si="162">C229</f>
        <v>2014</v>
      </c>
      <c r="D230" s="6">
        <f t="shared" si="139"/>
        <v>2014</v>
      </c>
      <c r="E230" t="s">
        <v>367</v>
      </c>
      <c r="F230" s="63">
        <v>13</v>
      </c>
      <c r="G230" s="66" t="s">
        <v>737</v>
      </c>
      <c r="H230" s="66" t="s">
        <v>737</v>
      </c>
      <c r="I230" s="11">
        <v>11.3</v>
      </c>
      <c r="J230" s="66" t="s">
        <v>738</v>
      </c>
      <c r="K230" s="66" t="s">
        <v>738</v>
      </c>
      <c r="L230" s="66" t="s">
        <v>716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si="130"/>
        <v>1</v>
      </c>
      <c r="V230" s="48">
        <f t="shared" si="156"/>
        <v>0</v>
      </c>
      <c r="W230" s="48">
        <f t="shared" si="161"/>
        <v>1</v>
      </c>
      <c r="X230" s="61">
        <f t="shared" si="133"/>
        <v>0</v>
      </c>
      <c r="Y230" s="61">
        <f t="shared" si="129"/>
        <v>0</v>
      </c>
      <c r="Z230" s="61">
        <v>-1</v>
      </c>
      <c r="AA230" s="61" t="s">
        <v>0</v>
      </c>
      <c r="AB230" t="s">
        <v>368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805</v>
      </c>
      <c r="F231" s="63">
        <v>13</v>
      </c>
      <c r="G231" s="66" t="s">
        <v>737</v>
      </c>
      <c r="H231" s="66" t="s">
        <v>737</v>
      </c>
      <c r="I231" s="11">
        <v>11.3</v>
      </c>
      <c r="J231" s="66" t="s">
        <v>738</v>
      </c>
      <c r="K231" s="66" t="s">
        <v>738</v>
      </c>
      <c r="L231" s="66" t="s">
        <v>716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ref="U231" si="163">IF(AND(ISNUMBER(F231), F231&gt;0), 1, 0)</f>
        <v>1</v>
      </c>
      <c r="V231" s="48">
        <f t="shared" ref="V231" si="164">IF(AND(ISNUMBER(G231), G231&gt;0), 1, 0)</f>
        <v>0</v>
      </c>
      <c r="W231" s="48">
        <f t="shared" ref="W231" si="165">IF(AND(ISNUMBER(I231), I231&gt;0), 1, 0)</f>
        <v>1</v>
      </c>
      <c r="X231" s="61">
        <f t="shared" ref="X231" si="166">IF(AND(ISNUMBER(J231), J231&gt;0), 1, 0)</f>
        <v>0</v>
      </c>
      <c r="Y231" s="61">
        <f t="shared" ref="Y231" si="167">IF(AND(ISNUMBER(L231), L231&gt;0), 1, 0)</f>
        <v>0</v>
      </c>
      <c r="Z231" s="61">
        <v>-1</v>
      </c>
      <c r="AA231" s="61" t="s">
        <v>0</v>
      </c>
      <c r="AB231" s="54" t="s">
        <v>806</v>
      </c>
      <c r="AD231" t="s">
        <v>808</v>
      </c>
    </row>
    <row r="232" spans="1:33" x14ac:dyDescent="0.25">
      <c r="C232" s="61">
        <f t="shared" si="162"/>
        <v>2014</v>
      </c>
      <c r="D232" s="6">
        <f t="shared" si="139"/>
        <v>2014</v>
      </c>
      <c r="E232" t="s">
        <v>366</v>
      </c>
      <c r="F232" s="63">
        <v>13</v>
      </c>
      <c r="G232" s="66" t="s">
        <v>737</v>
      </c>
      <c r="H232" s="66" t="s">
        <v>737</v>
      </c>
      <c r="I232" s="11">
        <v>11.3</v>
      </c>
      <c r="J232" s="66" t="s">
        <v>738</v>
      </c>
      <c r="K232" s="66" t="s">
        <v>738</v>
      </c>
      <c r="L232" s="66" t="s">
        <v>716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1</v>
      </c>
      <c r="S232" s="120">
        <v>1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369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553</v>
      </c>
      <c r="F233" s="63">
        <v>13</v>
      </c>
      <c r="G233" s="66" t="s">
        <v>737</v>
      </c>
      <c r="H233" s="66" t="s">
        <v>737</v>
      </c>
      <c r="I233" s="11">
        <v>11.3</v>
      </c>
      <c r="J233" s="66" t="s">
        <v>738</v>
      </c>
      <c r="K233" s="66" t="s">
        <v>738</v>
      </c>
      <c r="L233" s="66" t="s">
        <v>716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si="130"/>
        <v>1</v>
      </c>
      <c r="V233" s="48">
        <f t="shared" si="156"/>
        <v>0</v>
      </c>
      <c r="W233" s="48">
        <f t="shared" si="161"/>
        <v>1</v>
      </c>
      <c r="X233" s="61">
        <f t="shared" si="133"/>
        <v>0</v>
      </c>
      <c r="Y233" s="61">
        <f t="shared" si="129"/>
        <v>0</v>
      </c>
      <c r="Z233" s="61">
        <v>-1</v>
      </c>
      <c r="AA233" s="61" t="s">
        <v>0</v>
      </c>
      <c r="AB233" t="s">
        <v>554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732</v>
      </c>
      <c r="F234" s="63">
        <v>13</v>
      </c>
      <c r="G234" s="66" t="s">
        <v>737</v>
      </c>
      <c r="H234" s="66" t="s">
        <v>737</v>
      </c>
      <c r="I234" s="11">
        <v>11.3</v>
      </c>
      <c r="J234" s="66" t="s">
        <v>738</v>
      </c>
      <c r="K234" s="66" t="s">
        <v>738</v>
      </c>
      <c r="L234" s="66" t="s">
        <v>716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68">IF(AND(ISNUMBER(F234), F234&gt;0), 1, 0)</f>
        <v>1</v>
      </c>
      <c r="V234" s="48">
        <f t="shared" si="156"/>
        <v>0</v>
      </c>
      <c r="W234" s="48">
        <f t="shared" ref="W234" si="169">IF(AND(ISNUMBER(I234), I234&gt;0), 1, 0)</f>
        <v>1</v>
      </c>
      <c r="X234" s="61">
        <f t="shared" si="133"/>
        <v>0</v>
      </c>
      <c r="Y234" s="61">
        <f t="shared" ref="Y234" si="170">IF(AND(ISNUMBER(L234), L234&gt;0), 1, 0)</f>
        <v>0</v>
      </c>
      <c r="Z234" s="61">
        <v>-1</v>
      </c>
      <c r="AA234" s="61" t="s">
        <v>0</v>
      </c>
      <c r="AB234" t="s">
        <v>733</v>
      </c>
      <c r="AD234" t="s">
        <v>555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1070</v>
      </c>
      <c r="F235" s="63">
        <v>13</v>
      </c>
      <c r="G235" s="66" t="s">
        <v>737</v>
      </c>
      <c r="H235" s="66" t="s">
        <v>737</v>
      </c>
      <c r="I235" s="11">
        <v>11.3</v>
      </c>
      <c r="J235" s="66" t="s">
        <v>738</v>
      </c>
      <c r="K235" s="66" t="s">
        <v>738</v>
      </c>
      <c r="L235" s="66" t="s">
        <v>716</v>
      </c>
      <c r="M235" s="66" t="s">
        <v>188</v>
      </c>
      <c r="N235" s="66" t="s">
        <v>189</v>
      </c>
      <c r="O235" s="70">
        <v>1</v>
      </c>
      <c r="P235" s="48">
        <v>-1</v>
      </c>
      <c r="Q235" s="48">
        <v>1</v>
      </c>
      <c r="R235" s="48">
        <v>0</v>
      </c>
      <c r="S235" s="92">
        <v>0</v>
      </c>
      <c r="T235" s="97" t="s">
        <v>178</v>
      </c>
      <c r="U235" s="70">
        <f t="shared" ref="U235" si="171">IF(AND(ISNUMBER(F235), F235&gt;0), 1, 0)</f>
        <v>1</v>
      </c>
      <c r="V235" s="48">
        <f t="shared" ref="V235" si="172">IF(AND(ISNUMBER(G235), G235&gt;0), 1, 0)</f>
        <v>0</v>
      </c>
      <c r="W235" s="48">
        <f t="shared" ref="W235" si="173">IF(AND(ISNUMBER(I235), I235&gt;0), 1, 0)</f>
        <v>1</v>
      </c>
      <c r="X235" s="61">
        <f t="shared" ref="X235" si="174">IF(AND(ISNUMBER(J235), J235&gt;0), 1, 0)</f>
        <v>0</v>
      </c>
      <c r="Y235" s="61">
        <f t="shared" ref="Y235" si="175">IF(AND(ISNUMBER(L235), L235&gt;0), 1, 0)</f>
        <v>0</v>
      </c>
      <c r="Z235" s="61">
        <v>-1</v>
      </c>
      <c r="AA235" s="61" t="s">
        <v>0</v>
      </c>
      <c r="AB235" t="s">
        <v>1068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183</v>
      </c>
      <c r="F236" s="52">
        <v>0</v>
      </c>
      <c r="G236" s="66" t="s">
        <v>737</v>
      </c>
      <c r="H236" s="66" t="s">
        <v>737</v>
      </c>
      <c r="I236" s="66" t="s">
        <v>155</v>
      </c>
      <c r="J236" s="66" t="s">
        <v>738</v>
      </c>
      <c r="K236" s="66" t="s">
        <v>738</v>
      </c>
      <c r="L236" s="66" t="s">
        <v>716</v>
      </c>
      <c r="M236" s="66" t="s">
        <v>188</v>
      </c>
      <c r="N236" s="66" t="s">
        <v>189</v>
      </c>
      <c r="O236" s="118">
        <v>0</v>
      </c>
      <c r="P236" s="48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ref="W236:W241" si="176">IF(AND(ISNUMBER(I236), I236&gt;0), 1, 0)</f>
        <v>0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125</v>
      </c>
    </row>
    <row r="237" spans="1:33" x14ac:dyDescent="0.25">
      <c r="C237" s="61">
        <f t="shared" si="138"/>
        <v>2014</v>
      </c>
      <c r="D237" s="6">
        <f t="shared" si="139"/>
        <v>2014</v>
      </c>
      <c r="E237" t="s">
        <v>184</v>
      </c>
      <c r="F237" s="67" t="s">
        <v>154</v>
      </c>
      <c r="G237" s="66" t="s">
        <v>737</v>
      </c>
      <c r="H237" s="66" t="s">
        <v>737</v>
      </c>
      <c r="I237" s="48">
        <v>13</v>
      </c>
      <c r="J237" s="66" t="s">
        <v>738</v>
      </c>
      <c r="K237" s="66" t="s">
        <v>738</v>
      </c>
      <c r="L237" s="66" t="s">
        <v>716</v>
      </c>
      <c r="M237" s="66" t="s">
        <v>188</v>
      </c>
      <c r="N237" s="66" t="s">
        <v>189</v>
      </c>
      <c r="O237" s="118">
        <v>0</v>
      </c>
      <c r="P237" s="53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126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185</v>
      </c>
      <c r="F238" s="67" t="s">
        <v>154</v>
      </c>
      <c r="G238" s="66" t="s">
        <v>737</v>
      </c>
      <c r="H238" s="66" t="s">
        <v>737</v>
      </c>
      <c r="I238" s="48">
        <v>13</v>
      </c>
      <c r="J238" s="66" t="s">
        <v>738</v>
      </c>
      <c r="K238" s="66" t="s">
        <v>738</v>
      </c>
      <c r="L238" s="66" t="s">
        <v>716</v>
      </c>
      <c r="M238" s="66" t="s">
        <v>188</v>
      </c>
      <c r="N238" s="66" t="s">
        <v>189</v>
      </c>
      <c r="O238" s="118">
        <v>0</v>
      </c>
      <c r="P238" s="48">
        <v>1</v>
      </c>
      <c r="Q238" s="48">
        <v>0</v>
      </c>
      <c r="R238" s="48">
        <v>0</v>
      </c>
      <c r="S238" s="92">
        <v>0</v>
      </c>
      <c r="T238" s="97" t="s">
        <v>174</v>
      </c>
      <c r="U238" s="70">
        <f t="shared" si="130"/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127</v>
      </c>
      <c r="AG238" t="s">
        <v>138</v>
      </c>
    </row>
    <row r="239" spans="1:33" x14ac:dyDescent="0.25">
      <c r="C239" s="61">
        <f t="shared" si="136"/>
        <v>2014</v>
      </c>
      <c r="D239" s="6">
        <f t="shared" si="137"/>
        <v>2014</v>
      </c>
      <c r="E239" t="s">
        <v>379</v>
      </c>
      <c r="F239" s="51">
        <v>16</v>
      </c>
      <c r="G239" s="66" t="s">
        <v>737</v>
      </c>
      <c r="H239" s="66" t="s">
        <v>737</v>
      </c>
      <c r="I239" s="11">
        <v>14</v>
      </c>
      <c r="J239" s="66" t="s">
        <v>738</v>
      </c>
      <c r="K239" s="66" t="s">
        <v>738</v>
      </c>
      <c r="L239" s="66" t="s">
        <v>716</v>
      </c>
      <c r="M239" s="66" t="s">
        <v>188</v>
      </c>
      <c r="N239" s="66" t="s">
        <v>189</v>
      </c>
      <c r="O239" s="70">
        <v>1</v>
      </c>
      <c r="P239" s="48">
        <v>1</v>
      </c>
      <c r="Q239" s="48">
        <v>0</v>
      </c>
      <c r="R239" s="48">
        <v>1</v>
      </c>
      <c r="S239" s="92">
        <v>0</v>
      </c>
      <c r="T239" s="97" t="s">
        <v>174</v>
      </c>
      <c r="U239" s="70">
        <v>0</v>
      </c>
      <c r="V239" s="48">
        <f t="shared" si="156"/>
        <v>0</v>
      </c>
      <c r="W239" s="48">
        <f t="shared" si="176"/>
        <v>1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380</v>
      </c>
      <c r="AD239" s="125" t="s">
        <v>381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186</v>
      </c>
      <c r="F240" s="67" t="s">
        <v>154</v>
      </c>
      <c r="G240" s="66" t="s">
        <v>737</v>
      </c>
      <c r="H240" s="66" t="s">
        <v>737</v>
      </c>
      <c r="I240" s="11">
        <v>0</v>
      </c>
      <c r="J240" s="66" t="s">
        <v>738</v>
      </c>
      <c r="K240" s="66" t="s">
        <v>738</v>
      </c>
      <c r="L240" s="66" t="s">
        <v>716</v>
      </c>
      <c r="M240" s="66" t="s">
        <v>188</v>
      </c>
      <c r="N240" s="66" t="s">
        <v>189</v>
      </c>
      <c r="O240" s="71">
        <v>0</v>
      </c>
      <c r="P240" s="48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ref="U240:U241" si="177">IF(AND(ISNUMBER(F240), F240&gt;0), 1, 0)</f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128</v>
      </c>
      <c r="AD240" s="119" t="s">
        <v>363</v>
      </c>
    </row>
    <row r="241" spans="1:30" x14ac:dyDescent="0.25">
      <c r="A241" t="s">
        <v>0</v>
      </c>
      <c r="C241" s="61">
        <f t="shared" si="136"/>
        <v>2014</v>
      </c>
      <c r="D241" s="6">
        <f t="shared" si="137"/>
        <v>2014</v>
      </c>
      <c r="E241" s="24" t="s">
        <v>187</v>
      </c>
      <c r="F241" s="52">
        <v>0</v>
      </c>
      <c r="G241" s="66" t="s">
        <v>737</v>
      </c>
      <c r="H241" s="66" t="s">
        <v>737</v>
      </c>
      <c r="I241" s="11">
        <v>0</v>
      </c>
      <c r="J241" s="66" t="s">
        <v>738</v>
      </c>
      <c r="K241" s="66" t="s">
        <v>738</v>
      </c>
      <c r="L241" s="66" t="s">
        <v>716</v>
      </c>
      <c r="M241" s="66" t="s">
        <v>188</v>
      </c>
      <c r="N241" s="66" t="s">
        <v>189</v>
      </c>
      <c r="O241" s="71">
        <v>0</v>
      </c>
      <c r="P241" s="53">
        <v>1</v>
      </c>
      <c r="Q241" s="48">
        <v>0</v>
      </c>
      <c r="R241" s="48">
        <v>1</v>
      </c>
      <c r="S241" s="92">
        <v>0</v>
      </c>
      <c r="T241" s="98" t="s">
        <v>227</v>
      </c>
      <c r="U241" s="70">
        <f t="shared" si="177"/>
        <v>0</v>
      </c>
      <c r="V241" s="48">
        <f t="shared" si="156"/>
        <v>0</v>
      </c>
      <c r="W241" s="48">
        <f t="shared" si="176"/>
        <v>0</v>
      </c>
      <c r="X241" s="61">
        <f t="shared" si="133"/>
        <v>0</v>
      </c>
      <c r="Y241" s="61">
        <f t="shared" si="129"/>
        <v>0</v>
      </c>
      <c r="Z241" s="61">
        <v>-1</v>
      </c>
      <c r="AA241" s="61" t="s">
        <v>0</v>
      </c>
      <c r="AB241" t="s">
        <v>129</v>
      </c>
      <c r="AD241" s="119" t="s">
        <v>363</v>
      </c>
    </row>
    <row r="242" spans="1:30" x14ac:dyDescent="0.25">
      <c r="A242" t="s">
        <v>438</v>
      </c>
      <c r="D242" s="126"/>
      <c r="E242" s="126"/>
      <c r="F242" s="126"/>
      <c r="G242" s="126"/>
      <c r="H242" s="126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spans="1:30" x14ac:dyDescent="0.25">
      <c r="C243" s="1">
        <v>2016</v>
      </c>
      <c r="D243" s="60">
        <v>2017</v>
      </c>
      <c r="E243" t="s">
        <v>173</v>
      </c>
      <c r="F243" s="67" t="s">
        <v>154</v>
      </c>
      <c r="G243" s="66" t="s">
        <v>737</v>
      </c>
      <c r="H243" s="66" t="s">
        <v>737</v>
      </c>
      <c r="I243" s="66" t="s">
        <v>155</v>
      </c>
      <c r="J243" s="66" t="s">
        <v>738</v>
      </c>
      <c r="K243" s="66" t="s">
        <v>738</v>
      </c>
      <c r="L243" s="66" t="s">
        <v>716</v>
      </c>
      <c r="M243" s="66" t="s">
        <v>188</v>
      </c>
      <c r="N243" s="66" t="s">
        <v>189</v>
      </c>
      <c r="O243" s="72">
        <f t="shared" ref="O243:T243" si="178">O111</f>
        <v>1</v>
      </c>
      <c r="P243" s="61">
        <f t="shared" si="178"/>
        <v>-1</v>
      </c>
      <c r="Q243" s="61">
        <f t="shared" si="178"/>
        <v>0</v>
      </c>
      <c r="R243" s="61">
        <f t="shared" si="178"/>
        <v>0</v>
      </c>
      <c r="S243" s="92">
        <f t="shared" si="178"/>
        <v>0</v>
      </c>
      <c r="T243" s="75" t="str">
        <f t="shared" si="178"/>
        <v xml:space="preserve">SplitAirCond     </v>
      </c>
      <c r="U243" s="72">
        <f t="shared" ref="U243" si="179">IF(AND(ISNUMBER(F243), F243&gt;0), 1, 0)</f>
        <v>0</v>
      </c>
      <c r="V243" s="61">
        <f t="shared" ref="V243:V249" si="180">IF(AND(ISNUMBER(G243), G243&gt;0), 1, 0)</f>
        <v>0</v>
      </c>
      <c r="W243" s="61">
        <f>IF(AND(ISNUMBER(I243), I243&gt;0), 1, 0)</f>
        <v>0</v>
      </c>
      <c r="X243" s="61">
        <f>IF(AND(ISNUMBER(J243), J243&gt;0), 1, 0)</f>
        <v>0</v>
      </c>
      <c r="Y243" s="61">
        <f t="shared" ref="Y243:Y258" si="181">IF(AND(ISNUMBER(L243), L243&gt;0), 1, 0)</f>
        <v>0</v>
      </c>
      <c r="Z243" s="61">
        <v>-1</v>
      </c>
      <c r="AA243" s="61" t="s">
        <v>0</v>
      </c>
      <c r="AB243" s="62" t="str">
        <f t="shared" ref="AB243:AB271" si="182">AB172</f>
        <v xml:space="preserve">NoCooling - No cooling equipment                                    </v>
      </c>
    </row>
    <row r="244" spans="1:30" x14ac:dyDescent="0.25">
      <c r="C244" s="61">
        <f>C243</f>
        <v>2016</v>
      </c>
      <c r="D244" s="6">
        <f>D243</f>
        <v>2017</v>
      </c>
      <c r="E244" t="s">
        <v>174</v>
      </c>
      <c r="F244" s="63">
        <v>14</v>
      </c>
      <c r="G244" s="66" t="s">
        <v>737</v>
      </c>
      <c r="H244" s="66" t="s">
        <v>737</v>
      </c>
      <c r="I244" s="64">
        <v>11.7</v>
      </c>
      <c r="J244" s="66" t="s">
        <v>738</v>
      </c>
      <c r="K244" s="66" t="s">
        <v>738</v>
      </c>
      <c r="L244" s="66" t="s">
        <v>716</v>
      </c>
      <c r="M244" s="66" t="s">
        <v>188</v>
      </c>
      <c r="N244" s="66" t="s">
        <v>189</v>
      </c>
      <c r="O244" s="72">
        <f t="shared" ref="O244:T244" si="183">O112</f>
        <v>1</v>
      </c>
      <c r="P244" s="61">
        <f t="shared" si="183"/>
        <v>1</v>
      </c>
      <c r="Q244" s="61">
        <f t="shared" si="183"/>
        <v>0</v>
      </c>
      <c r="R244" s="61">
        <f t="shared" si="183"/>
        <v>1</v>
      </c>
      <c r="S244" s="92">
        <f t="shared" si="183"/>
        <v>0</v>
      </c>
      <c r="T244" s="75" t="str">
        <f t="shared" si="183"/>
        <v xml:space="preserve">SplitAirCond     </v>
      </c>
      <c r="U244" s="72">
        <f t="shared" ref="U244:U249" si="184">IF(AND(ISNUMBER(F244), F244&gt;0), 1, 0)</f>
        <v>1</v>
      </c>
      <c r="V244" s="61">
        <f t="shared" si="180"/>
        <v>0</v>
      </c>
      <c r="W244" s="61">
        <f t="shared" ref="W244:W249" si="185">IF(AND(ISNUMBER(I244), I244&gt;0), 1, 0)</f>
        <v>1</v>
      </c>
      <c r="X244" s="61">
        <f t="shared" ref="X244:X271" si="186">IF(AND(ISNUMBER(J244), J244&gt;0), 1, 0)</f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SplitAirCond - Split air conditioning system                        </v>
      </c>
    </row>
    <row r="245" spans="1:30" x14ac:dyDescent="0.25">
      <c r="C245" s="61">
        <f t="shared" ref="C245:C271" si="187">C244</f>
        <v>2016</v>
      </c>
      <c r="D245" s="6">
        <f t="shared" ref="D245:D271" si="188">D244</f>
        <v>2017</v>
      </c>
      <c r="E245" t="s">
        <v>175</v>
      </c>
      <c r="F245" s="63">
        <v>14</v>
      </c>
      <c r="G245" s="66" t="s">
        <v>737</v>
      </c>
      <c r="H245" s="66" t="s">
        <v>737</v>
      </c>
      <c r="I245" s="64">
        <v>11</v>
      </c>
      <c r="J245" s="66" t="s">
        <v>738</v>
      </c>
      <c r="K245" s="66" t="s">
        <v>738</v>
      </c>
      <c r="L245" s="66" t="s">
        <v>716</v>
      </c>
      <c r="M245" s="66" t="s">
        <v>188</v>
      </c>
      <c r="N245" s="66" t="s">
        <v>189</v>
      </c>
      <c r="O245" s="72">
        <f t="shared" ref="O245:T245" si="189">O113</f>
        <v>1</v>
      </c>
      <c r="P245" s="61">
        <f t="shared" si="189"/>
        <v>1</v>
      </c>
      <c r="Q245" s="61">
        <f t="shared" si="189"/>
        <v>0</v>
      </c>
      <c r="R245" s="61">
        <f t="shared" si="189"/>
        <v>1</v>
      </c>
      <c r="S245" s="92">
        <f t="shared" si="189"/>
        <v>0</v>
      </c>
      <c r="T245" s="75" t="str">
        <f t="shared" si="189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1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PkgAirCond - Central packaged A/C system (&lt; 65 kBtuh)               </v>
      </c>
    </row>
    <row r="246" spans="1:30" x14ac:dyDescent="0.25">
      <c r="C246" s="61">
        <f t="shared" si="187"/>
        <v>2016</v>
      </c>
      <c r="D246" s="6">
        <f t="shared" si="188"/>
        <v>2017</v>
      </c>
      <c r="E246" t="s">
        <v>176</v>
      </c>
      <c r="F246" s="51">
        <v>13</v>
      </c>
      <c r="G246" s="66" t="s">
        <v>737</v>
      </c>
      <c r="H246" s="66" t="s">
        <v>737</v>
      </c>
      <c r="I246" s="11">
        <v>0</v>
      </c>
      <c r="J246" s="66" t="s">
        <v>738</v>
      </c>
      <c r="K246" s="66" t="s">
        <v>738</v>
      </c>
      <c r="L246" s="66" t="s">
        <v>716</v>
      </c>
      <c r="M246" s="66" t="s">
        <v>188</v>
      </c>
      <c r="N246" s="66" t="s">
        <v>189</v>
      </c>
      <c r="O246" s="72">
        <f t="shared" ref="O246:T246" si="190">O114</f>
        <v>0</v>
      </c>
      <c r="P246" s="61">
        <f t="shared" si="190"/>
        <v>1</v>
      </c>
      <c r="Q246" s="61">
        <f t="shared" si="190"/>
        <v>0</v>
      </c>
      <c r="R246" s="61">
        <f t="shared" si="190"/>
        <v>1</v>
      </c>
      <c r="S246" s="92">
        <f t="shared" si="190"/>
        <v>0</v>
      </c>
      <c r="T246" s="75" t="str">
        <f t="shared" si="190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0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LrgPkgAirCond - Large packaged A/C system (&gt;= 65 kBtuh)             </v>
      </c>
    </row>
    <row r="247" spans="1:30" x14ac:dyDescent="0.25">
      <c r="C247" s="61">
        <f t="shared" si="187"/>
        <v>2016</v>
      </c>
      <c r="D247" s="6">
        <f t="shared" si="188"/>
        <v>2017</v>
      </c>
      <c r="E247" t="s">
        <v>519</v>
      </c>
      <c r="F247" s="51">
        <v>12</v>
      </c>
      <c r="G247" s="66" t="s">
        <v>737</v>
      </c>
      <c r="H247" s="66" t="s">
        <v>737</v>
      </c>
      <c r="I247" s="149">
        <v>10</v>
      </c>
      <c r="J247" s="66" t="s">
        <v>738</v>
      </c>
      <c r="K247" s="66" t="s">
        <v>738</v>
      </c>
      <c r="L247" s="66" t="s">
        <v>716</v>
      </c>
      <c r="M247" s="66" t="s">
        <v>188</v>
      </c>
      <c r="N247" s="66" t="s">
        <v>189</v>
      </c>
      <c r="O247" s="72">
        <f t="shared" ref="O247:T247" si="191">O115</f>
        <v>1</v>
      </c>
      <c r="P247" s="61">
        <f t="shared" si="191"/>
        <v>1</v>
      </c>
      <c r="Q247" s="61">
        <f t="shared" si="191"/>
        <v>0</v>
      </c>
      <c r="R247" s="61">
        <f t="shared" si="191"/>
        <v>1</v>
      </c>
      <c r="S247" s="92">
        <f t="shared" si="191"/>
        <v>0</v>
      </c>
      <c r="T247" s="75" t="str">
        <f t="shared" si="191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 xml:space="preserve">SDHVSplitAirCond - Small duct, high velocity, split A/C system                        </v>
      </c>
    </row>
    <row r="248" spans="1:30" x14ac:dyDescent="0.25">
      <c r="C248" s="61">
        <f t="shared" si="187"/>
        <v>2016</v>
      </c>
      <c r="D248" s="6">
        <f t="shared" si="188"/>
        <v>2017</v>
      </c>
      <c r="E248" t="s">
        <v>530</v>
      </c>
      <c r="F248" s="51">
        <v>14</v>
      </c>
      <c r="G248" s="66" t="s">
        <v>737</v>
      </c>
      <c r="H248" s="66" t="s">
        <v>737</v>
      </c>
      <c r="I248" s="11">
        <v>11.7</v>
      </c>
      <c r="J248" s="66" t="s">
        <v>738</v>
      </c>
      <c r="K248" s="66" t="s">
        <v>738</v>
      </c>
      <c r="L248" s="66" t="s">
        <v>716</v>
      </c>
      <c r="M248" s="66" t="s">
        <v>188</v>
      </c>
      <c r="N248" s="66" t="s">
        <v>189</v>
      </c>
      <c r="O248" s="72">
        <f t="shared" ref="O248:T248" si="192">O116</f>
        <v>1</v>
      </c>
      <c r="P248" s="61">
        <f t="shared" si="192"/>
        <v>0</v>
      </c>
      <c r="Q248" s="61">
        <f t="shared" si="192"/>
        <v>0</v>
      </c>
      <c r="R248" s="61">
        <f t="shared" si="192"/>
        <v>1</v>
      </c>
      <c r="S248" s="92">
        <f t="shared" si="192"/>
        <v>1</v>
      </c>
      <c r="T248" s="75" t="str">
        <f t="shared" si="192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DuctlessMiniSplitAirCond – Ductless mini-split A/C system</v>
      </c>
    </row>
    <row r="249" spans="1:30" x14ac:dyDescent="0.25">
      <c r="C249" s="61">
        <f t="shared" si="187"/>
        <v>2016</v>
      </c>
      <c r="D249" s="6">
        <f t="shared" si="188"/>
        <v>2017</v>
      </c>
      <c r="E249" t="s">
        <v>531</v>
      </c>
      <c r="F249" s="51">
        <v>14</v>
      </c>
      <c r="G249" s="66" t="s">
        <v>737</v>
      </c>
      <c r="H249" s="66" t="s">
        <v>737</v>
      </c>
      <c r="I249" s="11">
        <v>11.7</v>
      </c>
      <c r="J249" s="66" t="s">
        <v>738</v>
      </c>
      <c r="K249" s="66" t="s">
        <v>738</v>
      </c>
      <c r="L249" s="66" t="s">
        <v>716</v>
      </c>
      <c r="M249" s="66" t="s">
        <v>188</v>
      </c>
      <c r="N249" s="66" t="s">
        <v>189</v>
      </c>
      <c r="O249" s="72">
        <f t="shared" ref="O249:T249" si="193">O117</f>
        <v>1</v>
      </c>
      <c r="P249" s="61">
        <f t="shared" si="193"/>
        <v>0</v>
      </c>
      <c r="Q249" s="61">
        <f t="shared" si="193"/>
        <v>0</v>
      </c>
      <c r="R249" s="61">
        <f t="shared" si="193"/>
        <v>1</v>
      </c>
      <c r="S249" s="92">
        <f t="shared" si="193"/>
        <v>1</v>
      </c>
      <c r="T249" s="75" t="str">
        <f t="shared" si="193"/>
        <v xml:space="preserve">SplitAirCond     </v>
      </c>
      <c r="U249" s="72">
        <f t="shared" si="184"/>
        <v>1</v>
      </c>
      <c r="V249" s="61">
        <f t="shared" si="180"/>
        <v>0</v>
      </c>
      <c r="W249" s="61">
        <f t="shared" si="185"/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DuctlessMultiSplitAirCond - Ductless multi-split A/C system</v>
      </c>
    </row>
    <row r="250" spans="1:30" x14ac:dyDescent="0.25">
      <c r="C250" s="61">
        <f t="shared" si="187"/>
        <v>2016</v>
      </c>
      <c r="D250" s="6">
        <f t="shared" si="188"/>
        <v>2017</v>
      </c>
      <c r="E250" t="s">
        <v>527</v>
      </c>
      <c r="F250" s="51">
        <v>13</v>
      </c>
      <c r="G250" s="66" t="s">
        <v>737</v>
      </c>
      <c r="H250" s="66" t="s">
        <v>737</v>
      </c>
      <c r="I250" s="11">
        <v>11.3</v>
      </c>
      <c r="J250" s="66" t="s">
        <v>738</v>
      </c>
      <c r="K250" s="66" t="s">
        <v>738</v>
      </c>
      <c r="L250" s="66" t="s">
        <v>716</v>
      </c>
      <c r="M250" s="66" t="s">
        <v>188</v>
      </c>
      <c r="N250" s="66" t="s">
        <v>189</v>
      </c>
      <c r="O250" s="72">
        <f t="shared" ref="O250:T250" si="194">O118</f>
        <v>1</v>
      </c>
      <c r="P250" s="61">
        <f t="shared" si="194"/>
        <v>0</v>
      </c>
      <c r="Q250" s="61">
        <f t="shared" si="194"/>
        <v>0</v>
      </c>
      <c r="R250" s="61">
        <f t="shared" si="194"/>
        <v>1</v>
      </c>
      <c r="S250" s="92">
        <f t="shared" si="194"/>
        <v>1</v>
      </c>
      <c r="T250" s="75" t="str">
        <f t="shared" si="194"/>
        <v xml:space="preserve">SplitAirCond     </v>
      </c>
      <c r="U250" s="72">
        <f t="shared" ref="U250:U271" si="195">IF(AND(ISNUMBER(F250), F250&gt;0), 1, 0)</f>
        <v>1</v>
      </c>
      <c r="V250" s="61">
        <f t="shared" ref="V250:V262" si="196">IF(AND(ISNUMBER(G250), G250&gt;0), 1, 0)</f>
        <v>0</v>
      </c>
      <c r="W250" s="61">
        <f t="shared" ref="W250:W262" si="197">IF(AND(ISNUMBER(I250), I250&gt;0), 1, 0)</f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>DuctlessVRFAirCond - Ductless variable refrigerant flow (VRF) A/C system</v>
      </c>
    </row>
    <row r="251" spans="1:30" x14ac:dyDescent="0.25">
      <c r="C251" s="61">
        <f t="shared" si="187"/>
        <v>2016</v>
      </c>
      <c r="D251" s="6">
        <f t="shared" si="188"/>
        <v>2017</v>
      </c>
      <c r="E251" t="s">
        <v>177</v>
      </c>
      <c r="F251" s="67" t="s">
        <v>154</v>
      </c>
      <c r="G251" s="66" t="s">
        <v>737</v>
      </c>
      <c r="H251" s="66" t="s">
        <v>737</v>
      </c>
      <c r="I251" s="11">
        <v>8.5</v>
      </c>
      <c r="J251" s="66" t="s">
        <v>738</v>
      </c>
      <c r="K251" s="66" t="s">
        <v>738</v>
      </c>
      <c r="L251" s="66" t="s">
        <v>716</v>
      </c>
      <c r="M251" s="66" t="s">
        <v>188</v>
      </c>
      <c r="N251" s="66" t="s">
        <v>189</v>
      </c>
      <c r="O251" s="72">
        <f t="shared" ref="O251:T251" si="198">O119</f>
        <v>1</v>
      </c>
      <c r="P251" s="61">
        <f t="shared" si="198"/>
        <v>0</v>
      </c>
      <c r="Q251" s="61">
        <f t="shared" si="198"/>
        <v>0</v>
      </c>
      <c r="R251" s="61">
        <f t="shared" si="198"/>
        <v>0</v>
      </c>
      <c r="S251" s="92">
        <f t="shared" si="198"/>
        <v>1</v>
      </c>
      <c r="T251" s="75" t="str">
        <f t="shared" si="198"/>
        <v xml:space="preserve">SplitAirCond     </v>
      </c>
      <c r="U251" s="72">
        <f t="shared" si="195"/>
        <v>0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RoomAirCond - Non-central room A/C system                           </v>
      </c>
    </row>
    <row r="252" spans="1:30" x14ac:dyDescent="0.25">
      <c r="C252" s="61">
        <f t="shared" si="187"/>
        <v>2016</v>
      </c>
      <c r="D252" s="6">
        <f t="shared" si="188"/>
        <v>2017</v>
      </c>
      <c r="E252" t="s">
        <v>178</v>
      </c>
      <c r="F252" s="63">
        <v>14</v>
      </c>
      <c r="G252" s="66" t="s">
        <v>737</v>
      </c>
      <c r="H252" s="66" t="s">
        <v>737</v>
      </c>
      <c r="I252" s="10">
        <v>11.7</v>
      </c>
      <c r="J252" s="66" t="s">
        <v>738</v>
      </c>
      <c r="K252" s="66" t="s">
        <v>738</v>
      </c>
      <c r="L252" s="66" t="s">
        <v>716</v>
      </c>
      <c r="M252" s="66" t="s">
        <v>188</v>
      </c>
      <c r="N252" s="66" t="s">
        <v>189</v>
      </c>
      <c r="O252" s="72">
        <f t="shared" ref="O252:T252" si="199">O120</f>
        <v>1</v>
      </c>
      <c r="P252" s="61">
        <f t="shared" si="199"/>
        <v>1</v>
      </c>
      <c r="Q252" s="61">
        <f t="shared" si="199"/>
        <v>1</v>
      </c>
      <c r="R252" s="61">
        <f t="shared" si="199"/>
        <v>1</v>
      </c>
      <c r="S252" s="92">
        <f t="shared" si="199"/>
        <v>0</v>
      </c>
      <c r="T252" s="75" t="str">
        <f t="shared" si="199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SplitHeatPump - Split heat pump system                              </v>
      </c>
    </row>
    <row r="253" spans="1:30" x14ac:dyDescent="0.25">
      <c r="C253" s="61">
        <f t="shared" si="187"/>
        <v>2016</v>
      </c>
      <c r="D253" s="6">
        <f t="shared" si="188"/>
        <v>2017</v>
      </c>
      <c r="E253" t="s">
        <v>179</v>
      </c>
      <c r="F253" s="63">
        <v>14</v>
      </c>
      <c r="G253" s="66" t="s">
        <v>737</v>
      </c>
      <c r="H253" s="66" t="s">
        <v>737</v>
      </c>
      <c r="I253" s="10">
        <v>11.7</v>
      </c>
      <c r="J253" s="66" t="s">
        <v>738</v>
      </c>
      <c r="K253" s="66" t="s">
        <v>738</v>
      </c>
      <c r="L253" s="66" t="s">
        <v>716</v>
      </c>
      <c r="M253" s="66" t="s">
        <v>188</v>
      </c>
      <c r="N253" s="66" t="s">
        <v>189</v>
      </c>
      <c r="O253" s="72">
        <f t="shared" ref="O253:T253" si="200">O121</f>
        <v>1</v>
      </c>
      <c r="P253" s="61">
        <f t="shared" si="200"/>
        <v>1</v>
      </c>
      <c r="Q253" s="61">
        <f t="shared" si="200"/>
        <v>1</v>
      </c>
      <c r="R253" s="61">
        <f t="shared" si="200"/>
        <v>1</v>
      </c>
      <c r="S253" s="92">
        <f t="shared" si="200"/>
        <v>0</v>
      </c>
      <c r="T253" s="75" t="str">
        <f t="shared" si="200"/>
        <v xml:space="preserve">SplitHeatPump    </v>
      </c>
      <c r="U253" s="72">
        <f t="shared" si="195"/>
        <v>1</v>
      </c>
      <c r="V253" s="61">
        <f t="shared" si="196"/>
        <v>0</v>
      </c>
      <c r="W253" s="61">
        <f t="shared" si="197"/>
        <v>1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PkgHeatPump - Central single-packaged heat pump system (&lt; 65 kBtuh) </v>
      </c>
    </row>
    <row r="254" spans="1:30" x14ac:dyDescent="0.25">
      <c r="C254" s="61">
        <f t="shared" si="187"/>
        <v>2016</v>
      </c>
      <c r="D254" s="6">
        <f t="shared" si="188"/>
        <v>2017</v>
      </c>
      <c r="E254" t="s">
        <v>180</v>
      </c>
      <c r="F254" s="67" t="s">
        <v>154</v>
      </c>
      <c r="G254" s="66" t="s">
        <v>737</v>
      </c>
      <c r="H254" s="66" t="s">
        <v>737</v>
      </c>
      <c r="I254" s="11">
        <v>0</v>
      </c>
      <c r="J254" s="66" t="s">
        <v>738</v>
      </c>
      <c r="K254" s="66" t="s">
        <v>738</v>
      </c>
      <c r="L254" s="66" t="s">
        <v>716</v>
      </c>
      <c r="M254" s="66" t="s">
        <v>188</v>
      </c>
      <c r="N254" s="66" t="s">
        <v>189</v>
      </c>
      <c r="O254" s="72">
        <f t="shared" ref="O254:T254" si="201">O122</f>
        <v>0</v>
      </c>
      <c r="P254" s="61">
        <f t="shared" si="201"/>
        <v>1</v>
      </c>
      <c r="Q254" s="61">
        <f t="shared" si="201"/>
        <v>1</v>
      </c>
      <c r="R254" s="61">
        <f t="shared" si="201"/>
        <v>1</v>
      </c>
      <c r="S254" s="92">
        <f t="shared" si="201"/>
        <v>0</v>
      </c>
      <c r="T254" s="75" t="str">
        <f t="shared" si="201"/>
        <v xml:space="preserve">SplitHeatPump    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LrgPkgHeatPump - Large packaged heat pump system (&gt;= 65 kBtuh)      </v>
      </c>
    </row>
    <row r="255" spans="1:30" x14ac:dyDescent="0.25">
      <c r="A255" t="s">
        <v>0</v>
      </c>
      <c r="C255" s="61">
        <f t="shared" si="187"/>
        <v>2016</v>
      </c>
      <c r="D255" s="6">
        <f t="shared" si="188"/>
        <v>2017</v>
      </c>
      <c r="E255" s="24" t="s">
        <v>181</v>
      </c>
      <c r="F255" s="67" t="s">
        <v>154</v>
      </c>
      <c r="G255" s="66" t="s">
        <v>737</v>
      </c>
      <c r="H255" s="66" t="s">
        <v>737</v>
      </c>
      <c r="I255" s="66" t="s">
        <v>155</v>
      </c>
      <c r="J255" s="66" t="s">
        <v>738</v>
      </c>
      <c r="K255" s="66" t="s">
        <v>738</v>
      </c>
      <c r="L255" s="66" t="s">
        <v>716</v>
      </c>
      <c r="M255" s="11">
        <v>0</v>
      </c>
      <c r="N255" s="11">
        <v>0</v>
      </c>
      <c r="O255" s="72">
        <f t="shared" ref="O255:T255" si="202">O123</f>
        <v>0</v>
      </c>
      <c r="P255" s="61">
        <f t="shared" si="202"/>
        <v>1</v>
      </c>
      <c r="Q255" s="61">
        <f t="shared" si="202"/>
        <v>0</v>
      </c>
      <c r="R255" s="61">
        <f t="shared" si="202"/>
        <v>1</v>
      </c>
      <c r="S255" s="92">
        <f t="shared" si="202"/>
        <v>0</v>
      </c>
      <c r="T255" s="75" t="str">
        <f t="shared" si="202"/>
        <v>N/A</v>
      </c>
      <c r="U255" s="72">
        <f t="shared" si="195"/>
        <v>0</v>
      </c>
      <c r="V255" s="61">
        <f t="shared" si="196"/>
        <v>0</v>
      </c>
      <c r="W255" s="61">
        <f t="shared" si="197"/>
        <v>0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GasCooling - Gas absorption cooling                                 </v>
      </c>
    </row>
    <row r="256" spans="1:30" x14ac:dyDescent="0.25">
      <c r="C256" s="61">
        <f t="shared" si="187"/>
        <v>2016</v>
      </c>
      <c r="D256" s="6">
        <f t="shared" si="188"/>
        <v>2017</v>
      </c>
      <c r="E256" t="s">
        <v>515</v>
      </c>
      <c r="F256" s="51">
        <v>12</v>
      </c>
      <c r="G256" s="66" t="s">
        <v>737</v>
      </c>
      <c r="H256" s="66" t="s">
        <v>737</v>
      </c>
      <c r="I256" s="149">
        <v>10</v>
      </c>
      <c r="J256" s="66" t="s">
        <v>738</v>
      </c>
      <c r="K256" s="66" t="s">
        <v>738</v>
      </c>
      <c r="L256" s="66" t="s">
        <v>716</v>
      </c>
      <c r="M256" s="66" t="s">
        <v>188</v>
      </c>
      <c r="N256" s="66" t="s">
        <v>189</v>
      </c>
      <c r="O256" s="72">
        <f t="shared" ref="O256:T256" si="203">O124</f>
        <v>1</v>
      </c>
      <c r="P256" s="61">
        <f t="shared" si="203"/>
        <v>1</v>
      </c>
      <c r="Q256" s="61">
        <f t="shared" si="203"/>
        <v>1</v>
      </c>
      <c r="R256" s="61">
        <f t="shared" si="203"/>
        <v>1</v>
      </c>
      <c r="S256" s="92">
        <f t="shared" si="203"/>
        <v>0</v>
      </c>
      <c r="T256" s="75" t="str">
        <f t="shared" si="203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 xml:space="preserve">SDHVSplitHeatPump - Small duct, high velocity, central split heat pump                              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534</v>
      </c>
      <c r="F257" s="51">
        <v>14</v>
      </c>
      <c r="G257" s="66" t="s">
        <v>737</v>
      </c>
      <c r="H257" s="66" t="s">
        <v>737</v>
      </c>
      <c r="I257" s="11">
        <v>11.7</v>
      </c>
      <c r="J257" s="66" t="s">
        <v>738</v>
      </c>
      <c r="K257" s="66" t="s">
        <v>738</v>
      </c>
      <c r="L257" s="66" t="s">
        <v>716</v>
      </c>
      <c r="M257" s="66" t="s">
        <v>188</v>
      </c>
      <c r="N257" s="66" t="s">
        <v>189</v>
      </c>
      <c r="O257" s="72">
        <f t="shared" ref="O257:T257" si="204">O125</f>
        <v>1</v>
      </c>
      <c r="P257" s="61">
        <f t="shared" si="204"/>
        <v>0</v>
      </c>
      <c r="Q257" s="61">
        <f t="shared" si="204"/>
        <v>1</v>
      </c>
      <c r="R257" s="61">
        <f t="shared" si="204"/>
        <v>1</v>
      </c>
      <c r="S257" s="92">
        <f t="shared" si="204"/>
        <v>1</v>
      </c>
      <c r="T257" s="75" t="str">
        <f t="shared" si="204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DuctlessMiniSplitHeatPump – Ductless mini-split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535</v>
      </c>
      <c r="F258" s="51">
        <v>14</v>
      </c>
      <c r="G258" s="66" t="s">
        <v>737</v>
      </c>
      <c r="H258" s="66" t="s">
        <v>737</v>
      </c>
      <c r="I258" s="11">
        <v>11.7</v>
      </c>
      <c r="J258" s="66" t="s">
        <v>738</v>
      </c>
      <c r="K258" s="66" t="s">
        <v>738</v>
      </c>
      <c r="L258" s="66" t="s">
        <v>716</v>
      </c>
      <c r="M258" s="66" t="s">
        <v>188</v>
      </c>
      <c r="N258" s="66" t="s">
        <v>189</v>
      </c>
      <c r="O258" s="72">
        <f t="shared" ref="O258:T258" si="205">O126</f>
        <v>1</v>
      </c>
      <c r="P258" s="61">
        <f t="shared" si="205"/>
        <v>0</v>
      </c>
      <c r="Q258" s="61">
        <f t="shared" si="205"/>
        <v>1</v>
      </c>
      <c r="R258" s="61">
        <f t="shared" si="205"/>
        <v>1</v>
      </c>
      <c r="S258" s="92">
        <f t="shared" si="205"/>
        <v>1</v>
      </c>
      <c r="T258" s="75" t="str">
        <f t="shared" si="205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si="181"/>
        <v>0</v>
      </c>
      <c r="Z258" s="61">
        <v>-1</v>
      </c>
      <c r="AA258" s="61" t="s">
        <v>0</v>
      </c>
      <c r="AB258" s="62" t="str">
        <f t="shared" si="182"/>
        <v>DuctlessMultiSplitHeatPump - Ductless multi-split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524</v>
      </c>
      <c r="F259" s="51">
        <v>13</v>
      </c>
      <c r="G259" s="66" t="s">
        <v>737</v>
      </c>
      <c r="H259" s="66" t="s">
        <v>737</v>
      </c>
      <c r="I259" s="11">
        <v>11.3</v>
      </c>
      <c r="J259" s="66" t="s">
        <v>738</v>
      </c>
      <c r="K259" s="66" t="s">
        <v>738</v>
      </c>
      <c r="L259" s="66" t="s">
        <v>716</v>
      </c>
      <c r="M259" s="66" t="s">
        <v>188</v>
      </c>
      <c r="N259" s="66" t="s">
        <v>189</v>
      </c>
      <c r="O259" s="72">
        <f t="shared" ref="O259:T259" si="206">O127</f>
        <v>1</v>
      </c>
      <c r="P259" s="61">
        <f t="shared" si="206"/>
        <v>-1</v>
      </c>
      <c r="Q259" s="61">
        <f t="shared" si="206"/>
        <v>1</v>
      </c>
      <c r="R259" s="61">
        <f t="shared" si="206"/>
        <v>1</v>
      </c>
      <c r="S259" s="92">
        <f t="shared" si="206"/>
        <v>1</v>
      </c>
      <c r="T259" s="75" t="str">
        <f t="shared" si="206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ref="Y259:Y271" si="207">IF(AND(ISNUMBER(L259), L259&gt;0), 1, 0)</f>
        <v>0</v>
      </c>
      <c r="Z259" s="61">
        <v>-1</v>
      </c>
      <c r="AA259" s="61" t="s">
        <v>0</v>
      </c>
      <c r="AB259" s="62" t="str">
        <f t="shared" si="182"/>
        <v>DuctlessVRFHeatPump - Ductless variable refrigerant flow (VRF) heat pump system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182</v>
      </c>
      <c r="F260" s="63">
        <v>12</v>
      </c>
      <c r="G260" s="66" t="s">
        <v>737</v>
      </c>
      <c r="H260" s="66" t="s">
        <v>737</v>
      </c>
      <c r="I260" s="10">
        <v>10</v>
      </c>
      <c r="J260" s="66" t="s">
        <v>738</v>
      </c>
      <c r="K260" s="66" t="s">
        <v>738</v>
      </c>
      <c r="L260" s="66" t="s">
        <v>716</v>
      </c>
      <c r="M260" s="66" t="s">
        <v>188</v>
      </c>
      <c r="N260" s="66" t="s">
        <v>189</v>
      </c>
      <c r="O260" s="72">
        <f t="shared" ref="O260:T260" si="208">O128</f>
        <v>1</v>
      </c>
      <c r="P260" s="61">
        <f t="shared" si="208"/>
        <v>0</v>
      </c>
      <c r="Q260" s="61">
        <f t="shared" si="208"/>
        <v>1</v>
      </c>
      <c r="R260" s="61">
        <f t="shared" si="208"/>
        <v>0</v>
      </c>
      <c r="S260" s="92">
        <f t="shared" si="208"/>
        <v>1</v>
      </c>
      <c r="T260" s="75" t="str">
        <f t="shared" si="208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 xml:space="preserve">RoomHeatPump - Room (non-central) heat pump system                  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367</v>
      </c>
      <c r="F261" s="63">
        <v>14</v>
      </c>
      <c r="G261" s="66" t="s">
        <v>737</v>
      </c>
      <c r="H261" s="66" t="s">
        <v>737</v>
      </c>
      <c r="I261" s="10">
        <v>11.7</v>
      </c>
      <c r="J261" s="66" t="s">
        <v>738</v>
      </c>
      <c r="K261" s="66" t="s">
        <v>738</v>
      </c>
      <c r="L261" s="66" t="s">
        <v>716</v>
      </c>
      <c r="M261" s="66" t="s">
        <v>188</v>
      </c>
      <c r="N261" s="66" t="s">
        <v>189</v>
      </c>
      <c r="O261" s="72">
        <f t="shared" ref="O261:T261" si="209">O129</f>
        <v>1</v>
      </c>
      <c r="P261" s="61">
        <f t="shared" si="209"/>
        <v>-1</v>
      </c>
      <c r="Q261" s="61">
        <f t="shared" si="209"/>
        <v>1</v>
      </c>
      <c r="R261" s="61">
        <f t="shared" si="209"/>
        <v>1</v>
      </c>
      <c r="S261" s="92">
        <f t="shared" si="209"/>
        <v>1</v>
      </c>
      <c r="T261" s="75" t="str">
        <f t="shared" si="209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AirToWaterHeatPump - Air to water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366</v>
      </c>
      <c r="F262" s="63">
        <v>14</v>
      </c>
      <c r="G262" s="66" t="s">
        <v>737</v>
      </c>
      <c r="H262" s="66" t="s">
        <v>737</v>
      </c>
      <c r="I262" s="10">
        <v>11.7</v>
      </c>
      <c r="J262" s="66" t="s">
        <v>738</v>
      </c>
      <c r="K262" s="66" t="s">
        <v>738</v>
      </c>
      <c r="L262" s="66" t="s">
        <v>716</v>
      </c>
      <c r="M262" s="66" t="s">
        <v>188</v>
      </c>
      <c r="N262" s="66" t="s">
        <v>189</v>
      </c>
      <c r="O262" s="72">
        <f t="shared" ref="O262:T265" si="210">O130</f>
        <v>1</v>
      </c>
      <c r="P262" s="61">
        <f t="shared" si="210"/>
        <v>-1</v>
      </c>
      <c r="Q262" s="61">
        <f t="shared" si="210"/>
        <v>1</v>
      </c>
      <c r="R262" s="61">
        <f t="shared" si="210"/>
        <v>1</v>
      </c>
      <c r="S262" s="92">
        <f t="shared" si="210"/>
        <v>1</v>
      </c>
      <c r="T262" s="75" t="str">
        <f t="shared" si="210"/>
        <v xml:space="preserve">SplitHeatPump    </v>
      </c>
      <c r="U262" s="72">
        <f t="shared" si="195"/>
        <v>1</v>
      </c>
      <c r="V262" s="61">
        <f t="shared" si="196"/>
        <v>0</v>
      </c>
      <c r="W262" s="61">
        <f t="shared" si="197"/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GroundSourceHeatPump - Ground source heat pump (able to heat DHW)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553</v>
      </c>
      <c r="F263" s="51">
        <v>14</v>
      </c>
      <c r="G263" s="66" t="s">
        <v>737</v>
      </c>
      <c r="H263" s="66" t="s">
        <v>737</v>
      </c>
      <c r="I263" s="11">
        <v>11.7</v>
      </c>
      <c r="J263" s="66" t="s">
        <v>738</v>
      </c>
      <c r="K263" s="66" t="s">
        <v>738</v>
      </c>
      <c r="L263" s="66" t="s">
        <v>716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1">IF(AND(ISNUMBER(F263), F263&gt;0), 1, 0)</f>
        <v>1</v>
      </c>
      <c r="V263" s="61">
        <f t="shared" ref="V263:V271" si="212">IF(AND(ISNUMBER(G263), G263&gt;0), 1, 0)</f>
        <v>0</v>
      </c>
      <c r="W263" s="61">
        <f t="shared" ref="W263" si="213">IF(AND(ISNUMBER(I263), I263&gt;0), 1, 0)</f>
        <v>1</v>
      </c>
      <c r="X263" s="61">
        <f t="shared" si="186"/>
        <v>0</v>
      </c>
      <c r="Y263" s="61">
        <f t="shared" si="207"/>
        <v>0</v>
      </c>
      <c r="Z263" s="61">
        <v>-1</v>
      </c>
      <c r="AA263" s="61" t="s">
        <v>0</v>
      </c>
      <c r="AB263" s="62" t="str">
        <f t="shared" si="182"/>
        <v>VCHP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732</v>
      </c>
      <c r="F264" s="51">
        <v>14</v>
      </c>
      <c r="G264" s="66" t="s">
        <v>737</v>
      </c>
      <c r="H264" s="66" t="s">
        <v>737</v>
      </c>
      <c r="I264" s="11">
        <v>11.7</v>
      </c>
      <c r="J264" s="66" t="s">
        <v>738</v>
      </c>
      <c r="K264" s="66" t="s">
        <v>738</v>
      </c>
      <c r="L264" s="66" t="s">
        <v>716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4">IF(AND(ISNUMBER(F264), F264&gt;0), 1, 0)</f>
        <v>1</v>
      </c>
      <c r="V264" s="61">
        <f t="shared" si="212"/>
        <v>0</v>
      </c>
      <c r="W264" s="61">
        <f t="shared" ref="W264" si="215">IF(AND(ISNUMBER(I264), I264&gt;0), 1, 0)</f>
        <v>1</v>
      </c>
      <c r="X264" s="61">
        <f t="shared" si="186"/>
        <v>0</v>
      </c>
      <c r="Y264" s="61">
        <f t="shared" ref="Y264" si="216">IF(AND(ISNUMBER(L264), L264&gt;0), 1, 0)</f>
        <v>0</v>
      </c>
      <c r="Z264" s="61">
        <v>-1</v>
      </c>
      <c r="AA264" s="61" t="s">
        <v>0</v>
      </c>
      <c r="AB264" s="62" t="str">
        <f t="shared" si="182"/>
        <v>VCHP2 - Variable Capacity Heat Pump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1070</v>
      </c>
      <c r="F265" s="51">
        <v>14</v>
      </c>
      <c r="G265" s="66" t="s">
        <v>737</v>
      </c>
      <c r="H265" s="66" t="s">
        <v>737</v>
      </c>
      <c r="I265" s="11">
        <v>11.7</v>
      </c>
      <c r="J265" s="66" t="s">
        <v>738</v>
      </c>
      <c r="K265" s="66" t="s">
        <v>738</v>
      </c>
      <c r="L265" s="66" t="s">
        <v>716</v>
      </c>
      <c r="M265" s="66" t="s">
        <v>188</v>
      </c>
      <c r="N265" s="66" t="s">
        <v>189</v>
      </c>
      <c r="O265" s="72">
        <f t="shared" si="210"/>
        <v>1</v>
      </c>
      <c r="P265" s="61">
        <f t="shared" si="210"/>
        <v>-1</v>
      </c>
      <c r="Q265" s="61">
        <f t="shared" si="210"/>
        <v>1</v>
      </c>
      <c r="R265" s="61">
        <f t="shared" si="210"/>
        <v>0</v>
      </c>
      <c r="S265" s="92">
        <f t="shared" si="210"/>
        <v>0</v>
      </c>
      <c r="T265" s="75" t="str">
        <f t="shared" si="210"/>
        <v xml:space="preserve">SplitHeatPump    </v>
      </c>
      <c r="U265" s="72">
        <f t="shared" ref="U265" si="217">IF(AND(ISNUMBER(F265), F265&gt;0), 1, 0)</f>
        <v>1</v>
      </c>
      <c r="V265" s="61">
        <f t="shared" ref="V265" si="218">IF(AND(ISNUMBER(G265), G265&gt;0), 1, 0)</f>
        <v>0</v>
      </c>
      <c r="W265" s="61">
        <f t="shared" ref="W265" si="219">IF(AND(ISNUMBER(I265), I265&gt;0), 1, 0)</f>
        <v>1</v>
      </c>
      <c r="X265" s="61">
        <f t="shared" ref="X265" si="220">IF(AND(ISNUMBER(J265), J265&gt;0), 1, 0)</f>
        <v>0</v>
      </c>
      <c r="Y265" s="61">
        <f t="shared" ref="Y265" si="221">IF(AND(ISNUMBER(L265), L265&gt;0), 1, 0)</f>
        <v>0</v>
      </c>
      <c r="Z265" s="61">
        <v>-1</v>
      </c>
      <c r="AA265" s="61" t="s">
        <v>0</v>
      </c>
      <c r="AB265" s="62" t="str">
        <f t="shared" si="182"/>
        <v>VCHP3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183</v>
      </c>
      <c r="F266" s="52">
        <v>0</v>
      </c>
      <c r="G266" s="66" t="s">
        <v>737</v>
      </c>
      <c r="H266" s="66" t="s">
        <v>737</v>
      </c>
      <c r="I266" s="66" t="s">
        <v>155</v>
      </c>
      <c r="J266" s="66" t="s">
        <v>738</v>
      </c>
      <c r="K266" s="66" t="s">
        <v>738</v>
      </c>
      <c r="L266" s="66" t="s">
        <v>716</v>
      </c>
      <c r="M266" s="66" t="s">
        <v>188</v>
      </c>
      <c r="N266" s="66" t="s">
        <v>189</v>
      </c>
      <c r="O266" s="72">
        <f t="shared" ref="O266:T266" si="222">O134</f>
        <v>0</v>
      </c>
      <c r="P266" s="61">
        <f t="shared" si="222"/>
        <v>1</v>
      </c>
      <c r="Q266" s="61">
        <f t="shared" si="222"/>
        <v>0</v>
      </c>
      <c r="R266" s="61">
        <f t="shared" si="222"/>
        <v>0</v>
      </c>
      <c r="S266" s="92">
        <f t="shared" si="222"/>
        <v>0</v>
      </c>
      <c r="T266" s="75" t="str">
        <f t="shared" si="222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ref="W266:W271" si="223">IF(AND(ISNUMBER(I266), I266&gt;0), 1, 0)</f>
        <v>0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EvapDirect - Direct evaporative cooling system              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184</v>
      </c>
      <c r="F267" s="67" t="s">
        <v>154</v>
      </c>
      <c r="G267" s="66" t="s">
        <v>737</v>
      </c>
      <c r="H267" s="66" t="s">
        <v>737</v>
      </c>
      <c r="I267" s="48">
        <v>13</v>
      </c>
      <c r="J267" s="66" t="s">
        <v>738</v>
      </c>
      <c r="K267" s="66" t="s">
        <v>738</v>
      </c>
      <c r="L267" s="66" t="s">
        <v>716</v>
      </c>
      <c r="M267" s="66" t="s">
        <v>188</v>
      </c>
      <c r="N267" s="66" t="s">
        <v>189</v>
      </c>
      <c r="O267" s="72">
        <f t="shared" ref="O267:T267" si="224">O135</f>
        <v>0</v>
      </c>
      <c r="P267" s="61">
        <f t="shared" si="224"/>
        <v>1</v>
      </c>
      <c r="Q267" s="61">
        <f t="shared" si="224"/>
        <v>0</v>
      </c>
      <c r="R267" s="61">
        <f t="shared" si="224"/>
        <v>0</v>
      </c>
      <c r="S267" s="92">
        <f t="shared" si="224"/>
        <v>0</v>
      </c>
      <c r="T267" s="75" t="str">
        <f t="shared" si="224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EvapIndirDirect - Indirect-direct evaporative cooling system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185</v>
      </c>
      <c r="F268" s="67" t="s">
        <v>154</v>
      </c>
      <c r="G268" s="66" t="s">
        <v>737</v>
      </c>
      <c r="H268" s="66" t="s">
        <v>737</v>
      </c>
      <c r="I268" s="48">
        <v>13</v>
      </c>
      <c r="J268" s="66" t="s">
        <v>738</v>
      </c>
      <c r="K268" s="66" t="s">
        <v>738</v>
      </c>
      <c r="L268" s="66" t="s">
        <v>716</v>
      </c>
      <c r="M268" s="66" t="s">
        <v>188</v>
      </c>
      <c r="N268" s="66" t="s">
        <v>189</v>
      </c>
      <c r="O268" s="72">
        <f t="shared" ref="O268:T268" si="225">O136</f>
        <v>0</v>
      </c>
      <c r="P268" s="61">
        <f t="shared" si="225"/>
        <v>1</v>
      </c>
      <c r="Q268" s="61">
        <f t="shared" si="225"/>
        <v>0</v>
      </c>
      <c r="R268" s="61">
        <f t="shared" si="225"/>
        <v>0</v>
      </c>
      <c r="S268" s="92">
        <f t="shared" si="225"/>
        <v>0</v>
      </c>
      <c r="T268" s="75" t="str">
        <f t="shared" si="225"/>
        <v xml:space="preserve">SplitAirCond     </v>
      </c>
      <c r="U268" s="72">
        <f t="shared" si="195"/>
        <v>0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 xml:space="preserve">EvapIndirect - Indirect evaporative cooling system                  </v>
      </c>
    </row>
    <row r="269" spans="1:30" x14ac:dyDescent="0.25">
      <c r="C269" s="61">
        <f t="shared" si="187"/>
        <v>2016</v>
      </c>
      <c r="D269" s="6">
        <f t="shared" si="188"/>
        <v>2017</v>
      </c>
      <c r="E269" t="s">
        <v>379</v>
      </c>
      <c r="F269" s="51">
        <v>16</v>
      </c>
      <c r="G269" s="66" t="s">
        <v>737</v>
      </c>
      <c r="H269" s="66" t="s">
        <v>737</v>
      </c>
      <c r="I269" s="11">
        <v>14</v>
      </c>
      <c r="J269" s="66" t="s">
        <v>738</v>
      </c>
      <c r="K269" s="66" t="s">
        <v>738</v>
      </c>
      <c r="L269" s="66" t="s">
        <v>716</v>
      </c>
      <c r="M269" s="66" t="s">
        <v>188</v>
      </c>
      <c r="N269" s="66" t="s">
        <v>189</v>
      </c>
      <c r="O269" s="72">
        <f t="shared" ref="O269:T269" si="226">O137</f>
        <v>1</v>
      </c>
      <c r="P269" s="61">
        <f t="shared" si="226"/>
        <v>1</v>
      </c>
      <c r="Q269" s="61">
        <f t="shared" si="226"/>
        <v>0</v>
      </c>
      <c r="R269" s="61">
        <f t="shared" si="226"/>
        <v>1</v>
      </c>
      <c r="S269" s="92">
        <f t="shared" si="226"/>
        <v>0</v>
      </c>
      <c r="T269" s="75" t="str">
        <f t="shared" si="226"/>
        <v xml:space="preserve">SplitAirCond     </v>
      </c>
      <c r="U269" s="72">
        <f t="shared" si="195"/>
        <v>1</v>
      </c>
      <c r="V269" s="61">
        <f t="shared" si="212"/>
        <v>0</v>
      </c>
      <c r="W269" s="61">
        <f t="shared" si="223"/>
        <v>1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>EvapCondenser - Evaporatively-cooled condenser for split AC systems</v>
      </c>
      <c r="AD269" s="125"/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186</v>
      </c>
      <c r="F270" s="67" t="s">
        <v>154</v>
      </c>
      <c r="G270" s="66" t="s">
        <v>737</v>
      </c>
      <c r="H270" s="66" t="s">
        <v>737</v>
      </c>
      <c r="I270" s="11">
        <v>0</v>
      </c>
      <c r="J270" s="66" t="s">
        <v>738</v>
      </c>
      <c r="K270" s="66" t="s">
        <v>738</v>
      </c>
      <c r="L270" s="66" t="s">
        <v>716</v>
      </c>
      <c r="M270" s="66" t="s">
        <v>188</v>
      </c>
      <c r="N270" s="66" t="s">
        <v>189</v>
      </c>
      <c r="O270" s="72">
        <f t="shared" ref="O270:T270" si="227">O138</f>
        <v>0</v>
      </c>
      <c r="P270" s="61">
        <f t="shared" si="227"/>
        <v>1</v>
      </c>
      <c r="Q270" s="61">
        <f t="shared" si="227"/>
        <v>0</v>
      </c>
      <c r="R270" s="61">
        <f t="shared" si="227"/>
        <v>1</v>
      </c>
      <c r="S270" s="92">
        <f t="shared" si="227"/>
        <v>0</v>
      </c>
      <c r="T270" s="75" t="str">
        <f t="shared" si="227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Evap/CC - Evaporatively-cooled condensers                           </v>
      </c>
    </row>
    <row r="271" spans="1:30" x14ac:dyDescent="0.25">
      <c r="A271" t="s">
        <v>0</v>
      </c>
      <c r="C271" s="61">
        <f t="shared" si="187"/>
        <v>2016</v>
      </c>
      <c r="D271" s="6">
        <f t="shared" si="188"/>
        <v>2017</v>
      </c>
      <c r="E271" s="24" t="s">
        <v>187</v>
      </c>
      <c r="F271" s="52">
        <v>0</v>
      </c>
      <c r="G271" s="66" t="s">
        <v>737</v>
      </c>
      <c r="H271" s="66" t="s">
        <v>737</v>
      </c>
      <c r="I271" s="11">
        <v>0</v>
      </c>
      <c r="J271" s="66" t="s">
        <v>738</v>
      </c>
      <c r="K271" s="66" t="s">
        <v>738</v>
      </c>
      <c r="L271" s="66" t="s">
        <v>716</v>
      </c>
      <c r="M271" s="66" t="s">
        <v>188</v>
      </c>
      <c r="N271" s="66" t="s">
        <v>189</v>
      </c>
      <c r="O271" s="72">
        <f t="shared" ref="O271:T271" si="228">O139</f>
        <v>0</v>
      </c>
      <c r="P271" s="61">
        <f t="shared" si="228"/>
        <v>1</v>
      </c>
      <c r="Q271" s="61">
        <f t="shared" si="228"/>
        <v>0</v>
      </c>
      <c r="R271" s="61">
        <f t="shared" si="228"/>
        <v>1</v>
      </c>
      <c r="S271" s="92">
        <f t="shared" si="228"/>
        <v>0</v>
      </c>
      <c r="T271" s="75" t="str">
        <f t="shared" si="228"/>
        <v>N/A</v>
      </c>
      <c r="U271" s="72">
        <f t="shared" si="195"/>
        <v>0</v>
      </c>
      <c r="V271" s="61">
        <f t="shared" si="212"/>
        <v>0</v>
      </c>
      <c r="W271" s="61">
        <f t="shared" si="223"/>
        <v>0</v>
      </c>
      <c r="X271" s="61">
        <f t="shared" si="186"/>
        <v>0</v>
      </c>
      <c r="Y271" s="61">
        <f t="shared" si="207"/>
        <v>0</v>
      </c>
      <c r="Z271" s="61">
        <v>-1</v>
      </c>
      <c r="AA271" s="61" t="s">
        <v>0</v>
      </c>
      <c r="AB271" s="62" t="str">
        <f t="shared" si="182"/>
        <v xml:space="preserve">IceSAC - Ice storage air conditioning system                        </v>
      </c>
    </row>
    <row r="272" spans="1:30" x14ac:dyDescent="0.25">
      <c r="A272" t="s">
        <v>541</v>
      </c>
      <c r="D272" s="126"/>
      <c r="E272" s="126"/>
      <c r="F272" s="126"/>
      <c r="G272" s="126"/>
      <c r="H272" s="126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spans="3:30" x14ac:dyDescent="0.25">
      <c r="C273" s="1">
        <v>2019</v>
      </c>
      <c r="D273" s="60">
        <v>2020</v>
      </c>
      <c r="E273" t="s">
        <v>173</v>
      </c>
      <c r="F273" s="67" t="s">
        <v>154</v>
      </c>
      <c r="G273" s="66" t="s">
        <v>737</v>
      </c>
      <c r="H273" s="66" t="s">
        <v>737</v>
      </c>
      <c r="I273" s="66" t="s">
        <v>155</v>
      </c>
      <c r="J273" s="66" t="s">
        <v>738</v>
      </c>
      <c r="K273" s="66" t="s">
        <v>738</v>
      </c>
      <c r="L273" s="66" t="s">
        <v>716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29">P243</f>
        <v>-1</v>
      </c>
      <c r="Q273" s="61">
        <f t="shared" si="229"/>
        <v>0</v>
      </c>
      <c r="R273" s="61">
        <f t="shared" si="229"/>
        <v>0</v>
      </c>
      <c r="S273" s="92">
        <f t="shared" si="229"/>
        <v>0</v>
      </c>
      <c r="T273" s="75" t="str">
        <f t="shared" si="229"/>
        <v xml:space="preserve">SplitAirCond     </v>
      </c>
      <c r="U273" s="72">
        <f t="shared" ref="U273:U311" si="230">IF(AND(ISNUMBER(F273), F273&gt;0), 1, 0)</f>
        <v>0</v>
      </c>
      <c r="V273" s="61">
        <f>IF(AND(ISNUMBER(G273), G273&gt;0), 1, 0)</f>
        <v>0</v>
      </c>
      <c r="W273" s="61">
        <f>IF(AND(ISNUMBER(I273), I273&gt;0), 1, 0)</f>
        <v>0</v>
      </c>
      <c r="X273" s="61">
        <f>IF(AND(ISNUMBER(J273), J273&gt;0), 1, 0)</f>
        <v>0</v>
      </c>
      <c r="Y273" s="61">
        <f t="shared" ref="Y273:Y311" si="231">IF(AND(ISNUMBER(L273), L273&gt;0), 1, 0)</f>
        <v>0</v>
      </c>
      <c r="Z273" s="48">
        <v>0</v>
      </c>
      <c r="AA273" s="61" t="s">
        <v>0</v>
      </c>
      <c r="AB273" s="62" t="str">
        <f>AB243</f>
        <v xml:space="preserve">NoCooling - No cooling equipment                                    </v>
      </c>
    </row>
    <row r="274" spans="3:30" x14ac:dyDescent="0.25">
      <c r="C274" s="61">
        <f>C273</f>
        <v>2019</v>
      </c>
      <c r="D274" s="6">
        <f>D273</f>
        <v>2020</v>
      </c>
      <c r="E274" t="s">
        <v>174</v>
      </c>
      <c r="F274" s="63">
        <v>14</v>
      </c>
      <c r="G274" s="188">
        <v>14.3</v>
      </c>
      <c r="H274" s="189">
        <v>0.95</v>
      </c>
      <c r="I274" s="64">
        <v>11.7</v>
      </c>
      <c r="J274" s="188">
        <v>11.7</v>
      </c>
      <c r="K274" s="189">
        <v>0.96</v>
      </c>
      <c r="L274" s="66" t="s">
        <v>716</v>
      </c>
      <c r="M274" s="66" t="s">
        <v>188</v>
      </c>
      <c r="N274" s="66" t="s">
        <v>189</v>
      </c>
      <c r="O274" s="72">
        <f>O244</f>
        <v>1</v>
      </c>
      <c r="P274" s="61">
        <f t="shared" ref="P274:T274" si="232">P244</f>
        <v>1</v>
      </c>
      <c r="Q274" s="61">
        <f t="shared" si="232"/>
        <v>0</v>
      </c>
      <c r="R274" s="61">
        <f t="shared" si="232"/>
        <v>1</v>
      </c>
      <c r="S274" s="92">
        <f t="shared" si="232"/>
        <v>0</v>
      </c>
      <c r="T274" s="75" t="str">
        <f t="shared" si="232"/>
        <v xml:space="preserve">SplitAirCond     </v>
      </c>
      <c r="U274" s="72">
        <f t="shared" si="230"/>
        <v>1</v>
      </c>
      <c r="V274" s="61">
        <f>IF(AND(ISNUMBER(G274), G274&gt;0), 1, 0)</f>
        <v>1</v>
      </c>
      <c r="W274" s="61">
        <f>IF(AND(ISNUMBER(I274), I274&gt;0), 1, 0)</f>
        <v>1</v>
      </c>
      <c r="X274" s="61">
        <f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62" t="str">
        <f>AB244</f>
        <v xml:space="preserve">SplitAirCond - Split air conditioning system                        </v>
      </c>
    </row>
    <row r="275" spans="3:30" x14ac:dyDescent="0.25">
      <c r="C275" s="61">
        <f t="shared" ref="C275:D275" si="233">C274</f>
        <v>2019</v>
      </c>
      <c r="D275" s="6">
        <f t="shared" si="233"/>
        <v>2020</v>
      </c>
      <c r="E275" s="176" t="s">
        <v>701</v>
      </c>
      <c r="F275" s="67" t="s">
        <v>154</v>
      </c>
      <c r="G275" s="66" t="s">
        <v>737</v>
      </c>
      <c r="H275" s="66" t="s">
        <v>737</v>
      </c>
      <c r="I275" s="53">
        <v>9.5</v>
      </c>
      <c r="J275" s="190">
        <f>I275*0.96</f>
        <v>9.1199999999999992</v>
      </c>
      <c r="K275" s="189">
        <v>0.96</v>
      </c>
      <c r="L275" s="66" t="s">
        <v>716</v>
      </c>
      <c r="M275" s="66" t="s">
        <v>188</v>
      </c>
      <c r="N275" s="66" t="s">
        <v>189</v>
      </c>
      <c r="O275" s="70">
        <v>1</v>
      </c>
      <c r="P275" s="48">
        <v>0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ref="U275:U276" si="234">IF(AND(ISNUMBER(F275), F275&gt;0), 1, 0)</f>
        <v>0</v>
      </c>
      <c r="V275" s="48">
        <f>IF(AND(ISNUMBER(G275), G275&gt;0), 1, 0)</f>
        <v>0</v>
      </c>
      <c r="W275" s="48">
        <f t="shared" ref="W275:W276" si="235">IF(AND(ISNUMBER(I275), I275&gt;0), 1, 0)</f>
        <v>1</v>
      </c>
      <c r="X275" s="61">
        <f t="shared" ref="X275:X311" si="236">IF(AND(ISNUMBER(J275), J275&gt;0), 1, 0)</f>
        <v>1</v>
      </c>
      <c r="Y275" s="61">
        <f t="shared" si="231"/>
        <v>0</v>
      </c>
      <c r="Z275" s="48">
        <v>1</v>
      </c>
      <c r="AA275" s="61" t="s">
        <v>0</v>
      </c>
      <c r="AB275" s="54" t="s">
        <v>706</v>
      </c>
      <c r="AD275" s="62" t="s">
        <v>708</v>
      </c>
    </row>
    <row r="276" spans="3:30" x14ac:dyDescent="0.25">
      <c r="C276" s="61">
        <f t="shared" ref="C276:D276" si="237">C275</f>
        <v>2019</v>
      </c>
      <c r="D276" s="6">
        <f t="shared" si="237"/>
        <v>2020</v>
      </c>
      <c r="E276" s="176" t="s">
        <v>702</v>
      </c>
      <c r="F276" s="67" t="s">
        <v>154</v>
      </c>
      <c r="G276" s="66" t="s">
        <v>737</v>
      </c>
      <c r="H276" s="66" t="s">
        <v>737</v>
      </c>
      <c r="I276" s="53">
        <v>11</v>
      </c>
      <c r="J276" s="188">
        <v>10.6</v>
      </c>
      <c r="K276" s="189">
        <v>0.96</v>
      </c>
      <c r="L276" s="66" t="s">
        <v>716</v>
      </c>
      <c r="M276" s="66" t="s">
        <v>188</v>
      </c>
      <c r="N276" s="66" t="s">
        <v>189</v>
      </c>
      <c r="O276" s="70">
        <v>1</v>
      </c>
      <c r="P276" s="48">
        <v>1</v>
      </c>
      <c r="Q276" s="48">
        <v>0</v>
      </c>
      <c r="R276" s="48">
        <v>0</v>
      </c>
      <c r="S276" s="70">
        <v>0</v>
      </c>
      <c r="T276" s="97" t="s">
        <v>174</v>
      </c>
      <c r="U276" s="70">
        <f t="shared" si="234"/>
        <v>0</v>
      </c>
      <c r="V276" s="48">
        <f>IF(AND(ISNUMBER(G276), G276&gt;0), 1, 0)</f>
        <v>0</v>
      </c>
      <c r="W276" s="48">
        <f t="shared" si="235"/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54" t="s">
        <v>707</v>
      </c>
      <c r="AD276" s="62" t="s">
        <v>708</v>
      </c>
    </row>
    <row r="277" spans="3:30" x14ac:dyDescent="0.25">
      <c r="C277" s="61">
        <f t="shared" ref="C277:D277" si="238">C276</f>
        <v>2019</v>
      </c>
      <c r="D277" s="6">
        <f t="shared" si="238"/>
        <v>2020</v>
      </c>
      <c r="E277" t="s">
        <v>175</v>
      </c>
      <c r="F277" s="63">
        <v>14</v>
      </c>
      <c r="G277" s="188">
        <v>13.4</v>
      </c>
      <c r="H277" s="189">
        <v>0.96</v>
      </c>
      <c r="I277" s="64">
        <v>11</v>
      </c>
      <c r="J277" s="188">
        <v>10.6</v>
      </c>
      <c r="K277" s="189">
        <v>0.96</v>
      </c>
      <c r="L277" s="66" t="s">
        <v>716</v>
      </c>
      <c r="M277" s="66" t="s">
        <v>188</v>
      </c>
      <c r="N277" s="66" t="s">
        <v>189</v>
      </c>
      <c r="O277" s="72">
        <f t="shared" ref="O277:O282" si="239">O245</f>
        <v>1</v>
      </c>
      <c r="P277" s="61">
        <f t="shared" ref="P277:T277" si="240">P245</f>
        <v>1</v>
      </c>
      <c r="Q277" s="61">
        <f t="shared" si="240"/>
        <v>0</v>
      </c>
      <c r="R277" s="61">
        <f t="shared" si="240"/>
        <v>1</v>
      </c>
      <c r="S277" s="92">
        <f t="shared" si="240"/>
        <v>0</v>
      </c>
      <c r="T277" s="75" t="str">
        <f t="shared" si="240"/>
        <v xml:space="preserve">SplitAirCond     </v>
      </c>
      <c r="U277" s="72">
        <f t="shared" si="230"/>
        <v>1</v>
      </c>
      <c r="V277" s="61">
        <f t="shared" ref="V277:V296" si="241">IF(AND(ISNUMBER(G277), G277&gt;0), 1, 0)</f>
        <v>1</v>
      </c>
      <c r="W277" s="61">
        <f t="shared" ref="W277:W296" si="242">IF(AND(ISNUMBER(I277), I277&gt;0), 1, 0)</f>
        <v>1</v>
      </c>
      <c r="X277" s="61">
        <f t="shared" si="236"/>
        <v>1</v>
      </c>
      <c r="Y277" s="61">
        <f t="shared" si="231"/>
        <v>0</v>
      </c>
      <c r="Z277" s="48">
        <v>1</v>
      </c>
      <c r="AA277" s="61" t="s">
        <v>0</v>
      </c>
      <c r="AB277" s="62" t="str">
        <f t="shared" ref="AB277:AB282" si="243">AB245</f>
        <v xml:space="preserve">PkgAirCond - Central packaged A/C system (&lt; 65 kBtuh)               </v>
      </c>
      <c r="AD277" s="62"/>
    </row>
    <row r="278" spans="3:30" x14ac:dyDescent="0.25">
      <c r="C278" s="61">
        <f t="shared" ref="C278:D278" si="244">C277</f>
        <v>2019</v>
      </c>
      <c r="D278" s="6">
        <f t="shared" si="244"/>
        <v>2020</v>
      </c>
      <c r="E278" t="s">
        <v>176</v>
      </c>
      <c r="F278" s="51">
        <v>13</v>
      </c>
      <c r="G278" s="190">
        <f>F278*0.96</f>
        <v>12.48</v>
      </c>
      <c r="H278" s="190">
        <v>0.96</v>
      </c>
      <c r="I278" s="11">
        <v>0</v>
      </c>
      <c r="J278" s="11">
        <v>0</v>
      </c>
      <c r="K278" s="11">
        <v>1</v>
      </c>
      <c r="L278" s="66" t="s">
        <v>716</v>
      </c>
      <c r="M278" s="66" t="s">
        <v>188</v>
      </c>
      <c r="N278" s="66" t="s">
        <v>189</v>
      </c>
      <c r="O278" s="72">
        <f t="shared" si="239"/>
        <v>0</v>
      </c>
      <c r="P278" s="61">
        <f t="shared" ref="P278:T278" si="245">P246</f>
        <v>1</v>
      </c>
      <c r="Q278" s="61">
        <f t="shared" si="245"/>
        <v>0</v>
      </c>
      <c r="R278" s="61">
        <f t="shared" si="245"/>
        <v>1</v>
      </c>
      <c r="S278" s="92">
        <f t="shared" si="245"/>
        <v>0</v>
      </c>
      <c r="T278" s="75" t="str">
        <f t="shared" si="245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0</v>
      </c>
      <c r="X278" s="61">
        <f t="shared" si="236"/>
        <v>0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LrgPkgAirCond - Large packaged A/C system (&gt;= 65 kBtuh)             </v>
      </c>
      <c r="AD278" s="62"/>
    </row>
    <row r="279" spans="3:30" x14ac:dyDescent="0.25">
      <c r="C279" s="61">
        <f t="shared" ref="C279:D279" si="246">C278</f>
        <v>2019</v>
      </c>
      <c r="D279" s="6">
        <f t="shared" si="246"/>
        <v>2020</v>
      </c>
      <c r="E279" t="s">
        <v>519</v>
      </c>
      <c r="F279" s="51">
        <v>12</v>
      </c>
      <c r="G279" s="191">
        <v>12</v>
      </c>
      <c r="H279" s="189">
        <v>1</v>
      </c>
      <c r="I279" s="149">
        <v>10</v>
      </c>
      <c r="J279" s="190">
        <f>I279*0.96</f>
        <v>9.6</v>
      </c>
      <c r="K279" s="189">
        <v>0.96</v>
      </c>
      <c r="L279" s="66" t="s">
        <v>716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7">P247</f>
        <v>1</v>
      </c>
      <c r="Q279" s="61">
        <f t="shared" si="247"/>
        <v>0</v>
      </c>
      <c r="R279" s="61">
        <f t="shared" si="247"/>
        <v>1</v>
      </c>
      <c r="S279" s="92">
        <f t="shared" si="247"/>
        <v>0</v>
      </c>
      <c r="T279" s="75" t="str">
        <f t="shared" si="247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 xml:space="preserve">SDHVSplitAirCond - Small duct, high velocity, split A/C system                        </v>
      </c>
      <c r="AD279" s="62"/>
    </row>
    <row r="280" spans="3:30" x14ac:dyDescent="0.25">
      <c r="C280" s="61">
        <f t="shared" ref="C280:D280" si="248">C279</f>
        <v>2019</v>
      </c>
      <c r="D280" s="6">
        <f t="shared" si="248"/>
        <v>2020</v>
      </c>
      <c r="E280" t="s">
        <v>530</v>
      </c>
      <c r="F280" s="51">
        <v>14</v>
      </c>
      <c r="G280" s="188">
        <v>14.3</v>
      </c>
      <c r="H280" s="189">
        <v>0.95</v>
      </c>
      <c r="I280" s="11">
        <v>11.7</v>
      </c>
      <c r="J280" s="188">
        <v>11.7</v>
      </c>
      <c r="K280" s="189">
        <v>0.96</v>
      </c>
      <c r="L280" s="66" t="s">
        <v>716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49">P248</f>
        <v>0</v>
      </c>
      <c r="Q280" s="61">
        <f t="shared" si="249"/>
        <v>0</v>
      </c>
      <c r="R280" s="61">
        <f t="shared" si="249"/>
        <v>1</v>
      </c>
      <c r="S280" s="92">
        <f t="shared" si="249"/>
        <v>1</v>
      </c>
      <c r="T280" s="75" t="str">
        <f t="shared" si="249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DuctlessMiniSplitAirCond – Ductless mini-split A/C system</v>
      </c>
      <c r="AD280" s="62"/>
    </row>
    <row r="281" spans="3:30" x14ac:dyDescent="0.25">
      <c r="C281" s="61">
        <f t="shared" ref="C281:D281" si="250">C280</f>
        <v>2019</v>
      </c>
      <c r="D281" s="6">
        <f t="shared" si="250"/>
        <v>2020</v>
      </c>
      <c r="E281" t="s">
        <v>531</v>
      </c>
      <c r="F281" s="51">
        <v>14</v>
      </c>
      <c r="G281" s="188">
        <v>14.3</v>
      </c>
      <c r="H281" s="189">
        <v>0.95</v>
      </c>
      <c r="I281" s="11">
        <v>11.7</v>
      </c>
      <c r="J281" s="188">
        <v>11.7</v>
      </c>
      <c r="K281" s="189">
        <v>0.96</v>
      </c>
      <c r="L281" s="66" t="s">
        <v>716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1">P249</f>
        <v>0</v>
      </c>
      <c r="Q281" s="61">
        <f t="shared" si="251"/>
        <v>0</v>
      </c>
      <c r="R281" s="61">
        <f t="shared" si="251"/>
        <v>1</v>
      </c>
      <c r="S281" s="92">
        <f t="shared" si="251"/>
        <v>1</v>
      </c>
      <c r="T281" s="75" t="str">
        <f t="shared" si="251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DuctlessMultiSplitAirCond - Ductless multi-split A/C system</v>
      </c>
      <c r="AD281" s="62"/>
    </row>
    <row r="282" spans="3:30" x14ac:dyDescent="0.25">
      <c r="C282" s="61">
        <f t="shared" ref="C282:D282" si="252">C281</f>
        <v>2019</v>
      </c>
      <c r="D282" s="6">
        <f t="shared" si="252"/>
        <v>2020</v>
      </c>
      <c r="E282" t="s">
        <v>527</v>
      </c>
      <c r="F282" s="51">
        <v>13</v>
      </c>
      <c r="G282" s="189">
        <f>F282*0.96</f>
        <v>12.48</v>
      </c>
      <c r="H282" s="190">
        <v>0.96</v>
      </c>
      <c r="I282" s="11">
        <v>11.3</v>
      </c>
      <c r="J282" s="190">
        <f>I282*0.96</f>
        <v>10.848000000000001</v>
      </c>
      <c r="K282" s="189">
        <v>0.96</v>
      </c>
      <c r="L282" s="66" t="s">
        <v>716</v>
      </c>
      <c r="M282" s="66" t="s">
        <v>188</v>
      </c>
      <c r="N282" s="66" t="s">
        <v>189</v>
      </c>
      <c r="O282" s="72">
        <f t="shared" si="239"/>
        <v>1</v>
      </c>
      <c r="P282" s="61">
        <f t="shared" ref="P282:T282" si="253">P250</f>
        <v>0</v>
      </c>
      <c r="Q282" s="61">
        <f t="shared" si="253"/>
        <v>0</v>
      </c>
      <c r="R282" s="61">
        <f t="shared" si="253"/>
        <v>1</v>
      </c>
      <c r="S282" s="92">
        <f t="shared" si="253"/>
        <v>1</v>
      </c>
      <c r="T282" s="75" t="str">
        <f t="shared" si="253"/>
        <v xml:space="preserve">SplitAirCond     </v>
      </c>
      <c r="U282" s="72">
        <f t="shared" si="230"/>
        <v>1</v>
      </c>
      <c r="V282" s="61">
        <f t="shared" si="241"/>
        <v>1</v>
      </c>
      <c r="W282" s="61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62" t="str">
        <f t="shared" si="243"/>
        <v>DuctlessVRFAirCond - Ductless variable refrigerant flow (VRF) A/C system</v>
      </c>
      <c r="AD282" s="62"/>
    </row>
    <row r="283" spans="3:30" x14ac:dyDescent="0.25">
      <c r="C283" s="61">
        <f t="shared" ref="C283:D283" si="254">C282</f>
        <v>2019</v>
      </c>
      <c r="D283" s="6">
        <f t="shared" si="254"/>
        <v>2020</v>
      </c>
      <c r="E283" s="176" t="s">
        <v>703</v>
      </c>
      <c r="F283" s="182">
        <v>14</v>
      </c>
      <c r="G283" s="188">
        <v>14.3</v>
      </c>
      <c r="H283" s="189">
        <v>0.95</v>
      </c>
      <c r="I283" s="183">
        <v>11.7</v>
      </c>
      <c r="J283" s="188">
        <v>11.7</v>
      </c>
      <c r="K283" s="189">
        <v>0.96</v>
      </c>
      <c r="L283" s="66" t="s">
        <v>716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709</v>
      </c>
      <c r="AD283" s="62" t="s">
        <v>708</v>
      </c>
    </row>
    <row r="284" spans="3:30" x14ac:dyDescent="0.25">
      <c r="C284" s="61">
        <f t="shared" ref="C284:D284" si="255">C283</f>
        <v>2019</v>
      </c>
      <c r="D284" s="6">
        <f t="shared" si="255"/>
        <v>2020</v>
      </c>
      <c r="E284" s="176" t="s">
        <v>704</v>
      </c>
      <c r="F284" s="182">
        <v>14</v>
      </c>
      <c r="G284" s="188">
        <v>14.3</v>
      </c>
      <c r="H284" s="189">
        <v>0.95</v>
      </c>
      <c r="I284" s="183">
        <v>11.7</v>
      </c>
      <c r="J284" s="188">
        <v>11.7</v>
      </c>
      <c r="K284" s="189">
        <v>0.96</v>
      </c>
      <c r="L284" s="66" t="s">
        <v>716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710</v>
      </c>
      <c r="AD284" s="62" t="s">
        <v>708</v>
      </c>
    </row>
    <row r="285" spans="3:30" x14ac:dyDescent="0.25">
      <c r="C285" s="61">
        <f t="shared" ref="C285:D285" si="256">C284</f>
        <v>2019</v>
      </c>
      <c r="D285" s="6">
        <f t="shared" si="256"/>
        <v>2020</v>
      </c>
      <c r="E285" s="176" t="s">
        <v>705</v>
      </c>
      <c r="F285" s="182">
        <v>14</v>
      </c>
      <c r="G285" s="188">
        <v>14.3</v>
      </c>
      <c r="H285" s="189">
        <v>0.95</v>
      </c>
      <c r="I285" s="183">
        <v>11.7</v>
      </c>
      <c r="J285" s="188">
        <v>11.7</v>
      </c>
      <c r="K285" s="189">
        <v>0.96</v>
      </c>
      <c r="L285" s="66" t="s">
        <v>716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0</v>
      </c>
      <c r="R285" s="48">
        <v>1</v>
      </c>
      <c r="S285" s="70">
        <v>1</v>
      </c>
      <c r="T285" s="97" t="s">
        <v>174</v>
      </c>
      <c r="U285" s="70">
        <f t="shared" si="230"/>
        <v>1</v>
      </c>
      <c r="V285" s="48">
        <f t="shared" si="241"/>
        <v>1</v>
      </c>
      <c r="W285" s="48">
        <f t="shared" si="242"/>
        <v>1</v>
      </c>
      <c r="X285" s="61">
        <f t="shared" si="236"/>
        <v>1</v>
      </c>
      <c r="Y285" s="61">
        <f t="shared" si="231"/>
        <v>0</v>
      </c>
      <c r="Z285" s="48">
        <v>1</v>
      </c>
      <c r="AA285" s="61" t="s">
        <v>0</v>
      </c>
      <c r="AB285" s="54" t="s">
        <v>711</v>
      </c>
      <c r="AD285" s="62" t="s">
        <v>708</v>
      </c>
    </row>
    <row r="286" spans="3:30" x14ac:dyDescent="0.25">
      <c r="C286" s="61">
        <f t="shared" ref="C286:D286" si="257">C285</f>
        <v>2019</v>
      </c>
      <c r="D286" s="6">
        <f t="shared" si="257"/>
        <v>2020</v>
      </c>
      <c r="E286" t="s">
        <v>177</v>
      </c>
      <c r="F286" s="67" t="s">
        <v>154</v>
      </c>
      <c r="G286" s="66" t="s">
        <v>737</v>
      </c>
      <c r="H286" s="66" t="s">
        <v>737</v>
      </c>
      <c r="I286" s="66" t="s">
        <v>155</v>
      </c>
      <c r="J286" s="66" t="s">
        <v>738</v>
      </c>
      <c r="K286" s="66" t="s">
        <v>738</v>
      </c>
      <c r="L286" s="10">
        <v>9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58">P251</f>
        <v>0</v>
      </c>
      <c r="Q286" s="61">
        <f t="shared" si="258"/>
        <v>0</v>
      </c>
      <c r="R286" s="61">
        <f t="shared" si="258"/>
        <v>0</v>
      </c>
      <c r="S286" s="92">
        <f t="shared" si="258"/>
        <v>1</v>
      </c>
      <c r="T286" s="75" t="str">
        <f t="shared" si="258"/>
        <v xml:space="preserve">SplitAirCond     </v>
      </c>
      <c r="U286" s="72">
        <f t="shared" si="230"/>
        <v>0</v>
      </c>
      <c r="V286" s="61">
        <f t="shared" si="241"/>
        <v>0</v>
      </c>
      <c r="W286" s="61">
        <f t="shared" si="242"/>
        <v>0</v>
      </c>
      <c r="X286" s="61">
        <f t="shared" si="236"/>
        <v>0</v>
      </c>
      <c r="Y286" s="61">
        <f t="shared" si="231"/>
        <v>1</v>
      </c>
      <c r="Z286" s="48">
        <v>0</v>
      </c>
      <c r="AA286" s="61" t="s">
        <v>0</v>
      </c>
      <c r="AB286" s="62" t="str">
        <f>AB251</f>
        <v xml:space="preserve">RoomAirCond - Non-central room A/C system                           </v>
      </c>
      <c r="AD286" s="62"/>
    </row>
    <row r="287" spans="3:30" x14ac:dyDescent="0.25">
      <c r="C287" s="61">
        <f t="shared" ref="C287:D287" si="259">C286</f>
        <v>2019</v>
      </c>
      <c r="D287" s="6">
        <f t="shared" si="259"/>
        <v>2020</v>
      </c>
      <c r="E287" t="s">
        <v>178</v>
      </c>
      <c r="F287" s="63">
        <v>14</v>
      </c>
      <c r="G287" s="188">
        <v>14.3</v>
      </c>
      <c r="H287" s="189">
        <v>0.95</v>
      </c>
      <c r="I287" s="10">
        <v>11.7</v>
      </c>
      <c r="J287" s="188">
        <v>11.7</v>
      </c>
      <c r="K287" s="189">
        <v>0.96</v>
      </c>
      <c r="L287" s="66" t="s">
        <v>716</v>
      </c>
      <c r="M287" s="66" t="s">
        <v>188</v>
      </c>
      <c r="N287" s="66" t="s">
        <v>189</v>
      </c>
      <c r="O287" s="72">
        <f>O252</f>
        <v>1</v>
      </c>
      <c r="P287" s="61">
        <f t="shared" ref="P287:T287" si="260">P252</f>
        <v>1</v>
      </c>
      <c r="Q287" s="61">
        <f t="shared" si="260"/>
        <v>1</v>
      </c>
      <c r="R287" s="61">
        <f t="shared" si="260"/>
        <v>1</v>
      </c>
      <c r="S287" s="92">
        <f t="shared" si="260"/>
        <v>0</v>
      </c>
      <c r="T287" s="75" t="str">
        <f t="shared" si="260"/>
        <v xml:space="preserve">SplitHeatPump    </v>
      </c>
      <c r="U287" s="72">
        <f t="shared" si="230"/>
        <v>1</v>
      </c>
      <c r="V287" s="61">
        <f t="shared" si="241"/>
        <v>1</v>
      </c>
      <c r="W287" s="61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62" t="str">
        <f>AB252</f>
        <v xml:space="preserve">SplitHeatPump - Split heat pump system                              </v>
      </c>
      <c r="AD287" s="62"/>
    </row>
    <row r="288" spans="3:30" x14ac:dyDescent="0.25">
      <c r="C288" s="61">
        <f t="shared" ref="C288:D288" si="261">C287</f>
        <v>2019</v>
      </c>
      <c r="D288" s="6">
        <f t="shared" si="261"/>
        <v>2020</v>
      </c>
      <c r="E288" s="176" t="s">
        <v>686</v>
      </c>
      <c r="F288" s="67" t="s">
        <v>154</v>
      </c>
      <c r="G288" s="66" t="s">
        <v>737</v>
      </c>
      <c r="H288" s="66" t="s">
        <v>737</v>
      </c>
      <c r="I288" s="53">
        <v>9.5</v>
      </c>
      <c r="J288" s="190">
        <f>I288*0.96</f>
        <v>9.1199999999999992</v>
      </c>
      <c r="K288" s="189">
        <v>0.96</v>
      </c>
      <c r="L288" s="66" t="s">
        <v>716</v>
      </c>
      <c r="M288" s="66" t="s">
        <v>188</v>
      </c>
      <c r="N288" s="66" t="s">
        <v>189</v>
      </c>
      <c r="O288" s="70">
        <v>1</v>
      </c>
      <c r="P288" s="48">
        <v>0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688</v>
      </c>
      <c r="AD288" s="62" t="s">
        <v>708</v>
      </c>
    </row>
    <row r="289" spans="1:30" x14ac:dyDescent="0.25">
      <c r="C289" s="61">
        <f t="shared" ref="C289:D289" si="262">C288</f>
        <v>2019</v>
      </c>
      <c r="D289" s="6">
        <f t="shared" si="262"/>
        <v>2020</v>
      </c>
      <c r="E289" s="176" t="s">
        <v>687</v>
      </c>
      <c r="F289" s="67" t="s">
        <v>154</v>
      </c>
      <c r="G289" s="66" t="s">
        <v>737</v>
      </c>
      <c r="H289" s="66" t="s">
        <v>737</v>
      </c>
      <c r="I289" s="53">
        <v>11</v>
      </c>
      <c r="J289" s="190">
        <f>I289*0.96</f>
        <v>10.559999999999999</v>
      </c>
      <c r="K289" s="189">
        <v>0.96</v>
      </c>
      <c r="L289" s="66" t="s">
        <v>716</v>
      </c>
      <c r="M289" s="66" t="s">
        <v>188</v>
      </c>
      <c r="N289" s="66" t="s">
        <v>189</v>
      </c>
      <c r="O289" s="70">
        <v>1</v>
      </c>
      <c r="P289" s="48">
        <v>1</v>
      </c>
      <c r="Q289" s="48">
        <v>1</v>
      </c>
      <c r="R289" s="48">
        <v>0</v>
      </c>
      <c r="S289" s="70">
        <v>0</v>
      </c>
      <c r="T289" s="97" t="s">
        <v>178</v>
      </c>
      <c r="U289" s="70">
        <f t="shared" si="230"/>
        <v>0</v>
      </c>
      <c r="V289" s="48">
        <f t="shared" si="241"/>
        <v>0</v>
      </c>
      <c r="W289" s="48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54" t="s">
        <v>689</v>
      </c>
      <c r="AD289" s="62" t="s">
        <v>708</v>
      </c>
    </row>
    <row r="290" spans="1:30" x14ac:dyDescent="0.25">
      <c r="C290" s="61">
        <f t="shared" ref="C290:D290" si="263">C289</f>
        <v>2019</v>
      </c>
      <c r="D290" s="6">
        <f t="shared" si="263"/>
        <v>2020</v>
      </c>
      <c r="E290" t="s">
        <v>179</v>
      </c>
      <c r="F290" s="63">
        <v>14</v>
      </c>
      <c r="G290" s="188">
        <v>14.3</v>
      </c>
      <c r="H290" s="189">
        <v>0.95</v>
      </c>
      <c r="I290" s="10">
        <v>11.7</v>
      </c>
      <c r="J290" s="188">
        <v>11.7</v>
      </c>
      <c r="K290" s="189">
        <v>0.96</v>
      </c>
      <c r="L290" s="66" t="s">
        <v>716</v>
      </c>
      <c r="M290" s="66" t="s">
        <v>188</v>
      </c>
      <c r="N290" s="66" t="s">
        <v>189</v>
      </c>
      <c r="O290" s="72">
        <f t="shared" ref="O290:O296" si="264">O253</f>
        <v>1</v>
      </c>
      <c r="P290" s="61">
        <f t="shared" ref="P290:T290" si="265">P253</f>
        <v>1</v>
      </c>
      <c r="Q290" s="61">
        <f t="shared" si="265"/>
        <v>1</v>
      </c>
      <c r="R290" s="61">
        <f t="shared" si="265"/>
        <v>1</v>
      </c>
      <c r="S290" s="92">
        <f t="shared" si="265"/>
        <v>0</v>
      </c>
      <c r="T290" s="75" t="str">
        <f t="shared" si="265"/>
        <v xml:space="preserve">SplitHeatPump    </v>
      </c>
      <c r="U290" s="72">
        <f t="shared" si="230"/>
        <v>1</v>
      </c>
      <c r="V290" s="61">
        <f t="shared" si="241"/>
        <v>1</v>
      </c>
      <c r="W290" s="61">
        <f t="shared" si="242"/>
        <v>1</v>
      </c>
      <c r="X290" s="61">
        <f t="shared" si="236"/>
        <v>1</v>
      </c>
      <c r="Y290" s="61">
        <f t="shared" si="231"/>
        <v>0</v>
      </c>
      <c r="Z290" s="48">
        <v>1</v>
      </c>
      <c r="AA290" s="61" t="s">
        <v>0</v>
      </c>
      <c r="AB290" s="62" t="str">
        <f t="shared" ref="AB290:AB296" si="266">AB253</f>
        <v xml:space="preserve">PkgHeatPump - Central single-packaged heat pump system (&lt; 65 kBtuh) </v>
      </c>
      <c r="AD290" s="62"/>
    </row>
    <row r="291" spans="1:30" x14ac:dyDescent="0.25">
      <c r="C291" s="61">
        <f t="shared" ref="C291:D291" si="267">C290</f>
        <v>2019</v>
      </c>
      <c r="D291" s="6">
        <f t="shared" si="267"/>
        <v>2020</v>
      </c>
      <c r="E291" t="s">
        <v>180</v>
      </c>
      <c r="F291" s="67" t="s">
        <v>154</v>
      </c>
      <c r="G291" s="66" t="s">
        <v>737</v>
      </c>
      <c r="H291" s="66" t="s">
        <v>737</v>
      </c>
      <c r="I291" s="11">
        <v>0</v>
      </c>
      <c r="J291" s="11">
        <v>0</v>
      </c>
      <c r="K291" s="11">
        <v>1</v>
      </c>
      <c r="L291" s="66" t="s">
        <v>716</v>
      </c>
      <c r="M291" s="66" t="s">
        <v>188</v>
      </c>
      <c r="N291" s="66" t="s">
        <v>189</v>
      </c>
      <c r="O291" s="72">
        <f t="shared" si="264"/>
        <v>0</v>
      </c>
      <c r="P291" s="61">
        <f t="shared" ref="P291:T291" si="268">P254</f>
        <v>1</v>
      </c>
      <c r="Q291" s="61">
        <f t="shared" si="268"/>
        <v>1</v>
      </c>
      <c r="R291" s="61">
        <f t="shared" si="268"/>
        <v>1</v>
      </c>
      <c r="S291" s="92">
        <f t="shared" si="268"/>
        <v>0</v>
      </c>
      <c r="T291" s="75" t="str">
        <f t="shared" si="268"/>
        <v xml:space="preserve">SplitHeatPump    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LrgPkgHeatPump - Large packaged heat pump system (&gt;= 65 kBtuh)      </v>
      </c>
      <c r="AD291" s="62"/>
    </row>
    <row r="292" spans="1:30" x14ac:dyDescent="0.25">
      <c r="A292" t="s">
        <v>0</v>
      </c>
      <c r="C292" s="61">
        <f t="shared" ref="C292:D292" si="269">C291</f>
        <v>2019</v>
      </c>
      <c r="D292" s="6">
        <f t="shared" si="269"/>
        <v>2020</v>
      </c>
      <c r="E292" s="24" t="s">
        <v>181</v>
      </c>
      <c r="F292" s="67" t="s">
        <v>154</v>
      </c>
      <c r="G292" s="66" t="s">
        <v>737</v>
      </c>
      <c r="H292" s="66" t="s">
        <v>737</v>
      </c>
      <c r="I292" s="66" t="s">
        <v>155</v>
      </c>
      <c r="J292" s="66" t="s">
        <v>738</v>
      </c>
      <c r="K292" s="66" t="s">
        <v>738</v>
      </c>
      <c r="L292" s="66" t="s">
        <v>716</v>
      </c>
      <c r="M292" s="11">
        <v>0</v>
      </c>
      <c r="N292" s="11">
        <v>0</v>
      </c>
      <c r="O292" s="72">
        <f t="shared" si="264"/>
        <v>0</v>
      </c>
      <c r="P292" s="61">
        <f t="shared" ref="P292:T292" si="270">P255</f>
        <v>1</v>
      </c>
      <c r="Q292" s="61">
        <f t="shared" si="270"/>
        <v>0</v>
      </c>
      <c r="R292" s="61">
        <f t="shared" si="270"/>
        <v>1</v>
      </c>
      <c r="S292" s="92">
        <f t="shared" si="270"/>
        <v>0</v>
      </c>
      <c r="T292" s="75" t="str">
        <f t="shared" si="270"/>
        <v>N/A</v>
      </c>
      <c r="U292" s="72">
        <f t="shared" si="230"/>
        <v>0</v>
      </c>
      <c r="V292" s="61">
        <f t="shared" si="241"/>
        <v>0</v>
      </c>
      <c r="W292" s="61">
        <f t="shared" si="242"/>
        <v>0</v>
      </c>
      <c r="X292" s="61">
        <f t="shared" si="236"/>
        <v>0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GasCooling - Gas absorption cooling                                 </v>
      </c>
      <c r="AD292" s="62"/>
    </row>
    <row r="293" spans="1:30" x14ac:dyDescent="0.25">
      <c r="C293" s="61">
        <f t="shared" ref="C293:D293" si="271">C292</f>
        <v>2019</v>
      </c>
      <c r="D293" s="6">
        <f t="shared" si="271"/>
        <v>2020</v>
      </c>
      <c r="E293" t="s">
        <v>515</v>
      </c>
      <c r="F293" s="51">
        <v>12</v>
      </c>
      <c r="G293" s="191">
        <v>12</v>
      </c>
      <c r="H293" s="189">
        <v>1</v>
      </c>
      <c r="I293" s="149">
        <v>10</v>
      </c>
      <c r="J293" s="190">
        <f>I293*0.96</f>
        <v>9.6</v>
      </c>
      <c r="K293" s="189">
        <v>0.96</v>
      </c>
      <c r="L293" s="66" t="s">
        <v>716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2">P256</f>
        <v>1</v>
      </c>
      <c r="Q293" s="61">
        <f t="shared" si="272"/>
        <v>1</v>
      </c>
      <c r="R293" s="61">
        <f t="shared" si="272"/>
        <v>1</v>
      </c>
      <c r="S293" s="92">
        <f t="shared" si="272"/>
        <v>0</v>
      </c>
      <c r="T293" s="75" t="str">
        <f t="shared" si="272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 xml:space="preserve">SDHVSplitHeatPump - Small duct, high velocity, central split heat pump                              </v>
      </c>
      <c r="AD293" s="62"/>
    </row>
    <row r="294" spans="1:30" x14ac:dyDescent="0.25">
      <c r="C294" s="61">
        <f t="shared" ref="C294:D294" si="273">C293</f>
        <v>2019</v>
      </c>
      <c r="D294" s="6">
        <f t="shared" si="273"/>
        <v>2020</v>
      </c>
      <c r="E294" t="s">
        <v>534</v>
      </c>
      <c r="F294" s="51">
        <v>14</v>
      </c>
      <c r="G294" s="188">
        <v>14.3</v>
      </c>
      <c r="H294" s="189">
        <v>0.95</v>
      </c>
      <c r="I294" s="11">
        <v>11.7</v>
      </c>
      <c r="J294" s="188">
        <v>11.7</v>
      </c>
      <c r="K294" s="189">
        <v>0.96</v>
      </c>
      <c r="L294" s="66" t="s">
        <v>716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4">P257</f>
        <v>0</v>
      </c>
      <c r="Q294" s="61">
        <f t="shared" si="274"/>
        <v>1</v>
      </c>
      <c r="R294" s="61">
        <f t="shared" si="274"/>
        <v>1</v>
      </c>
      <c r="S294" s="92">
        <f t="shared" si="274"/>
        <v>1</v>
      </c>
      <c r="T294" s="75" t="str">
        <f t="shared" si="274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DuctlessMiniSplitHeatPump – Ductless mini-split heat pump system</v>
      </c>
      <c r="AD294" s="62"/>
    </row>
    <row r="295" spans="1:30" x14ac:dyDescent="0.25">
      <c r="C295" s="61">
        <f t="shared" ref="C295:D295" si="275">C294</f>
        <v>2019</v>
      </c>
      <c r="D295" s="6">
        <f t="shared" si="275"/>
        <v>2020</v>
      </c>
      <c r="E295" t="s">
        <v>535</v>
      </c>
      <c r="F295" s="51">
        <v>14</v>
      </c>
      <c r="G295" s="188">
        <v>14.3</v>
      </c>
      <c r="H295" s="189">
        <v>0.95</v>
      </c>
      <c r="I295" s="11">
        <v>11.7</v>
      </c>
      <c r="J295" s="188">
        <v>11.7</v>
      </c>
      <c r="K295" s="189">
        <v>0.96</v>
      </c>
      <c r="L295" s="66" t="s">
        <v>716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6">P258</f>
        <v>0</v>
      </c>
      <c r="Q295" s="61">
        <f t="shared" si="276"/>
        <v>1</v>
      </c>
      <c r="R295" s="61">
        <f t="shared" si="276"/>
        <v>1</v>
      </c>
      <c r="S295" s="92">
        <f t="shared" si="276"/>
        <v>1</v>
      </c>
      <c r="T295" s="75" t="str">
        <f t="shared" si="276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DuctlessMultiSplitHeatPump - Ductless multi-split heat pump system</v>
      </c>
      <c r="AD295" s="62"/>
    </row>
    <row r="296" spans="1:30" x14ac:dyDescent="0.25">
      <c r="C296" s="61">
        <f t="shared" ref="C296:D296" si="277">C295</f>
        <v>2019</v>
      </c>
      <c r="D296" s="6">
        <f t="shared" si="277"/>
        <v>2020</v>
      </c>
      <c r="E296" t="s">
        <v>524</v>
      </c>
      <c r="F296" s="51">
        <v>13</v>
      </c>
      <c r="G296" s="189">
        <f>F296*0.96</f>
        <v>12.48</v>
      </c>
      <c r="H296" s="190">
        <v>0.96</v>
      </c>
      <c r="I296" s="11">
        <v>11.3</v>
      </c>
      <c r="J296" s="190">
        <f>I296*0.96</f>
        <v>10.848000000000001</v>
      </c>
      <c r="K296" s="189">
        <v>0.96</v>
      </c>
      <c r="L296" s="66" t="s">
        <v>716</v>
      </c>
      <c r="M296" s="66" t="s">
        <v>188</v>
      </c>
      <c r="N296" s="66" t="s">
        <v>189</v>
      </c>
      <c r="O296" s="72">
        <f t="shared" si="264"/>
        <v>1</v>
      </c>
      <c r="P296" s="61">
        <f t="shared" ref="P296:T296" si="278">P259</f>
        <v>-1</v>
      </c>
      <c r="Q296" s="61">
        <f t="shared" si="278"/>
        <v>1</v>
      </c>
      <c r="R296" s="61">
        <f t="shared" si="278"/>
        <v>1</v>
      </c>
      <c r="S296" s="92">
        <f t="shared" si="278"/>
        <v>1</v>
      </c>
      <c r="T296" s="75" t="str">
        <f t="shared" si="278"/>
        <v xml:space="preserve">SplitHeatPump    </v>
      </c>
      <c r="U296" s="72">
        <f t="shared" si="230"/>
        <v>1</v>
      </c>
      <c r="V296" s="61">
        <f t="shared" si="241"/>
        <v>1</v>
      </c>
      <c r="W296" s="61">
        <f t="shared" si="242"/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62" t="str">
        <f t="shared" si="266"/>
        <v>DuctlessVRFHeatPump - Ductless variable refrigerant flow (VRF) heat pump system</v>
      </c>
      <c r="AD296" s="62"/>
    </row>
    <row r="297" spans="1:30" x14ac:dyDescent="0.25">
      <c r="C297" s="61">
        <f t="shared" ref="C297:D297" si="279">C296</f>
        <v>2019</v>
      </c>
      <c r="D297" s="6">
        <f t="shared" si="279"/>
        <v>2020</v>
      </c>
      <c r="E297" s="176" t="s">
        <v>690</v>
      </c>
      <c r="F297" s="182">
        <v>14</v>
      </c>
      <c r="G297" s="188">
        <v>14.3</v>
      </c>
      <c r="H297" s="189">
        <v>0.95</v>
      </c>
      <c r="I297" s="183">
        <v>11.7</v>
      </c>
      <c r="J297" s="188">
        <v>11.7</v>
      </c>
      <c r="K297" s="189">
        <v>0.96</v>
      </c>
      <c r="L297" s="66" t="s">
        <v>716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" si="280">IF(AND(ISNUMBER(F297), F297&gt;0), 1, 0)</f>
        <v>1</v>
      </c>
      <c r="V297" s="48">
        <f t="shared" ref="V297:V311" si="281">IF(AND(ISNUMBER(G297), G297&gt;0), 1, 0)</f>
        <v>1</v>
      </c>
      <c r="W297" s="48">
        <f t="shared" ref="W297" si="282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693</v>
      </c>
      <c r="AD297" s="62" t="s">
        <v>708</v>
      </c>
    </row>
    <row r="298" spans="1:30" x14ac:dyDescent="0.25">
      <c r="C298" s="61">
        <f t="shared" ref="C298:D298" si="283">C297</f>
        <v>2019</v>
      </c>
      <c r="D298" s="6">
        <f t="shared" si="283"/>
        <v>2020</v>
      </c>
      <c r="E298" s="176" t="s">
        <v>691</v>
      </c>
      <c r="F298" s="182">
        <v>14</v>
      </c>
      <c r="G298" s="188">
        <v>14.3</v>
      </c>
      <c r="H298" s="189">
        <v>0.95</v>
      </c>
      <c r="I298" s="183">
        <v>11.7</v>
      </c>
      <c r="J298" s="188">
        <v>11.7</v>
      </c>
      <c r="K298" s="189">
        <v>0.96</v>
      </c>
      <c r="L298" s="66" t="s">
        <v>716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ref="U298:U299" si="284">IF(AND(ISNUMBER(F298), F298&gt;0), 1, 0)</f>
        <v>1</v>
      </c>
      <c r="V298" s="48">
        <f t="shared" si="281"/>
        <v>1</v>
      </c>
      <c r="W298" s="48">
        <f t="shared" ref="W298:W299" si="285">IF(AND(ISNUMBER(I298), I298&gt;0), 1, 0)</f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694</v>
      </c>
      <c r="AD298" s="62" t="s">
        <v>708</v>
      </c>
    </row>
    <row r="299" spans="1:30" x14ac:dyDescent="0.25">
      <c r="C299" s="61">
        <f t="shared" ref="C299:D299" si="286">C298</f>
        <v>2019</v>
      </c>
      <c r="D299" s="6">
        <f t="shared" si="286"/>
        <v>2020</v>
      </c>
      <c r="E299" s="176" t="s">
        <v>692</v>
      </c>
      <c r="F299" s="182">
        <v>14</v>
      </c>
      <c r="G299" s="188">
        <v>14.3</v>
      </c>
      <c r="H299" s="189">
        <v>0.95</v>
      </c>
      <c r="I299" s="183">
        <v>11.7</v>
      </c>
      <c r="J299" s="188">
        <v>11.7</v>
      </c>
      <c r="K299" s="189">
        <v>0.96</v>
      </c>
      <c r="L299" s="66" t="s">
        <v>716</v>
      </c>
      <c r="M299" s="66" t="s">
        <v>188</v>
      </c>
      <c r="N299" s="66" t="s">
        <v>189</v>
      </c>
      <c r="O299" s="70">
        <v>1</v>
      </c>
      <c r="P299" s="48">
        <v>1</v>
      </c>
      <c r="Q299" s="48">
        <v>1</v>
      </c>
      <c r="R299" s="48">
        <v>1</v>
      </c>
      <c r="S299" s="70">
        <v>1</v>
      </c>
      <c r="T299" s="97" t="s">
        <v>178</v>
      </c>
      <c r="U299" s="70">
        <f t="shared" si="284"/>
        <v>1</v>
      </c>
      <c r="V299" s="48">
        <f t="shared" si="281"/>
        <v>1</v>
      </c>
      <c r="W299" s="48">
        <f t="shared" si="285"/>
        <v>1</v>
      </c>
      <c r="X299" s="61">
        <f t="shared" si="236"/>
        <v>1</v>
      </c>
      <c r="Y299" s="61">
        <f t="shared" si="231"/>
        <v>0</v>
      </c>
      <c r="Z299" s="48">
        <v>1</v>
      </c>
      <c r="AA299" s="61" t="s">
        <v>0</v>
      </c>
      <c r="AB299" s="54" t="s">
        <v>695</v>
      </c>
      <c r="AD299" s="62" t="s">
        <v>708</v>
      </c>
    </row>
    <row r="300" spans="1:30" x14ac:dyDescent="0.25">
      <c r="C300" s="61">
        <f t="shared" ref="C300:D300" si="287">C299</f>
        <v>2019</v>
      </c>
      <c r="D300" s="6">
        <f t="shared" si="287"/>
        <v>2020</v>
      </c>
      <c r="E300" t="s">
        <v>182</v>
      </c>
      <c r="F300" s="67" t="s">
        <v>154</v>
      </c>
      <c r="G300" s="66" t="s">
        <v>737</v>
      </c>
      <c r="H300" s="66" t="s">
        <v>737</v>
      </c>
      <c r="I300" s="66" t="s">
        <v>155</v>
      </c>
      <c r="J300" s="66" t="s">
        <v>738</v>
      </c>
      <c r="K300" s="66" t="s">
        <v>738</v>
      </c>
      <c r="L300" s="10">
        <v>8.6999999999999993</v>
      </c>
      <c r="M300" s="66" t="s">
        <v>188</v>
      </c>
      <c r="N300" s="66" t="s">
        <v>189</v>
      </c>
      <c r="O300" s="72">
        <f t="shared" ref="O300:O311" si="288">O260</f>
        <v>1</v>
      </c>
      <c r="P300" s="61">
        <f t="shared" ref="P300:T300" si="289">P260</f>
        <v>0</v>
      </c>
      <c r="Q300" s="61">
        <f t="shared" si="289"/>
        <v>1</v>
      </c>
      <c r="R300" s="61">
        <f t="shared" si="289"/>
        <v>0</v>
      </c>
      <c r="S300" s="92">
        <f t="shared" si="289"/>
        <v>1</v>
      </c>
      <c r="T300" s="75" t="str">
        <f t="shared" si="289"/>
        <v xml:space="preserve">SplitHeatPump    </v>
      </c>
      <c r="U300" s="72">
        <f t="shared" si="230"/>
        <v>0</v>
      </c>
      <c r="V300" s="61">
        <f t="shared" si="281"/>
        <v>0</v>
      </c>
      <c r="W300" s="61">
        <f t="shared" ref="W300:W302" si="290">IF(AND(ISNUMBER(I300), I300&gt;0), 1, 0)</f>
        <v>0</v>
      </c>
      <c r="X300" s="61">
        <f t="shared" si="236"/>
        <v>0</v>
      </c>
      <c r="Y300" s="61">
        <f t="shared" si="231"/>
        <v>1</v>
      </c>
      <c r="Z300" s="48">
        <v>0</v>
      </c>
      <c r="AA300" s="61" t="s">
        <v>0</v>
      </c>
      <c r="AB300" s="62" t="str">
        <f t="shared" ref="AB300:AB311" si="291">AB260</f>
        <v xml:space="preserve">RoomHeatPump - Room (non-central) heat pump system                  </v>
      </c>
    </row>
    <row r="301" spans="1:30" x14ac:dyDescent="0.25">
      <c r="C301" s="61">
        <f t="shared" ref="C301:D311" si="292">C300</f>
        <v>2019</v>
      </c>
      <c r="D301" s="6">
        <f t="shared" si="292"/>
        <v>2020</v>
      </c>
      <c r="E301" t="s">
        <v>367</v>
      </c>
      <c r="F301" s="63">
        <v>14</v>
      </c>
      <c r="G301" s="188">
        <v>14.3</v>
      </c>
      <c r="H301" s="189">
        <v>0.95</v>
      </c>
      <c r="I301" s="10">
        <v>11.7</v>
      </c>
      <c r="J301" s="188">
        <v>11.7</v>
      </c>
      <c r="K301" s="189">
        <v>0.96</v>
      </c>
      <c r="L301" s="66" t="s">
        <v>716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1" si="293">P261</f>
        <v>-1</v>
      </c>
      <c r="Q301" s="61">
        <f t="shared" si="293"/>
        <v>1</v>
      </c>
      <c r="R301" s="61">
        <f t="shared" si="293"/>
        <v>1</v>
      </c>
      <c r="S301" s="92">
        <f t="shared" si="293"/>
        <v>1</v>
      </c>
      <c r="T301" s="75" t="str">
        <f t="shared" si="293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AirToWaterHeatPump - Air to water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366</v>
      </c>
      <c r="F302" s="63">
        <v>14</v>
      </c>
      <c r="G302" s="188">
        <v>14.3</v>
      </c>
      <c r="H302" s="189">
        <v>0.95</v>
      </c>
      <c r="I302" s="10">
        <v>11.7</v>
      </c>
      <c r="J302" s="188">
        <v>11.7</v>
      </c>
      <c r="K302" s="189">
        <v>0.96</v>
      </c>
      <c r="L302" s="66" t="s">
        <v>716</v>
      </c>
      <c r="M302" s="66" t="s">
        <v>188</v>
      </c>
      <c r="N302" s="66" t="s">
        <v>189</v>
      </c>
      <c r="O302" s="72">
        <f t="shared" si="288"/>
        <v>1</v>
      </c>
      <c r="P302" s="61">
        <f t="shared" ref="P302:T305" si="294">P262</f>
        <v>-1</v>
      </c>
      <c r="Q302" s="61">
        <f t="shared" si="294"/>
        <v>1</v>
      </c>
      <c r="R302" s="61">
        <f t="shared" si="294"/>
        <v>1</v>
      </c>
      <c r="S302" s="92">
        <f t="shared" si="294"/>
        <v>1</v>
      </c>
      <c r="T302" s="75" t="str">
        <f t="shared" si="294"/>
        <v xml:space="preserve">SplitHeatPump    </v>
      </c>
      <c r="U302" s="72">
        <f t="shared" si="230"/>
        <v>1</v>
      </c>
      <c r="V302" s="61">
        <f t="shared" si="281"/>
        <v>1</v>
      </c>
      <c r="W302" s="61">
        <f t="shared" si="290"/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GroundSourceHeatPump - Ground source heat pump (able to heat DHW)</v>
      </c>
    </row>
    <row r="303" spans="1:30" x14ac:dyDescent="0.25">
      <c r="C303" s="61">
        <f t="shared" si="292"/>
        <v>2019</v>
      </c>
      <c r="D303" s="6">
        <f t="shared" si="292"/>
        <v>2020</v>
      </c>
      <c r="E303" t="s">
        <v>553</v>
      </c>
      <c r="F303" s="51">
        <v>14</v>
      </c>
      <c r="G303" s="188">
        <v>14.3</v>
      </c>
      <c r="H303" s="189">
        <v>0.95</v>
      </c>
      <c r="I303" s="11">
        <v>11.7</v>
      </c>
      <c r="J303" s="188">
        <v>11.7</v>
      </c>
      <c r="K303" s="189">
        <v>0.96</v>
      </c>
      <c r="L303" s="66" t="s">
        <v>716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5">IF(AND(ISNUMBER(F303), F303&gt;0), 1, 0)</f>
        <v>1</v>
      </c>
      <c r="V303" s="61">
        <f t="shared" si="281"/>
        <v>1</v>
      </c>
      <c r="W303" s="61">
        <f t="shared" ref="W303" si="296">IF(AND(ISNUMBER(I303), I303&gt;0), 1, 0)</f>
        <v>1</v>
      </c>
      <c r="X303" s="61">
        <f t="shared" si="236"/>
        <v>1</v>
      </c>
      <c r="Y303" s="61">
        <f t="shared" si="231"/>
        <v>0</v>
      </c>
      <c r="Z303" s="48">
        <v>1</v>
      </c>
      <c r="AA303" s="61" t="s">
        <v>0</v>
      </c>
      <c r="AB303" s="62" t="str">
        <f t="shared" si="291"/>
        <v>VCHP - Variable Capacity Heat Pump</v>
      </c>
    </row>
    <row r="304" spans="1:30" x14ac:dyDescent="0.25">
      <c r="C304" s="61">
        <f t="shared" ref="C304:D306" si="297">C303</f>
        <v>2019</v>
      </c>
      <c r="D304" s="6">
        <f t="shared" si="297"/>
        <v>2020</v>
      </c>
      <c r="E304" t="s">
        <v>732</v>
      </c>
      <c r="F304" s="51">
        <v>14</v>
      </c>
      <c r="G304" s="188">
        <v>14.3</v>
      </c>
      <c r="H304" s="189">
        <v>0.95</v>
      </c>
      <c r="I304" s="11">
        <v>11.7</v>
      </c>
      <c r="J304" s="188">
        <v>11.7</v>
      </c>
      <c r="K304" s="189">
        <v>0.96</v>
      </c>
      <c r="L304" s="66" t="s">
        <v>716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298">IF(AND(ISNUMBER(F304), F304&gt;0), 1, 0)</f>
        <v>1</v>
      </c>
      <c r="V304" s="61">
        <f t="shared" si="281"/>
        <v>1</v>
      </c>
      <c r="W304" s="61">
        <f t="shared" ref="W304" si="299">IF(AND(ISNUMBER(I304), I304&gt;0), 1, 0)</f>
        <v>1</v>
      </c>
      <c r="X304" s="61">
        <f t="shared" si="236"/>
        <v>1</v>
      </c>
      <c r="Y304" s="61">
        <f t="shared" ref="Y304" si="300">IF(AND(ISNUMBER(L304), L304&gt;0), 1, 0)</f>
        <v>0</v>
      </c>
      <c r="Z304" s="48">
        <v>1</v>
      </c>
      <c r="AA304" s="61" t="s">
        <v>0</v>
      </c>
      <c r="AB304" s="62" t="str">
        <f t="shared" si="291"/>
        <v>VCHP2 - Variable Capacity Heat Pump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1070</v>
      </c>
      <c r="F305" s="51">
        <v>14</v>
      </c>
      <c r="G305" s="188">
        <v>14.3</v>
      </c>
      <c r="H305" s="189">
        <v>0.95</v>
      </c>
      <c r="I305" s="11">
        <v>11.7</v>
      </c>
      <c r="J305" s="188">
        <v>11.7</v>
      </c>
      <c r="K305" s="189">
        <v>0.96</v>
      </c>
      <c r="L305" s="66" t="s">
        <v>716</v>
      </c>
      <c r="M305" s="66" t="s">
        <v>188</v>
      </c>
      <c r="N305" s="66" t="s">
        <v>189</v>
      </c>
      <c r="O305" s="72">
        <f t="shared" si="288"/>
        <v>1</v>
      </c>
      <c r="P305" s="61">
        <f t="shared" si="294"/>
        <v>-1</v>
      </c>
      <c r="Q305" s="61">
        <f t="shared" si="294"/>
        <v>1</v>
      </c>
      <c r="R305" s="61">
        <f t="shared" si="294"/>
        <v>0</v>
      </c>
      <c r="S305" s="92">
        <f t="shared" si="294"/>
        <v>0</v>
      </c>
      <c r="T305" s="75" t="str">
        <f t="shared" si="294"/>
        <v xml:space="preserve">SplitHeatPump    </v>
      </c>
      <c r="U305" s="72">
        <f t="shared" ref="U305" si="301">IF(AND(ISNUMBER(F305), F305&gt;0), 1, 0)</f>
        <v>1</v>
      </c>
      <c r="V305" s="61">
        <f t="shared" ref="V305" si="302">IF(AND(ISNUMBER(G305), G305&gt;0), 1, 0)</f>
        <v>1</v>
      </c>
      <c r="W305" s="61">
        <f t="shared" ref="W305" si="303">IF(AND(ISNUMBER(I305), I305&gt;0), 1, 0)</f>
        <v>1</v>
      </c>
      <c r="X305" s="61">
        <f t="shared" ref="X305" si="304">IF(AND(ISNUMBER(J305), J305&gt;0), 1, 0)</f>
        <v>1</v>
      </c>
      <c r="Y305" s="61">
        <f t="shared" ref="Y305" si="305">IF(AND(ISNUMBER(L305), L305&gt;0), 1, 0)</f>
        <v>0</v>
      </c>
      <c r="Z305" s="48">
        <v>1</v>
      </c>
      <c r="AA305" s="61" t="s">
        <v>0</v>
      </c>
      <c r="AB305" s="62" t="str">
        <f t="shared" si="291"/>
        <v>VCHP3</v>
      </c>
    </row>
    <row r="306" spans="1:30" x14ac:dyDescent="0.25">
      <c r="C306" s="61">
        <f t="shared" si="297"/>
        <v>2019</v>
      </c>
      <c r="D306" s="6">
        <f t="shared" si="297"/>
        <v>2020</v>
      </c>
      <c r="E306" t="s">
        <v>183</v>
      </c>
      <c r="F306" s="52">
        <v>0</v>
      </c>
      <c r="G306" s="11">
        <v>0</v>
      </c>
      <c r="H306" s="11">
        <v>1</v>
      </c>
      <c r="I306" s="66" t="s">
        <v>155</v>
      </c>
      <c r="J306" s="66" t="s">
        <v>738</v>
      </c>
      <c r="K306" s="66" t="s">
        <v>738</v>
      </c>
      <c r="L306" s="66" t="s">
        <v>716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06">P266</f>
        <v>1</v>
      </c>
      <c r="Q306" s="61">
        <f t="shared" si="306"/>
        <v>0</v>
      </c>
      <c r="R306" s="61">
        <f t="shared" si="306"/>
        <v>0</v>
      </c>
      <c r="S306" s="92">
        <f t="shared" si="306"/>
        <v>0</v>
      </c>
      <c r="T306" s="75" t="str">
        <f t="shared" si="306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ref="W306:W311" si="307">IF(AND(ISNUMBER(I306), I306&gt;0), 1, 0)</f>
        <v>0</v>
      </c>
      <c r="X306" s="61">
        <f t="shared" si="236"/>
        <v>0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EvapDirect - Direct evaporative cooling system                      </v>
      </c>
    </row>
    <row r="307" spans="1:30" x14ac:dyDescent="0.25">
      <c r="C307" s="61">
        <f t="shared" ref="C307:D307" si="308">C306</f>
        <v>2019</v>
      </c>
      <c r="D307" s="6">
        <f t="shared" si="308"/>
        <v>2020</v>
      </c>
      <c r="E307" t="s">
        <v>184</v>
      </c>
      <c r="F307" s="67" t="s">
        <v>154</v>
      </c>
      <c r="G307" s="66" t="s">
        <v>737</v>
      </c>
      <c r="H307" s="66" t="s">
        <v>737</v>
      </c>
      <c r="I307" s="48">
        <v>13</v>
      </c>
      <c r="J307" s="190">
        <f t="shared" ref="J307:J309" si="309">I307*K307</f>
        <v>12.48</v>
      </c>
      <c r="K307" s="189">
        <v>0.96</v>
      </c>
      <c r="L307" s="66" t="s">
        <v>716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0">P267</f>
        <v>1</v>
      </c>
      <c r="Q307" s="61">
        <f t="shared" si="310"/>
        <v>0</v>
      </c>
      <c r="R307" s="61">
        <f t="shared" si="310"/>
        <v>0</v>
      </c>
      <c r="S307" s="92">
        <f t="shared" si="310"/>
        <v>0</v>
      </c>
      <c r="T307" s="75" t="str">
        <f t="shared" si="310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EvapIndirDirect - Indirect-direct evaporative cooling system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185</v>
      </c>
      <c r="F308" s="67" t="s">
        <v>154</v>
      </c>
      <c r="G308" s="66" t="s">
        <v>737</v>
      </c>
      <c r="H308" s="66" t="s">
        <v>737</v>
      </c>
      <c r="I308" s="48">
        <v>13</v>
      </c>
      <c r="J308" s="190">
        <f t="shared" si="309"/>
        <v>12.48</v>
      </c>
      <c r="K308" s="189">
        <v>0.96</v>
      </c>
      <c r="L308" s="66" t="s">
        <v>716</v>
      </c>
      <c r="M308" s="66" t="s">
        <v>188</v>
      </c>
      <c r="N308" s="66" t="s">
        <v>189</v>
      </c>
      <c r="O308" s="72">
        <f t="shared" si="288"/>
        <v>0</v>
      </c>
      <c r="P308" s="61">
        <f t="shared" ref="P308:T308" si="311">P268</f>
        <v>1</v>
      </c>
      <c r="Q308" s="61">
        <f t="shared" si="311"/>
        <v>0</v>
      </c>
      <c r="R308" s="61">
        <f t="shared" si="311"/>
        <v>0</v>
      </c>
      <c r="S308" s="92">
        <f t="shared" si="311"/>
        <v>0</v>
      </c>
      <c r="T308" s="75" t="str">
        <f t="shared" si="311"/>
        <v xml:space="preserve">SplitAirCond     </v>
      </c>
      <c r="U308" s="72">
        <f t="shared" si="230"/>
        <v>0</v>
      </c>
      <c r="V308" s="61">
        <f t="shared" si="281"/>
        <v>0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 xml:space="preserve">EvapIndirect - Indirect evaporative cooling system                  </v>
      </c>
    </row>
    <row r="309" spans="1:30" x14ac:dyDescent="0.25">
      <c r="C309" s="61">
        <f t="shared" si="292"/>
        <v>2019</v>
      </c>
      <c r="D309" s="6">
        <f t="shared" si="292"/>
        <v>2020</v>
      </c>
      <c r="E309" t="s">
        <v>379</v>
      </c>
      <c r="F309" s="51">
        <v>16</v>
      </c>
      <c r="G309" s="189">
        <f>F309*H309</f>
        <v>15.36</v>
      </c>
      <c r="H309" s="189">
        <v>0.96</v>
      </c>
      <c r="I309" s="11">
        <v>14</v>
      </c>
      <c r="J309" s="190">
        <f t="shared" si="309"/>
        <v>13.44</v>
      </c>
      <c r="K309" s="189">
        <v>0.96</v>
      </c>
      <c r="L309" s="66" t="s">
        <v>716</v>
      </c>
      <c r="M309" s="66" t="s">
        <v>188</v>
      </c>
      <c r="N309" s="66" t="s">
        <v>189</v>
      </c>
      <c r="O309" s="72">
        <f t="shared" si="288"/>
        <v>1</v>
      </c>
      <c r="P309" s="61">
        <f t="shared" ref="P309:T309" si="312">P269</f>
        <v>1</v>
      </c>
      <c r="Q309" s="61">
        <f t="shared" si="312"/>
        <v>0</v>
      </c>
      <c r="R309" s="61">
        <f t="shared" si="312"/>
        <v>1</v>
      </c>
      <c r="S309" s="92">
        <f t="shared" si="312"/>
        <v>0</v>
      </c>
      <c r="T309" s="75" t="str">
        <f t="shared" si="312"/>
        <v xml:space="preserve">SplitAirCond     </v>
      </c>
      <c r="U309" s="72">
        <f t="shared" si="230"/>
        <v>1</v>
      </c>
      <c r="V309" s="61">
        <f t="shared" si="281"/>
        <v>1</v>
      </c>
      <c r="W309" s="61">
        <f t="shared" si="307"/>
        <v>1</v>
      </c>
      <c r="X309" s="61">
        <f t="shared" si="236"/>
        <v>1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>EvapCondenser - Evaporatively-cooled condenser for split AC systems</v>
      </c>
      <c r="AD309" s="125"/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186</v>
      </c>
      <c r="F310" s="67" t="s">
        <v>154</v>
      </c>
      <c r="G310" s="66" t="s">
        <v>737</v>
      </c>
      <c r="H310" s="66" t="s">
        <v>737</v>
      </c>
      <c r="I310" s="11">
        <v>0</v>
      </c>
      <c r="J310" s="11">
        <v>0</v>
      </c>
      <c r="K310" s="11">
        <v>1</v>
      </c>
      <c r="L310" s="66" t="s">
        <v>716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3">P270</f>
        <v>1</v>
      </c>
      <c r="Q310" s="61">
        <f t="shared" si="313"/>
        <v>0</v>
      </c>
      <c r="R310" s="61">
        <f t="shared" si="313"/>
        <v>1</v>
      </c>
      <c r="S310" s="92">
        <f t="shared" si="313"/>
        <v>0</v>
      </c>
      <c r="T310" s="75" t="str">
        <f t="shared" si="313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Evap/CC - Evaporatively-cooled condensers                           </v>
      </c>
    </row>
    <row r="311" spans="1:30" x14ac:dyDescent="0.25">
      <c r="A311" t="s">
        <v>0</v>
      </c>
      <c r="C311" s="61">
        <f t="shared" si="292"/>
        <v>2019</v>
      </c>
      <c r="D311" s="6">
        <f t="shared" si="292"/>
        <v>2020</v>
      </c>
      <c r="E311" s="24" t="s">
        <v>187</v>
      </c>
      <c r="F311" s="52">
        <v>0</v>
      </c>
      <c r="G311" s="11">
        <v>0</v>
      </c>
      <c r="H311" s="11">
        <v>1</v>
      </c>
      <c r="I311" s="11">
        <v>0</v>
      </c>
      <c r="J311" s="11">
        <v>0</v>
      </c>
      <c r="K311" s="11">
        <v>1</v>
      </c>
      <c r="L311" s="66" t="s">
        <v>716</v>
      </c>
      <c r="M311" s="66" t="s">
        <v>188</v>
      </c>
      <c r="N311" s="66" t="s">
        <v>189</v>
      </c>
      <c r="O311" s="72">
        <f t="shared" si="288"/>
        <v>0</v>
      </c>
      <c r="P311" s="61">
        <f t="shared" ref="P311:T311" si="314">P271</f>
        <v>1</v>
      </c>
      <c r="Q311" s="61">
        <f t="shared" si="314"/>
        <v>0</v>
      </c>
      <c r="R311" s="61">
        <f t="shared" si="314"/>
        <v>1</v>
      </c>
      <c r="S311" s="92">
        <f t="shared" si="314"/>
        <v>0</v>
      </c>
      <c r="T311" s="75" t="str">
        <f t="shared" si="314"/>
        <v>N/A</v>
      </c>
      <c r="U311" s="72">
        <f t="shared" si="230"/>
        <v>0</v>
      </c>
      <c r="V311" s="61">
        <f t="shared" si="281"/>
        <v>0</v>
      </c>
      <c r="W311" s="61">
        <f t="shared" si="307"/>
        <v>0</v>
      </c>
      <c r="X311" s="61">
        <f t="shared" si="236"/>
        <v>0</v>
      </c>
      <c r="Y311" s="61">
        <f t="shared" si="231"/>
        <v>0</v>
      </c>
      <c r="Z311" s="48">
        <v>1</v>
      </c>
      <c r="AA311" s="61" t="s">
        <v>0</v>
      </c>
      <c r="AB311" s="62" t="str">
        <f t="shared" si="291"/>
        <v xml:space="preserve">IceSAC - Ice storage air conditioning system                        </v>
      </c>
    </row>
    <row r="312" spans="1:30" x14ac:dyDescent="0.25">
      <c r="A312" t="s">
        <v>640</v>
      </c>
      <c r="D312" s="126"/>
      <c r="E312" s="126"/>
      <c r="F312" s="126"/>
      <c r="G312" s="126"/>
      <c r="H312" s="126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 spans="1:30" x14ac:dyDescent="0.25">
      <c r="C313" s="1">
        <v>2022</v>
      </c>
      <c r="D313" s="60">
        <v>2023</v>
      </c>
      <c r="E313" t="s">
        <v>1103</v>
      </c>
      <c r="F313" s="67" t="s">
        <v>154</v>
      </c>
      <c r="G313" s="66" t="s">
        <v>737</v>
      </c>
      <c r="H313" s="66" t="s">
        <v>737</v>
      </c>
      <c r="I313" s="66" t="s">
        <v>155</v>
      </c>
      <c r="J313" s="66" t="s">
        <v>738</v>
      </c>
      <c r="K313" s="66" t="s">
        <v>738</v>
      </c>
      <c r="L313" s="66" t="s">
        <v>716</v>
      </c>
      <c r="M313" s="66" t="s">
        <v>188</v>
      </c>
      <c r="N313" s="66" t="s">
        <v>189</v>
      </c>
      <c r="O313" s="72">
        <f t="shared" ref="O313:T313" si="315">O273</f>
        <v>1</v>
      </c>
      <c r="P313" s="61">
        <f t="shared" si="315"/>
        <v>-1</v>
      </c>
      <c r="Q313" s="61">
        <f t="shared" si="315"/>
        <v>0</v>
      </c>
      <c r="R313" s="61">
        <f t="shared" si="315"/>
        <v>0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ref="U313:U353" si="316">IF(AND(ISNUMBER(F313), F313&gt;0), 1, 0)</f>
        <v>0</v>
      </c>
      <c r="V313" s="61">
        <f t="shared" ref="V313:V353" si="317">IF(AND(ISNUMBER(G313), G313&gt;0), 1, 0)</f>
        <v>0</v>
      </c>
      <c r="W313" s="61">
        <f t="shared" ref="W313:X315" si="318">IF(AND(ISNUMBER(I313), I313&gt;0), 1, 0)</f>
        <v>0</v>
      </c>
      <c r="X313" s="61">
        <f t="shared" si="318"/>
        <v>0</v>
      </c>
      <c r="Y313" s="61">
        <f t="shared" ref="Y313:Y353" si="319">IF(AND(ISNUMBER(L313), L313&gt;0), 1, 0)</f>
        <v>0</v>
      </c>
      <c r="Z313" s="48">
        <v>0</v>
      </c>
      <c r="AA313" s="61" t="s">
        <v>0</v>
      </c>
      <c r="AB313" s="62" t="str">
        <f t="shared" ref="AB313" si="320">AB273</f>
        <v xml:space="preserve">NoCooling - No cooling equipment                                    </v>
      </c>
    </row>
    <row r="314" spans="1:30" x14ac:dyDescent="0.25">
      <c r="C314" s="61">
        <f t="shared" ref="C314:D314" si="321">C313</f>
        <v>2022</v>
      </c>
      <c r="D314" s="6">
        <f t="shared" si="321"/>
        <v>2023</v>
      </c>
      <c r="E314" s="219" t="s">
        <v>1101</v>
      </c>
      <c r="F314" s="187">
        <v>15</v>
      </c>
      <c r="G314" s="188">
        <v>14.3</v>
      </c>
      <c r="H314" s="188">
        <v>0.95</v>
      </c>
      <c r="I314" s="188">
        <v>12.2</v>
      </c>
      <c r="J314" s="188">
        <v>11.7</v>
      </c>
      <c r="K314" s="188">
        <v>0.96</v>
      </c>
      <c r="L314" s="66" t="s">
        <v>716</v>
      </c>
      <c r="M314" s="66" t="s">
        <v>188</v>
      </c>
      <c r="N314" s="66" t="s">
        <v>189</v>
      </c>
      <c r="O314" s="215">
        <v>1</v>
      </c>
      <c r="P314" s="216">
        <v>1</v>
      </c>
      <c r="Q314" s="216">
        <v>0</v>
      </c>
      <c r="R314" s="216">
        <v>1</v>
      </c>
      <c r="S314" s="215">
        <v>0</v>
      </c>
      <c r="T314" s="217" t="s">
        <v>174</v>
      </c>
      <c r="U314" s="72">
        <f t="shared" ref="U314" si="322">IF(AND(ISNUMBER(F314), F314&gt;0), 1, 0)</f>
        <v>1</v>
      </c>
      <c r="V314" s="61">
        <f t="shared" ref="V314" si="323">IF(AND(ISNUMBER(G314), G314&gt;0), 1, 0)</f>
        <v>1</v>
      </c>
      <c r="W314" s="61">
        <f t="shared" si="318"/>
        <v>1</v>
      </c>
      <c r="X314" s="61">
        <f t="shared" si="318"/>
        <v>1</v>
      </c>
      <c r="Y314" s="61">
        <f t="shared" ref="Y314" si="324">IF(AND(ISNUMBER(L314), L314&gt;0), 1, 0)</f>
        <v>0</v>
      </c>
      <c r="Z314" s="48">
        <v>1</v>
      </c>
      <c r="AA314" s="61" t="s">
        <v>0</v>
      </c>
      <c r="AB314" s="218" t="s">
        <v>1104</v>
      </c>
      <c r="AD314" s="218" t="s">
        <v>1105</v>
      </c>
    </row>
    <row r="315" spans="1:30" x14ac:dyDescent="0.25">
      <c r="C315" s="61">
        <f t="shared" ref="C315:D315" si="325">C314</f>
        <v>2022</v>
      </c>
      <c r="D315" s="6">
        <f t="shared" si="325"/>
        <v>2023</v>
      </c>
      <c r="E315" t="s">
        <v>1102</v>
      </c>
      <c r="F315" s="187">
        <v>15</v>
      </c>
      <c r="G315" s="188">
        <v>14.3</v>
      </c>
      <c r="H315" s="188">
        <v>0.95</v>
      </c>
      <c r="I315" s="188">
        <v>12.2</v>
      </c>
      <c r="J315" s="188">
        <v>11.7</v>
      </c>
      <c r="K315" s="188">
        <v>0.96</v>
      </c>
      <c r="L315" s="66" t="s">
        <v>716</v>
      </c>
      <c r="M315" s="66" t="s">
        <v>188</v>
      </c>
      <c r="N315" s="66" t="s">
        <v>189</v>
      </c>
      <c r="O315" s="72">
        <f t="shared" ref="O315:T323" si="326">O274</f>
        <v>1</v>
      </c>
      <c r="P315" s="61">
        <f t="shared" si="326"/>
        <v>1</v>
      </c>
      <c r="Q315" s="61">
        <f t="shared" si="326"/>
        <v>0</v>
      </c>
      <c r="R315" s="61">
        <f t="shared" si="326"/>
        <v>1</v>
      </c>
      <c r="S315" s="92">
        <f t="shared" si="326"/>
        <v>0</v>
      </c>
      <c r="T315" s="75" t="str">
        <f t="shared" si="326"/>
        <v xml:space="preserve">SplitAirCond     </v>
      </c>
      <c r="U315" s="72">
        <f t="shared" si="316"/>
        <v>1</v>
      </c>
      <c r="V315" s="61">
        <f t="shared" si="317"/>
        <v>1</v>
      </c>
      <c r="W315" s="61">
        <f t="shared" si="318"/>
        <v>1</v>
      </c>
      <c r="X315" s="61">
        <f t="shared" si="318"/>
        <v>1</v>
      </c>
      <c r="Y315" s="61">
        <f t="shared" si="319"/>
        <v>0</v>
      </c>
      <c r="Z315" s="48">
        <v>1</v>
      </c>
      <c r="AA315" s="61" t="s">
        <v>0</v>
      </c>
      <c r="AB315" s="62" t="str">
        <f t="shared" ref="AB315:AB342" si="327">AB274</f>
        <v xml:space="preserve">SplitAirCond - Split air conditioning system                        </v>
      </c>
    </row>
    <row r="316" spans="1:30" x14ac:dyDescent="0.25">
      <c r="C316" s="61">
        <f t="shared" ref="C316:D316" si="328">C315</f>
        <v>2022</v>
      </c>
      <c r="D316" s="6">
        <f t="shared" si="328"/>
        <v>2023</v>
      </c>
      <c r="E316" s="176" t="s">
        <v>701</v>
      </c>
      <c r="F316" s="67" t="s">
        <v>154</v>
      </c>
      <c r="G316" s="66" t="s">
        <v>737</v>
      </c>
      <c r="H316" s="66" t="s">
        <v>737</v>
      </c>
      <c r="I316" s="53">
        <v>9.5</v>
      </c>
      <c r="J316" s="190">
        <f>I316*0.96</f>
        <v>9.1199999999999992</v>
      </c>
      <c r="K316" s="188">
        <v>0.96</v>
      </c>
      <c r="L316" s="66" t="s">
        <v>716</v>
      </c>
      <c r="M316" s="66" t="s">
        <v>188</v>
      </c>
      <c r="N316" s="66" t="s">
        <v>189</v>
      </c>
      <c r="O316" s="72">
        <f t="shared" si="326"/>
        <v>1</v>
      </c>
      <c r="P316" s="61">
        <f t="shared" si="326"/>
        <v>0</v>
      </c>
      <c r="Q316" s="61">
        <f t="shared" si="326"/>
        <v>0</v>
      </c>
      <c r="R316" s="61">
        <f t="shared" si="326"/>
        <v>0</v>
      </c>
      <c r="S316" s="92">
        <f t="shared" si="326"/>
        <v>0</v>
      </c>
      <c r="T316" s="75" t="str">
        <f t="shared" si="326"/>
        <v xml:space="preserve">SplitAirCond     </v>
      </c>
      <c r="U316" s="72">
        <f t="shared" ref="U316:U317" si="329">IF(AND(ISNUMBER(F316), F316&gt;0), 1, 0)</f>
        <v>0</v>
      </c>
      <c r="V316" s="61">
        <f t="shared" si="317"/>
        <v>0</v>
      </c>
      <c r="W316" s="61">
        <f t="shared" ref="W316:W317" si="330">IF(AND(ISNUMBER(I316), I316&gt;0), 1, 0)</f>
        <v>1</v>
      </c>
      <c r="X316" s="61">
        <f t="shared" ref="X316:X353" si="331">IF(AND(ISNUMBER(J316), J316&gt;0), 1, 0)</f>
        <v>1</v>
      </c>
      <c r="Y316" s="61">
        <f t="shared" si="319"/>
        <v>0</v>
      </c>
      <c r="Z316" s="48">
        <v>1</v>
      </c>
      <c r="AA316" s="61" t="s">
        <v>0</v>
      </c>
      <c r="AB316" s="62" t="str">
        <f t="shared" si="327"/>
        <v>PkgTermAirCond - Packaged terminal air conditioner (PTAC)</v>
      </c>
    </row>
    <row r="317" spans="1:30" x14ac:dyDescent="0.25">
      <c r="C317" s="61">
        <f t="shared" ref="C317:D317" si="332">C316</f>
        <v>2022</v>
      </c>
      <c r="D317" s="6">
        <f t="shared" si="332"/>
        <v>2023</v>
      </c>
      <c r="E317" s="176" t="s">
        <v>702</v>
      </c>
      <c r="F317" s="67" t="s">
        <v>154</v>
      </c>
      <c r="G317" s="66" t="s">
        <v>737</v>
      </c>
      <c r="H317" s="66" t="s">
        <v>737</v>
      </c>
      <c r="I317" s="188">
        <v>11</v>
      </c>
      <c r="J317" s="188">
        <v>10.6</v>
      </c>
      <c r="K317" s="188">
        <v>0.96</v>
      </c>
      <c r="L317" s="66" t="s">
        <v>716</v>
      </c>
      <c r="M317" s="66" t="s">
        <v>188</v>
      </c>
      <c r="N317" s="66" t="s">
        <v>189</v>
      </c>
      <c r="O317" s="72">
        <f t="shared" si="326"/>
        <v>1</v>
      </c>
      <c r="P317" s="61">
        <f t="shared" si="326"/>
        <v>1</v>
      </c>
      <c r="Q317" s="61">
        <f t="shared" si="326"/>
        <v>0</v>
      </c>
      <c r="R317" s="61">
        <f t="shared" si="326"/>
        <v>0</v>
      </c>
      <c r="S317" s="92">
        <f t="shared" si="326"/>
        <v>0</v>
      </c>
      <c r="T317" s="75" t="str">
        <f t="shared" si="326"/>
        <v xml:space="preserve">SplitAirCond     </v>
      </c>
      <c r="U317" s="72">
        <f t="shared" si="329"/>
        <v>0</v>
      </c>
      <c r="V317" s="61">
        <f t="shared" si="317"/>
        <v>0</v>
      </c>
      <c r="W317" s="61">
        <f t="shared" si="330"/>
        <v>1</v>
      </c>
      <c r="X317" s="61">
        <f t="shared" si="331"/>
        <v>1</v>
      </c>
      <c r="Y317" s="61">
        <f t="shared" si="319"/>
        <v>0</v>
      </c>
      <c r="Z317" s="48">
        <v>1</v>
      </c>
      <c r="AA317" s="61" t="s">
        <v>0</v>
      </c>
      <c r="AB317" s="62" t="str">
        <f t="shared" si="327"/>
        <v>SglPkgVertAirCond - Single package vertical A/C system</v>
      </c>
    </row>
    <row r="318" spans="1:30" x14ac:dyDescent="0.25">
      <c r="C318" s="61">
        <f t="shared" ref="C318:D318" si="333">C317</f>
        <v>2022</v>
      </c>
      <c r="D318" s="6">
        <f t="shared" si="333"/>
        <v>2023</v>
      </c>
      <c r="E318" t="s">
        <v>175</v>
      </c>
      <c r="F318" s="187">
        <v>14</v>
      </c>
      <c r="G318" s="188">
        <v>13.4</v>
      </c>
      <c r="H318" s="188">
        <v>0.96</v>
      </c>
      <c r="I318" s="188">
        <v>11</v>
      </c>
      <c r="J318" s="188">
        <v>10.6</v>
      </c>
      <c r="K318" s="188">
        <v>0.96</v>
      </c>
      <c r="L318" s="66" t="s">
        <v>716</v>
      </c>
      <c r="M318" s="66" t="s">
        <v>188</v>
      </c>
      <c r="N318" s="66" t="s">
        <v>189</v>
      </c>
      <c r="O318" s="72">
        <f t="shared" si="326"/>
        <v>1</v>
      </c>
      <c r="P318" s="61">
        <f t="shared" si="326"/>
        <v>1</v>
      </c>
      <c r="Q318" s="61">
        <f t="shared" si="326"/>
        <v>0</v>
      </c>
      <c r="R318" s="61">
        <f t="shared" si="326"/>
        <v>1</v>
      </c>
      <c r="S318" s="92">
        <f t="shared" si="326"/>
        <v>0</v>
      </c>
      <c r="T318" s="75" t="str">
        <f t="shared" si="326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ref="W318:W323" si="334">IF(AND(ISNUMBER(I318), I318&gt;0), 1, 0)</f>
        <v>1</v>
      </c>
      <c r="X318" s="61">
        <f t="shared" si="331"/>
        <v>1</v>
      </c>
      <c r="Y318" s="61">
        <f t="shared" si="319"/>
        <v>0</v>
      </c>
      <c r="Z318" s="48">
        <v>1</v>
      </c>
      <c r="AA318" s="61" t="s">
        <v>0</v>
      </c>
      <c r="AB318" s="62" t="str">
        <f t="shared" si="327"/>
        <v xml:space="preserve">PkgAirCond - Central packaged A/C system (&lt; 65 kBtuh)               </v>
      </c>
    </row>
    <row r="319" spans="1:30" x14ac:dyDescent="0.25">
      <c r="C319" s="61">
        <f t="shared" ref="C319:D319" si="335">C318</f>
        <v>2022</v>
      </c>
      <c r="D319" s="6">
        <f t="shared" si="335"/>
        <v>2023</v>
      </c>
      <c r="E319" t="s">
        <v>176</v>
      </c>
      <c r="F319" s="51">
        <v>13</v>
      </c>
      <c r="G319" s="190">
        <f>F319*0.96</f>
        <v>12.48</v>
      </c>
      <c r="H319" s="193">
        <v>0.96</v>
      </c>
      <c r="I319" s="11">
        <v>0</v>
      </c>
      <c r="J319" s="11">
        <v>0</v>
      </c>
      <c r="K319" s="11">
        <v>1</v>
      </c>
      <c r="L319" s="66" t="s">
        <v>716</v>
      </c>
      <c r="M319" s="66" t="s">
        <v>188</v>
      </c>
      <c r="N319" s="66" t="s">
        <v>189</v>
      </c>
      <c r="O319" s="72">
        <f t="shared" si="326"/>
        <v>0</v>
      </c>
      <c r="P319" s="61">
        <f t="shared" si="326"/>
        <v>1</v>
      </c>
      <c r="Q319" s="61">
        <f t="shared" si="326"/>
        <v>0</v>
      </c>
      <c r="R319" s="61">
        <f t="shared" si="326"/>
        <v>1</v>
      </c>
      <c r="S319" s="92">
        <f t="shared" si="326"/>
        <v>0</v>
      </c>
      <c r="T319" s="75" t="str">
        <f t="shared" si="326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34"/>
        <v>0</v>
      </c>
      <c r="X319" s="61">
        <f t="shared" si="331"/>
        <v>0</v>
      </c>
      <c r="Y319" s="61">
        <f t="shared" si="319"/>
        <v>0</v>
      </c>
      <c r="Z319" s="48">
        <v>1</v>
      </c>
      <c r="AA319" s="61" t="s">
        <v>0</v>
      </c>
      <c r="AB319" s="62" t="str">
        <f t="shared" si="327"/>
        <v xml:space="preserve">LrgPkgAirCond - Large packaged A/C system (&gt;= 65 kBtuh)             </v>
      </c>
    </row>
    <row r="320" spans="1:30" x14ac:dyDescent="0.25">
      <c r="C320" s="61">
        <f t="shared" ref="C320:D320" si="336">C319</f>
        <v>2022</v>
      </c>
      <c r="D320" s="6">
        <f t="shared" si="336"/>
        <v>2023</v>
      </c>
      <c r="E320" t="s">
        <v>519</v>
      </c>
      <c r="F320" s="51">
        <v>12</v>
      </c>
      <c r="G320" s="191">
        <v>12</v>
      </c>
      <c r="H320" s="191">
        <v>1</v>
      </c>
      <c r="I320" s="149">
        <v>10</v>
      </c>
      <c r="J320" s="190">
        <f>I320*0.96</f>
        <v>9.6</v>
      </c>
      <c r="K320" s="188">
        <v>0.96</v>
      </c>
      <c r="L320" s="66" t="s">
        <v>716</v>
      </c>
      <c r="M320" s="66" t="s">
        <v>188</v>
      </c>
      <c r="N320" s="66" t="s">
        <v>189</v>
      </c>
      <c r="O320" s="72">
        <f t="shared" si="326"/>
        <v>1</v>
      </c>
      <c r="P320" s="61">
        <f t="shared" si="326"/>
        <v>1</v>
      </c>
      <c r="Q320" s="61">
        <f t="shared" si="326"/>
        <v>0</v>
      </c>
      <c r="R320" s="61">
        <f t="shared" si="326"/>
        <v>1</v>
      </c>
      <c r="S320" s="92">
        <f t="shared" si="326"/>
        <v>0</v>
      </c>
      <c r="T320" s="75" t="str">
        <f t="shared" si="326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34"/>
        <v>1</v>
      </c>
      <c r="X320" s="61">
        <f t="shared" si="331"/>
        <v>1</v>
      </c>
      <c r="Y320" s="61">
        <f t="shared" si="319"/>
        <v>0</v>
      </c>
      <c r="Z320" s="48">
        <v>1</v>
      </c>
      <c r="AA320" s="61" t="s">
        <v>0</v>
      </c>
      <c r="AB320" s="62" t="str">
        <f t="shared" si="327"/>
        <v xml:space="preserve">SDHVSplitAirCond - Small duct, high velocity, split A/C system                        </v>
      </c>
    </row>
    <row r="321" spans="1:28" x14ac:dyDescent="0.25">
      <c r="C321" s="61">
        <f t="shared" ref="C321:D321" si="337">C320</f>
        <v>2022</v>
      </c>
      <c r="D321" s="6">
        <f t="shared" si="337"/>
        <v>2023</v>
      </c>
      <c r="E321" t="s">
        <v>530</v>
      </c>
      <c r="F321" s="187">
        <v>15</v>
      </c>
      <c r="G321" s="188">
        <v>14.3</v>
      </c>
      <c r="H321" s="188">
        <v>0.95</v>
      </c>
      <c r="I321" s="188">
        <v>12.2</v>
      </c>
      <c r="J321" s="188">
        <v>11.7</v>
      </c>
      <c r="K321" s="188">
        <v>0.96</v>
      </c>
      <c r="L321" s="66" t="s">
        <v>716</v>
      </c>
      <c r="M321" s="66" t="s">
        <v>188</v>
      </c>
      <c r="N321" s="66" t="s">
        <v>189</v>
      </c>
      <c r="O321" s="72">
        <f t="shared" si="326"/>
        <v>1</v>
      </c>
      <c r="P321" s="61">
        <f t="shared" si="326"/>
        <v>0</v>
      </c>
      <c r="Q321" s="61">
        <f t="shared" si="326"/>
        <v>0</v>
      </c>
      <c r="R321" s="61">
        <f t="shared" si="326"/>
        <v>1</v>
      </c>
      <c r="S321" s="92">
        <f t="shared" si="326"/>
        <v>1</v>
      </c>
      <c r="T321" s="75" t="str">
        <f t="shared" si="326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34"/>
        <v>1</v>
      </c>
      <c r="X321" s="61">
        <f t="shared" si="331"/>
        <v>1</v>
      </c>
      <c r="Y321" s="61">
        <f t="shared" si="319"/>
        <v>0</v>
      </c>
      <c r="Z321" s="48">
        <v>1</v>
      </c>
      <c r="AA321" s="61" t="s">
        <v>0</v>
      </c>
      <c r="AB321" s="62" t="str">
        <f t="shared" si="327"/>
        <v>DuctlessMiniSplitAirCond – Ductless mini-split A/C system</v>
      </c>
    </row>
    <row r="322" spans="1:28" x14ac:dyDescent="0.25">
      <c r="C322" s="61">
        <f t="shared" ref="C322:D322" si="338">C321</f>
        <v>2022</v>
      </c>
      <c r="D322" s="6">
        <f t="shared" si="338"/>
        <v>2023</v>
      </c>
      <c r="E322" t="s">
        <v>531</v>
      </c>
      <c r="F322" s="187">
        <v>15</v>
      </c>
      <c r="G322" s="188">
        <v>14.3</v>
      </c>
      <c r="H322" s="188">
        <v>0.95</v>
      </c>
      <c r="I322" s="188">
        <v>12.2</v>
      </c>
      <c r="J322" s="188">
        <v>11.7</v>
      </c>
      <c r="K322" s="188">
        <v>0.96</v>
      </c>
      <c r="L322" s="66" t="s">
        <v>716</v>
      </c>
      <c r="M322" s="66" t="s">
        <v>188</v>
      </c>
      <c r="N322" s="66" t="s">
        <v>189</v>
      </c>
      <c r="O322" s="72">
        <f t="shared" si="326"/>
        <v>1</v>
      </c>
      <c r="P322" s="61">
        <f t="shared" si="326"/>
        <v>0</v>
      </c>
      <c r="Q322" s="61">
        <f t="shared" si="326"/>
        <v>0</v>
      </c>
      <c r="R322" s="61">
        <f t="shared" si="326"/>
        <v>1</v>
      </c>
      <c r="S322" s="92">
        <f t="shared" si="326"/>
        <v>1</v>
      </c>
      <c r="T322" s="75" t="str">
        <f t="shared" si="326"/>
        <v xml:space="preserve">SplitAirCond     </v>
      </c>
      <c r="U322" s="72">
        <f t="shared" si="316"/>
        <v>1</v>
      </c>
      <c r="V322" s="61">
        <f t="shared" si="317"/>
        <v>1</v>
      </c>
      <c r="W322" s="61">
        <f t="shared" si="334"/>
        <v>1</v>
      </c>
      <c r="X322" s="61">
        <f t="shared" si="331"/>
        <v>1</v>
      </c>
      <c r="Y322" s="61">
        <f t="shared" si="319"/>
        <v>0</v>
      </c>
      <c r="Z322" s="48">
        <v>1</v>
      </c>
      <c r="AA322" s="61" t="s">
        <v>0</v>
      </c>
      <c r="AB322" s="62" t="str">
        <f t="shared" si="327"/>
        <v>DuctlessMultiSplitAirCond - Ductless multi-split A/C system</v>
      </c>
    </row>
    <row r="323" spans="1:28" x14ac:dyDescent="0.25">
      <c r="C323" s="61">
        <f t="shared" ref="C323:D323" si="339">C322</f>
        <v>2022</v>
      </c>
      <c r="D323" s="6">
        <f t="shared" si="339"/>
        <v>2023</v>
      </c>
      <c r="E323" t="s">
        <v>527</v>
      </c>
      <c r="F323" s="51">
        <v>13</v>
      </c>
      <c r="G323" s="189">
        <f>F323*0.96</f>
        <v>12.48</v>
      </c>
      <c r="H323" s="193">
        <v>0.96</v>
      </c>
      <c r="I323" s="11">
        <v>11.3</v>
      </c>
      <c r="J323" s="190">
        <f>I323*0.96</f>
        <v>10.848000000000001</v>
      </c>
      <c r="K323" s="188">
        <v>0.96</v>
      </c>
      <c r="L323" s="66" t="s">
        <v>716</v>
      </c>
      <c r="M323" s="66" t="s">
        <v>188</v>
      </c>
      <c r="N323" s="66" t="s">
        <v>189</v>
      </c>
      <c r="O323" s="72">
        <f t="shared" si="326"/>
        <v>1</v>
      </c>
      <c r="P323" s="61">
        <f t="shared" si="326"/>
        <v>0</v>
      </c>
      <c r="Q323" s="61">
        <f t="shared" si="326"/>
        <v>0</v>
      </c>
      <c r="R323" s="61">
        <f t="shared" si="326"/>
        <v>1</v>
      </c>
      <c r="S323" s="92">
        <f t="shared" si="326"/>
        <v>1</v>
      </c>
      <c r="T323" s="75" t="str">
        <f t="shared" si="326"/>
        <v xml:space="preserve">SplitAirCond     </v>
      </c>
      <c r="U323" s="72">
        <f t="shared" si="316"/>
        <v>1</v>
      </c>
      <c r="V323" s="61">
        <f t="shared" si="317"/>
        <v>1</v>
      </c>
      <c r="W323" s="61">
        <f t="shared" si="334"/>
        <v>1</v>
      </c>
      <c r="X323" s="61">
        <f t="shared" si="331"/>
        <v>1</v>
      </c>
      <c r="Y323" s="61">
        <f t="shared" si="319"/>
        <v>0</v>
      </c>
      <c r="Z323" s="48">
        <v>1</v>
      </c>
      <c r="AA323" s="61" t="s">
        <v>0</v>
      </c>
      <c r="AB323" s="62" t="str">
        <f t="shared" si="327"/>
        <v>DuctlessVRFAirCond - Ductless variable refrigerant flow (VRF) A/C system</v>
      </c>
    </row>
    <row r="324" spans="1:28" x14ac:dyDescent="0.25">
      <c r="C324" s="61">
        <f t="shared" ref="C324:D324" si="340">C323</f>
        <v>2022</v>
      </c>
      <c r="D324" s="6">
        <f t="shared" si="340"/>
        <v>2023</v>
      </c>
      <c r="E324" s="176" t="s">
        <v>703</v>
      </c>
      <c r="F324" s="187">
        <v>15</v>
      </c>
      <c r="G324" s="188">
        <v>14.3</v>
      </c>
      <c r="H324" s="188">
        <v>0.95</v>
      </c>
      <c r="I324" s="188">
        <v>12.2</v>
      </c>
      <c r="J324" s="188">
        <v>11.7</v>
      </c>
      <c r="K324" s="188">
        <v>0.96</v>
      </c>
      <c r="L324" s="66" t="s">
        <v>716</v>
      </c>
      <c r="M324" s="66" t="s">
        <v>188</v>
      </c>
      <c r="N324" s="66" t="s">
        <v>189</v>
      </c>
      <c r="O324" s="72">
        <f t="shared" ref="O324:T324" si="341">O283</f>
        <v>1</v>
      </c>
      <c r="P324" s="61">
        <f t="shared" si="341"/>
        <v>1</v>
      </c>
      <c r="Q324" s="61">
        <f t="shared" si="341"/>
        <v>0</v>
      </c>
      <c r="R324" s="61">
        <f t="shared" si="341"/>
        <v>1</v>
      </c>
      <c r="S324" s="92">
        <f t="shared" si="341"/>
        <v>1</v>
      </c>
      <c r="T324" s="75" t="str">
        <f t="shared" si="341"/>
        <v xml:space="preserve">SplitAirCond     </v>
      </c>
      <c r="U324" s="72">
        <f t="shared" ref="U324:U326" si="342">IF(AND(ISNUMBER(F324), F324&gt;0), 1, 0)</f>
        <v>1</v>
      </c>
      <c r="V324" s="61">
        <f t="shared" si="317"/>
        <v>1</v>
      </c>
      <c r="W324" s="61">
        <f t="shared" ref="W324:W326" si="343">IF(AND(ISNUMBER(I324), I324&gt;0), 1, 0)</f>
        <v>1</v>
      </c>
      <c r="X324" s="61">
        <f t="shared" si="331"/>
        <v>1</v>
      </c>
      <c r="Y324" s="61">
        <f t="shared" si="319"/>
        <v>0</v>
      </c>
      <c r="Z324" s="48">
        <v>1</v>
      </c>
      <c r="AA324" s="61" t="s">
        <v>0</v>
      </c>
      <c r="AB324" s="62" t="str">
        <f t="shared" si="327"/>
        <v>DuctedMiniSplitAirCond - Ducted mini-split A/C system</v>
      </c>
    </row>
    <row r="325" spans="1:28" x14ac:dyDescent="0.25">
      <c r="C325" s="61">
        <f t="shared" ref="C325:D325" si="344">C324</f>
        <v>2022</v>
      </c>
      <c r="D325" s="6">
        <f t="shared" si="344"/>
        <v>2023</v>
      </c>
      <c r="E325" s="176" t="s">
        <v>704</v>
      </c>
      <c r="F325" s="187">
        <v>15</v>
      </c>
      <c r="G325" s="188">
        <v>14.3</v>
      </c>
      <c r="H325" s="188">
        <v>0.95</v>
      </c>
      <c r="I325" s="188">
        <v>12.2</v>
      </c>
      <c r="J325" s="188">
        <v>11.7</v>
      </c>
      <c r="K325" s="188">
        <v>0.96</v>
      </c>
      <c r="L325" s="66" t="s">
        <v>716</v>
      </c>
      <c r="M325" s="66" t="s">
        <v>188</v>
      </c>
      <c r="N325" s="66" t="s">
        <v>189</v>
      </c>
      <c r="O325" s="72">
        <f t="shared" ref="O325:T325" si="345">O284</f>
        <v>1</v>
      </c>
      <c r="P325" s="61">
        <f t="shared" si="345"/>
        <v>1</v>
      </c>
      <c r="Q325" s="61">
        <f t="shared" si="345"/>
        <v>0</v>
      </c>
      <c r="R325" s="61">
        <f t="shared" si="345"/>
        <v>1</v>
      </c>
      <c r="S325" s="92">
        <f t="shared" si="345"/>
        <v>1</v>
      </c>
      <c r="T325" s="75" t="str">
        <f t="shared" si="345"/>
        <v xml:space="preserve">SplitAirCond     </v>
      </c>
      <c r="U325" s="72">
        <f t="shared" si="342"/>
        <v>1</v>
      </c>
      <c r="V325" s="61">
        <f t="shared" si="317"/>
        <v>1</v>
      </c>
      <c r="W325" s="61">
        <f t="shared" si="343"/>
        <v>1</v>
      </c>
      <c r="X325" s="61">
        <f t="shared" si="331"/>
        <v>1</v>
      </c>
      <c r="Y325" s="61">
        <f t="shared" si="319"/>
        <v>0</v>
      </c>
      <c r="Z325" s="48">
        <v>1</v>
      </c>
      <c r="AA325" s="61" t="s">
        <v>0</v>
      </c>
      <c r="AB325" s="62" t="str">
        <f t="shared" si="327"/>
        <v>DuctedMultiSplitAirCond - Ducted multi-split A/C system</v>
      </c>
    </row>
    <row r="326" spans="1:28" x14ac:dyDescent="0.25">
      <c r="C326" s="61">
        <f t="shared" ref="C326:D326" si="346">C325</f>
        <v>2022</v>
      </c>
      <c r="D326" s="6">
        <f t="shared" si="346"/>
        <v>2023</v>
      </c>
      <c r="E326" s="176" t="s">
        <v>705</v>
      </c>
      <c r="F326" s="187">
        <v>15</v>
      </c>
      <c r="G326" s="188">
        <v>14.3</v>
      </c>
      <c r="H326" s="188">
        <v>0.95</v>
      </c>
      <c r="I326" s="188">
        <v>12.2</v>
      </c>
      <c r="J326" s="188">
        <v>11.7</v>
      </c>
      <c r="K326" s="188">
        <v>0.96</v>
      </c>
      <c r="L326" s="66" t="s">
        <v>716</v>
      </c>
      <c r="M326" s="66" t="s">
        <v>188</v>
      </c>
      <c r="N326" s="66" t="s">
        <v>189</v>
      </c>
      <c r="O326" s="72">
        <f t="shared" ref="O326:T326" si="347">O285</f>
        <v>1</v>
      </c>
      <c r="P326" s="61">
        <f t="shared" si="347"/>
        <v>1</v>
      </c>
      <c r="Q326" s="61">
        <f t="shared" si="347"/>
        <v>0</v>
      </c>
      <c r="R326" s="61">
        <f t="shared" si="347"/>
        <v>1</v>
      </c>
      <c r="S326" s="92">
        <f t="shared" si="347"/>
        <v>1</v>
      </c>
      <c r="T326" s="75" t="str">
        <f t="shared" si="347"/>
        <v xml:space="preserve">SplitAirCond     </v>
      </c>
      <c r="U326" s="72">
        <f t="shared" si="342"/>
        <v>1</v>
      </c>
      <c r="V326" s="61">
        <f t="shared" si="317"/>
        <v>1</v>
      </c>
      <c r="W326" s="61">
        <f t="shared" si="343"/>
        <v>1</v>
      </c>
      <c r="X326" s="61">
        <f t="shared" si="331"/>
        <v>1</v>
      </c>
      <c r="Y326" s="61">
        <f t="shared" si="319"/>
        <v>0</v>
      </c>
      <c r="Z326" s="48">
        <v>1</v>
      </c>
      <c r="AA326" s="61" t="s">
        <v>0</v>
      </c>
      <c r="AB326" s="62" t="str">
        <f t="shared" si="327"/>
        <v>Ducted+DuctlessMultiSplitAirCond - Ducted+ductless multi-split A/C system</v>
      </c>
    </row>
    <row r="327" spans="1:28" x14ac:dyDescent="0.25">
      <c r="C327" s="61">
        <f t="shared" ref="C327:D327" si="348">C326</f>
        <v>2022</v>
      </c>
      <c r="D327" s="6">
        <f t="shared" si="348"/>
        <v>2023</v>
      </c>
      <c r="E327" t="s">
        <v>177</v>
      </c>
      <c r="F327" s="67" t="s">
        <v>154</v>
      </c>
      <c r="G327" s="66" t="s">
        <v>737</v>
      </c>
      <c r="H327" s="66" t="s">
        <v>737</v>
      </c>
      <c r="I327" s="66" t="s">
        <v>155</v>
      </c>
      <c r="J327" s="66" t="s">
        <v>738</v>
      </c>
      <c r="K327" s="66" t="s">
        <v>738</v>
      </c>
      <c r="L327" s="10">
        <v>9</v>
      </c>
      <c r="M327" s="66" t="s">
        <v>188</v>
      </c>
      <c r="N327" s="66" t="s">
        <v>189</v>
      </c>
      <c r="O327" s="72">
        <f t="shared" ref="O327:T328" si="349">O286</f>
        <v>1</v>
      </c>
      <c r="P327" s="61">
        <f t="shared" si="349"/>
        <v>0</v>
      </c>
      <c r="Q327" s="61">
        <f t="shared" si="349"/>
        <v>0</v>
      </c>
      <c r="R327" s="61">
        <f t="shared" si="349"/>
        <v>0</v>
      </c>
      <c r="S327" s="92">
        <f t="shared" si="349"/>
        <v>1</v>
      </c>
      <c r="T327" s="75" t="str">
        <f t="shared" si="349"/>
        <v xml:space="preserve">SplitAirCond     </v>
      </c>
      <c r="U327" s="72">
        <f t="shared" si="316"/>
        <v>0</v>
      </c>
      <c r="V327" s="61">
        <f t="shared" si="317"/>
        <v>0</v>
      </c>
      <c r="W327" s="61">
        <f>IF(AND(ISNUMBER(I327), I327&gt;0), 1, 0)</f>
        <v>0</v>
      </c>
      <c r="X327" s="61">
        <f t="shared" si="331"/>
        <v>0</v>
      </c>
      <c r="Y327" s="61">
        <f t="shared" si="319"/>
        <v>1</v>
      </c>
      <c r="Z327" s="48">
        <v>0</v>
      </c>
      <c r="AA327" s="61" t="s">
        <v>0</v>
      </c>
      <c r="AB327" s="62" t="str">
        <f t="shared" si="327"/>
        <v xml:space="preserve">RoomAirCond - Non-central room A/C system                           </v>
      </c>
    </row>
    <row r="328" spans="1:28" x14ac:dyDescent="0.25">
      <c r="C328" s="61">
        <f t="shared" ref="C328:D328" si="350">C327</f>
        <v>2022</v>
      </c>
      <c r="D328" s="6">
        <f t="shared" si="350"/>
        <v>2023</v>
      </c>
      <c r="E328" t="s">
        <v>178</v>
      </c>
      <c r="F328" s="187">
        <v>15</v>
      </c>
      <c r="G328" s="188">
        <v>14.3</v>
      </c>
      <c r="H328" s="188">
        <v>0.95</v>
      </c>
      <c r="I328" s="188">
        <v>12.2</v>
      </c>
      <c r="J328" s="188">
        <v>11.7</v>
      </c>
      <c r="K328" s="188">
        <v>0.96</v>
      </c>
      <c r="L328" s="66" t="s">
        <v>716</v>
      </c>
      <c r="M328" s="66" t="s">
        <v>188</v>
      </c>
      <c r="N328" s="66" t="s">
        <v>189</v>
      </c>
      <c r="O328" s="72">
        <f t="shared" si="349"/>
        <v>1</v>
      </c>
      <c r="P328" s="61">
        <f t="shared" si="349"/>
        <v>1</v>
      </c>
      <c r="Q328" s="61">
        <f t="shared" si="349"/>
        <v>1</v>
      </c>
      <c r="R328" s="61">
        <f t="shared" si="349"/>
        <v>1</v>
      </c>
      <c r="S328" s="92">
        <f t="shared" si="349"/>
        <v>0</v>
      </c>
      <c r="T328" s="75" t="str">
        <f t="shared" si="349"/>
        <v xml:space="preserve">SplitHeatPump    </v>
      </c>
      <c r="U328" s="72">
        <f t="shared" si="316"/>
        <v>1</v>
      </c>
      <c r="V328" s="61">
        <f t="shared" si="317"/>
        <v>1</v>
      </c>
      <c r="W328" s="61">
        <f>IF(AND(ISNUMBER(I328), I328&gt;0), 1, 0)</f>
        <v>1</v>
      </c>
      <c r="X328" s="61">
        <f t="shared" si="331"/>
        <v>1</v>
      </c>
      <c r="Y328" s="61">
        <f t="shared" si="319"/>
        <v>0</v>
      </c>
      <c r="Z328" s="48">
        <v>1</v>
      </c>
      <c r="AA328" s="61" t="s">
        <v>0</v>
      </c>
      <c r="AB328" s="62" t="str">
        <f t="shared" si="327"/>
        <v xml:space="preserve">SplitHeatPump - Split heat pump system                              </v>
      </c>
    </row>
    <row r="329" spans="1:28" x14ac:dyDescent="0.25">
      <c r="C329" s="61">
        <f t="shared" ref="C329:D329" si="351">C328</f>
        <v>2022</v>
      </c>
      <c r="D329" s="6">
        <f t="shared" si="351"/>
        <v>2023</v>
      </c>
      <c r="E329" s="176" t="s">
        <v>686</v>
      </c>
      <c r="F329" s="67" t="s">
        <v>154</v>
      </c>
      <c r="G329" s="66" t="s">
        <v>737</v>
      </c>
      <c r="H329" s="66" t="s">
        <v>737</v>
      </c>
      <c r="I329" s="53">
        <v>9.5</v>
      </c>
      <c r="J329" s="190">
        <f>I329*0.96</f>
        <v>9.1199999999999992</v>
      </c>
      <c r="K329" s="188">
        <v>0.96</v>
      </c>
      <c r="L329" s="66" t="s">
        <v>716</v>
      </c>
      <c r="M329" s="66" t="s">
        <v>188</v>
      </c>
      <c r="N329" s="66" t="s">
        <v>189</v>
      </c>
      <c r="O329" s="72">
        <f t="shared" ref="O329:T329" si="352">O288</f>
        <v>1</v>
      </c>
      <c r="P329" s="61">
        <f t="shared" si="352"/>
        <v>0</v>
      </c>
      <c r="Q329" s="61">
        <f t="shared" si="352"/>
        <v>1</v>
      </c>
      <c r="R329" s="61">
        <f t="shared" si="352"/>
        <v>0</v>
      </c>
      <c r="S329" s="92">
        <f t="shared" si="352"/>
        <v>0</v>
      </c>
      <c r="T329" s="75" t="str">
        <f t="shared" si="352"/>
        <v xml:space="preserve">SplitHeatPump    </v>
      </c>
      <c r="U329" s="72">
        <f t="shared" ref="U329:U330" si="353">IF(AND(ISNUMBER(F329), F329&gt;0), 1, 0)</f>
        <v>0</v>
      </c>
      <c r="V329" s="61">
        <f t="shared" si="317"/>
        <v>0</v>
      </c>
      <c r="W329" s="61">
        <f t="shared" ref="W329:W330" si="354">IF(AND(ISNUMBER(I329), I329&gt;0), 1, 0)</f>
        <v>1</v>
      </c>
      <c r="X329" s="61">
        <f t="shared" si="331"/>
        <v>1</v>
      </c>
      <c r="Y329" s="61">
        <f t="shared" si="319"/>
        <v>0</v>
      </c>
      <c r="Z329" s="48">
        <v>1</v>
      </c>
      <c r="AA329" s="61" t="s">
        <v>0</v>
      </c>
      <c r="AB329" s="62" t="str">
        <f t="shared" si="327"/>
        <v>PkgTermHeatPump - Packaged terminal heat pump (PTHP)</v>
      </c>
    </row>
    <row r="330" spans="1:28" x14ac:dyDescent="0.25">
      <c r="C330" s="61">
        <f t="shared" ref="C330:D330" si="355">C329</f>
        <v>2022</v>
      </c>
      <c r="D330" s="6">
        <f t="shared" si="355"/>
        <v>2023</v>
      </c>
      <c r="E330" s="176" t="s">
        <v>687</v>
      </c>
      <c r="F330" s="67" t="s">
        <v>154</v>
      </c>
      <c r="G330" s="66" t="s">
        <v>737</v>
      </c>
      <c r="H330" s="66" t="s">
        <v>737</v>
      </c>
      <c r="I330" s="53">
        <v>11</v>
      </c>
      <c r="J330" s="190">
        <f>I330*0.96</f>
        <v>10.559999999999999</v>
      </c>
      <c r="K330" s="188">
        <v>0.96</v>
      </c>
      <c r="L330" s="66" t="s">
        <v>716</v>
      </c>
      <c r="M330" s="66" t="s">
        <v>188</v>
      </c>
      <c r="N330" s="66" t="s">
        <v>189</v>
      </c>
      <c r="O330" s="72">
        <f t="shared" ref="O330:T330" si="356">O289</f>
        <v>1</v>
      </c>
      <c r="P330" s="61">
        <f t="shared" si="356"/>
        <v>1</v>
      </c>
      <c r="Q330" s="61">
        <f t="shared" si="356"/>
        <v>1</v>
      </c>
      <c r="R330" s="61">
        <f t="shared" si="356"/>
        <v>0</v>
      </c>
      <c r="S330" s="92">
        <f t="shared" si="356"/>
        <v>0</v>
      </c>
      <c r="T330" s="75" t="str">
        <f t="shared" si="356"/>
        <v xml:space="preserve">SplitHeatPump    </v>
      </c>
      <c r="U330" s="72">
        <f t="shared" si="353"/>
        <v>0</v>
      </c>
      <c r="V330" s="61">
        <f t="shared" si="317"/>
        <v>0</v>
      </c>
      <c r="W330" s="61">
        <f t="shared" si="354"/>
        <v>1</v>
      </c>
      <c r="X330" s="61">
        <f t="shared" si="331"/>
        <v>1</v>
      </c>
      <c r="Y330" s="61">
        <f t="shared" si="319"/>
        <v>0</v>
      </c>
      <c r="Z330" s="48">
        <v>1</v>
      </c>
      <c r="AA330" s="61" t="s">
        <v>0</v>
      </c>
      <c r="AB330" s="62" t="str">
        <f t="shared" si="327"/>
        <v>SglPkgVertHeatPump - Single package vertical heat pump</v>
      </c>
    </row>
    <row r="331" spans="1:28" x14ac:dyDescent="0.25">
      <c r="C331" s="61">
        <f t="shared" ref="C331:D331" si="357">C330</f>
        <v>2022</v>
      </c>
      <c r="D331" s="6">
        <f t="shared" si="357"/>
        <v>2023</v>
      </c>
      <c r="E331" t="s">
        <v>179</v>
      </c>
      <c r="F331" s="187">
        <v>15</v>
      </c>
      <c r="G331" s="188">
        <v>14.3</v>
      </c>
      <c r="H331" s="188">
        <v>0.95</v>
      </c>
      <c r="I331" s="188">
        <v>12.2</v>
      </c>
      <c r="J331" s="188">
        <v>11.7</v>
      </c>
      <c r="K331" s="188">
        <v>0.96</v>
      </c>
      <c r="L331" s="66" t="s">
        <v>716</v>
      </c>
      <c r="M331" s="66" t="s">
        <v>188</v>
      </c>
      <c r="N331" s="66" t="s">
        <v>189</v>
      </c>
      <c r="O331" s="72">
        <f t="shared" ref="O331:T341" si="358">O290</f>
        <v>1</v>
      </c>
      <c r="P331" s="61">
        <f t="shared" si="358"/>
        <v>1</v>
      </c>
      <c r="Q331" s="61">
        <f t="shared" si="358"/>
        <v>1</v>
      </c>
      <c r="R331" s="61">
        <f t="shared" si="358"/>
        <v>1</v>
      </c>
      <c r="S331" s="92">
        <f t="shared" si="358"/>
        <v>0</v>
      </c>
      <c r="T331" s="75" t="str">
        <f t="shared" si="358"/>
        <v xml:space="preserve">SplitHeatPump    </v>
      </c>
      <c r="U331" s="72">
        <f t="shared" si="316"/>
        <v>1</v>
      </c>
      <c r="V331" s="61">
        <f t="shared" si="317"/>
        <v>1</v>
      </c>
      <c r="W331" s="61">
        <f t="shared" ref="W331:W337" si="359">IF(AND(ISNUMBER(I331), I331&gt;0), 1, 0)</f>
        <v>1</v>
      </c>
      <c r="X331" s="61">
        <f t="shared" si="331"/>
        <v>1</v>
      </c>
      <c r="Y331" s="61">
        <f t="shared" si="319"/>
        <v>0</v>
      </c>
      <c r="Z331" s="48">
        <v>1</v>
      </c>
      <c r="AA331" s="61" t="s">
        <v>0</v>
      </c>
      <c r="AB331" s="62" t="str">
        <f t="shared" si="327"/>
        <v xml:space="preserve">PkgHeatPump - Central single-packaged heat pump system (&lt; 65 kBtuh) </v>
      </c>
    </row>
    <row r="332" spans="1:28" x14ac:dyDescent="0.25">
      <c r="C332" s="61">
        <f t="shared" ref="C332:D332" si="360">C331</f>
        <v>2022</v>
      </c>
      <c r="D332" s="6">
        <f t="shared" si="360"/>
        <v>2023</v>
      </c>
      <c r="E332" t="s">
        <v>180</v>
      </c>
      <c r="F332" s="67" t="s">
        <v>154</v>
      </c>
      <c r="G332" s="66" t="s">
        <v>737</v>
      </c>
      <c r="H332" s="66" t="s">
        <v>737</v>
      </c>
      <c r="I332" s="11">
        <v>0</v>
      </c>
      <c r="J332" s="11">
        <v>0</v>
      </c>
      <c r="K332" s="11">
        <v>1</v>
      </c>
      <c r="L332" s="66" t="s">
        <v>716</v>
      </c>
      <c r="M332" s="66" t="s">
        <v>188</v>
      </c>
      <c r="N332" s="66" t="s">
        <v>189</v>
      </c>
      <c r="O332" s="72">
        <f t="shared" si="358"/>
        <v>0</v>
      </c>
      <c r="P332" s="61">
        <f t="shared" si="358"/>
        <v>1</v>
      </c>
      <c r="Q332" s="61">
        <f t="shared" si="358"/>
        <v>1</v>
      </c>
      <c r="R332" s="61">
        <f t="shared" si="358"/>
        <v>1</v>
      </c>
      <c r="S332" s="92">
        <f t="shared" si="358"/>
        <v>0</v>
      </c>
      <c r="T332" s="75" t="str">
        <f t="shared" si="358"/>
        <v xml:space="preserve">SplitHeatPump    </v>
      </c>
      <c r="U332" s="72">
        <f t="shared" si="316"/>
        <v>0</v>
      </c>
      <c r="V332" s="61">
        <f t="shared" si="317"/>
        <v>0</v>
      </c>
      <c r="W332" s="61">
        <f t="shared" si="359"/>
        <v>0</v>
      </c>
      <c r="X332" s="61">
        <f t="shared" si="331"/>
        <v>0</v>
      </c>
      <c r="Y332" s="61">
        <f t="shared" si="319"/>
        <v>0</v>
      </c>
      <c r="Z332" s="48">
        <v>1</v>
      </c>
      <c r="AA332" s="61" t="s">
        <v>0</v>
      </c>
      <c r="AB332" s="62" t="str">
        <f t="shared" si="327"/>
        <v xml:space="preserve">LrgPkgHeatPump - Large packaged heat pump system (&gt;= 65 kBtuh)      </v>
      </c>
    </row>
    <row r="333" spans="1:28" x14ac:dyDescent="0.25">
      <c r="A333" t="s">
        <v>0</v>
      </c>
      <c r="C333" s="61">
        <f t="shared" ref="C333:D333" si="361">C332</f>
        <v>2022</v>
      </c>
      <c r="D333" s="6">
        <f t="shared" si="361"/>
        <v>2023</v>
      </c>
      <c r="E333" s="24" t="s">
        <v>181</v>
      </c>
      <c r="F333" s="67" t="s">
        <v>154</v>
      </c>
      <c r="G333" s="66" t="s">
        <v>737</v>
      </c>
      <c r="H333" s="66" t="s">
        <v>737</v>
      </c>
      <c r="I333" s="66" t="s">
        <v>155</v>
      </c>
      <c r="J333" s="66" t="s">
        <v>738</v>
      </c>
      <c r="K333" s="66" t="s">
        <v>738</v>
      </c>
      <c r="L333" s="66" t="s">
        <v>716</v>
      </c>
      <c r="M333" s="11">
        <v>0</v>
      </c>
      <c r="N333" s="11">
        <v>0</v>
      </c>
      <c r="O333" s="72">
        <f t="shared" si="358"/>
        <v>0</v>
      </c>
      <c r="P333" s="61">
        <f t="shared" si="358"/>
        <v>1</v>
      </c>
      <c r="Q333" s="61">
        <f t="shared" si="358"/>
        <v>0</v>
      </c>
      <c r="R333" s="61">
        <f t="shared" si="358"/>
        <v>1</v>
      </c>
      <c r="S333" s="92">
        <f t="shared" si="358"/>
        <v>0</v>
      </c>
      <c r="T333" s="75" t="str">
        <f t="shared" si="358"/>
        <v>N/A</v>
      </c>
      <c r="U333" s="72">
        <f t="shared" si="316"/>
        <v>0</v>
      </c>
      <c r="V333" s="61">
        <f t="shared" si="317"/>
        <v>0</v>
      </c>
      <c r="W333" s="61">
        <f t="shared" si="359"/>
        <v>0</v>
      </c>
      <c r="X333" s="61">
        <f t="shared" si="331"/>
        <v>0</v>
      </c>
      <c r="Y333" s="61">
        <f t="shared" si="319"/>
        <v>0</v>
      </c>
      <c r="Z333" s="48">
        <v>1</v>
      </c>
      <c r="AA333" s="61" t="s">
        <v>0</v>
      </c>
      <c r="AB333" s="62" t="str">
        <f t="shared" si="327"/>
        <v xml:space="preserve">GasCooling - Gas absorption cooling                                 </v>
      </c>
    </row>
    <row r="334" spans="1:28" x14ac:dyDescent="0.25">
      <c r="C334" s="61">
        <f t="shared" ref="C334:D334" si="362">C333</f>
        <v>2022</v>
      </c>
      <c r="D334" s="6">
        <f t="shared" si="362"/>
        <v>2023</v>
      </c>
      <c r="E334" t="s">
        <v>515</v>
      </c>
      <c r="F334" s="51">
        <v>12</v>
      </c>
      <c r="G334" s="191">
        <v>12</v>
      </c>
      <c r="H334" s="191">
        <v>1</v>
      </c>
      <c r="I334" s="149">
        <v>10</v>
      </c>
      <c r="J334" s="190">
        <f>I334*0.96</f>
        <v>9.6</v>
      </c>
      <c r="K334" s="188">
        <v>0.96</v>
      </c>
      <c r="L334" s="66" t="s">
        <v>716</v>
      </c>
      <c r="M334" s="66" t="s">
        <v>188</v>
      </c>
      <c r="N334" s="66" t="s">
        <v>189</v>
      </c>
      <c r="O334" s="72">
        <f t="shared" si="358"/>
        <v>1</v>
      </c>
      <c r="P334" s="61">
        <f t="shared" si="358"/>
        <v>1</v>
      </c>
      <c r="Q334" s="61">
        <f t="shared" si="358"/>
        <v>1</v>
      </c>
      <c r="R334" s="61">
        <f t="shared" si="358"/>
        <v>1</v>
      </c>
      <c r="S334" s="92">
        <f t="shared" si="358"/>
        <v>0</v>
      </c>
      <c r="T334" s="75" t="str">
        <f t="shared" si="358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9"/>
        <v>1</v>
      </c>
      <c r="X334" s="61">
        <f t="shared" si="331"/>
        <v>1</v>
      </c>
      <c r="Y334" s="61">
        <f t="shared" si="319"/>
        <v>0</v>
      </c>
      <c r="Z334" s="48">
        <v>1</v>
      </c>
      <c r="AA334" s="61" t="s">
        <v>0</v>
      </c>
      <c r="AB334" s="62" t="str">
        <f t="shared" si="327"/>
        <v xml:space="preserve">SDHVSplitHeatPump - Small duct, high velocity, central split heat pump                              </v>
      </c>
    </row>
    <row r="335" spans="1:28" x14ac:dyDescent="0.25">
      <c r="C335" s="61">
        <f t="shared" ref="C335:D335" si="363">C334</f>
        <v>2022</v>
      </c>
      <c r="D335" s="6">
        <f t="shared" si="363"/>
        <v>2023</v>
      </c>
      <c r="E335" t="s">
        <v>534</v>
      </c>
      <c r="F335" s="187">
        <v>15</v>
      </c>
      <c r="G335" s="188">
        <v>14.3</v>
      </c>
      <c r="H335" s="188">
        <v>0.95</v>
      </c>
      <c r="I335" s="188">
        <v>12.2</v>
      </c>
      <c r="J335" s="188">
        <v>11.7</v>
      </c>
      <c r="K335" s="188">
        <v>0.96</v>
      </c>
      <c r="L335" s="66" t="s">
        <v>716</v>
      </c>
      <c r="M335" s="66" t="s">
        <v>188</v>
      </c>
      <c r="N335" s="66" t="s">
        <v>189</v>
      </c>
      <c r="O335" s="72">
        <f t="shared" si="358"/>
        <v>1</v>
      </c>
      <c r="P335" s="61">
        <f t="shared" si="358"/>
        <v>0</v>
      </c>
      <c r="Q335" s="61">
        <f t="shared" si="358"/>
        <v>1</v>
      </c>
      <c r="R335" s="61">
        <f t="shared" si="358"/>
        <v>1</v>
      </c>
      <c r="S335" s="92">
        <f t="shared" si="358"/>
        <v>1</v>
      </c>
      <c r="T335" s="75" t="str">
        <f t="shared" si="358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9"/>
        <v>1</v>
      </c>
      <c r="X335" s="61">
        <f t="shared" si="331"/>
        <v>1</v>
      </c>
      <c r="Y335" s="61">
        <f t="shared" si="319"/>
        <v>0</v>
      </c>
      <c r="Z335" s="48">
        <v>1</v>
      </c>
      <c r="AA335" s="61" t="s">
        <v>0</v>
      </c>
      <c r="AB335" s="62" t="str">
        <f t="shared" si="327"/>
        <v>DuctlessMiniSplitHeatPump – Ductless mini-split heat pump system</v>
      </c>
    </row>
    <row r="336" spans="1:28" x14ac:dyDescent="0.25">
      <c r="C336" s="61">
        <f t="shared" ref="C336:D336" si="364">C335</f>
        <v>2022</v>
      </c>
      <c r="D336" s="6">
        <f t="shared" si="364"/>
        <v>2023</v>
      </c>
      <c r="E336" t="s">
        <v>535</v>
      </c>
      <c r="F336" s="187">
        <v>15</v>
      </c>
      <c r="G336" s="188">
        <v>14.3</v>
      </c>
      <c r="H336" s="188">
        <v>0.95</v>
      </c>
      <c r="I336" s="188">
        <v>12.2</v>
      </c>
      <c r="J336" s="188">
        <v>11.7</v>
      </c>
      <c r="K336" s="188">
        <v>0.96</v>
      </c>
      <c r="L336" s="66" t="s">
        <v>716</v>
      </c>
      <c r="M336" s="66" t="s">
        <v>188</v>
      </c>
      <c r="N336" s="66" t="s">
        <v>189</v>
      </c>
      <c r="O336" s="72">
        <f t="shared" si="358"/>
        <v>1</v>
      </c>
      <c r="P336" s="61">
        <f t="shared" si="358"/>
        <v>0</v>
      </c>
      <c r="Q336" s="61">
        <f t="shared" si="358"/>
        <v>1</v>
      </c>
      <c r="R336" s="61">
        <f t="shared" si="358"/>
        <v>1</v>
      </c>
      <c r="S336" s="92">
        <f t="shared" si="358"/>
        <v>1</v>
      </c>
      <c r="T336" s="75" t="str">
        <f t="shared" si="358"/>
        <v xml:space="preserve">SplitHeatPump    </v>
      </c>
      <c r="U336" s="72">
        <f t="shared" si="316"/>
        <v>1</v>
      </c>
      <c r="V336" s="61">
        <f t="shared" si="317"/>
        <v>1</v>
      </c>
      <c r="W336" s="61">
        <f t="shared" si="359"/>
        <v>1</v>
      </c>
      <c r="X336" s="61">
        <f t="shared" si="331"/>
        <v>1</v>
      </c>
      <c r="Y336" s="61">
        <f t="shared" si="319"/>
        <v>0</v>
      </c>
      <c r="Z336" s="48">
        <v>1</v>
      </c>
      <c r="AA336" s="61" t="s">
        <v>0</v>
      </c>
      <c r="AB336" s="62" t="str">
        <f t="shared" si="327"/>
        <v>DuctlessMultiSplitHeatPump - Ductless multi-split heat pump system</v>
      </c>
    </row>
    <row r="337" spans="1:30" x14ac:dyDescent="0.25">
      <c r="C337" s="61">
        <f t="shared" ref="C337:D337" si="365">C336</f>
        <v>2022</v>
      </c>
      <c r="D337" s="6">
        <f t="shared" si="365"/>
        <v>2023</v>
      </c>
      <c r="E337" t="s">
        <v>524</v>
      </c>
      <c r="F337" s="51">
        <v>13</v>
      </c>
      <c r="G337" s="189">
        <f>F337*0.96</f>
        <v>12.48</v>
      </c>
      <c r="H337" s="193">
        <v>0.96</v>
      </c>
      <c r="I337" s="11">
        <v>11.3</v>
      </c>
      <c r="J337" s="190">
        <f>I337*0.96</f>
        <v>10.848000000000001</v>
      </c>
      <c r="K337" s="188">
        <v>0.96</v>
      </c>
      <c r="L337" s="66" t="s">
        <v>716</v>
      </c>
      <c r="M337" s="66" t="s">
        <v>188</v>
      </c>
      <c r="N337" s="66" t="s">
        <v>189</v>
      </c>
      <c r="O337" s="72">
        <f t="shared" si="358"/>
        <v>1</v>
      </c>
      <c r="P337" s="61">
        <f t="shared" si="358"/>
        <v>-1</v>
      </c>
      <c r="Q337" s="61">
        <f t="shared" si="358"/>
        <v>1</v>
      </c>
      <c r="R337" s="61">
        <f t="shared" si="358"/>
        <v>1</v>
      </c>
      <c r="S337" s="92">
        <f t="shared" si="358"/>
        <v>1</v>
      </c>
      <c r="T337" s="75" t="str">
        <f t="shared" si="358"/>
        <v xml:space="preserve">SplitHeatPump    </v>
      </c>
      <c r="U337" s="72">
        <f t="shared" si="316"/>
        <v>1</v>
      </c>
      <c r="V337" s="61">
        <f t="shared" si="317"/>
        <v>1</v>
      </c>
      <c r="W337" s="61">
        <f t="shared" si="359"/>
        <v>1</v>
      </c>
      <c r="X337" s="61">
        <f t="shared" si="331"/>
        <v>1</v>
      </c>
      <c r="Y337" s="61">
        <f t="shared" si="319"/>
        <v>0</v>
      </c>
      <c r="Z337" s="48">
        <v>1</v>
      </c>
      <c r="AA337" s="61" t="s">
        <v>0</v>
      </c>
      <c r="AB337" s="62" t="str">
        <f t="shared" si="327"/>
        <v>DuctlessVRFHeatPump - Ductless variable refrigerant flow (VRF) heat pump system</v>
      </c>
    </row>
    <row r="338" spans="1:30" x14ac:dyDescent="0.25">
      <c r="C338" s="61">
        <f t="shared" ref="C338:D338" si="366">C337</f>
        <v>2022</v>
      </c>
      <c r="D338" s="6">
        <f t="shared" si="366"/>
        <v>2023</v>
      </c>
      <c r="E338" s="176" t="s">
        <v>690</v>
      </c>
      <c r="F338" s="187">
        <v>15</v>
      </c>
      <c r="G338" s="188">
        <v>14.3</v>
      </c>
      <c r="H338" s="188">
        <v>0.95</v>
      </c>
      <c r="I338" s="188">
        <v>12.2</v>
      </c>
      <c r="J338" s="188">
        <v>11.7</v>
      </c>
      <c r="K338" s="188">
        <v>0.96</v>
      </c>
      <c r="L338" s="66" t="s">
        <v>716</v>
      </c>
      <c r="M338" s="66" t="s">
        <v>188</v>
      </c>
      <c r="N338" s="66" t="s">
        <v>189</v>
      </c>
      <c r="O338" s="72">
        <f t="shared" si="358"/>
        <v>1</v>
      </c>
      <c r="P338" s="61">
        <f t="shared" si="358"/>
        <v>1</v>
      </c>
      <c r="Q338" s="61">
        <f t="shared" si="358"/>
        <v>1</v>
      </c>
      <c r="R338" s="61">
        <f t="shared" si="358"/>
        <v>1</v>
      </c>
      <c r="S338" s="92">
        <f t="shared" si="358"/>
        <v>1</v>
      </c>
      <c r="T338" s="75" t="str">
        <f t="shared" si="358"/>
        <v xml:space="preserve">SplitHeatPump    </v>
      </c>
      <c r="U338" s="72">
        <f t="shared" ref="U338:U340" si="367">IF(AND(ISNUMBER(F338), F338&gt;0), 1, 0)</f>
        <v>1</v>
      </c>
      <c r="V338" s="61">
        <f t="shared" si="317"/>
        <v>1</v>
      </c>
      <c r="W338" s="61">
        <f t="shared" ref="W338:W340" si="368">IF(AND(ISNUMBER(I338), I338&gt;0), 1, 0)</f>
        <v>1</v>
      </c>
      <c r="X338" s="61">
        <f t="shared" si="331"/>
        <v>1</v>
      </c>
      <c r="Y338" s="61">
        <f t="shared" si="319"/>
        <v>0</v>
      </c>
      <c r="Z338" s="48">
        <v>1</v>
      </c>
      <c r="AA338" s="61" t="s">
        <v>0</v>
      </c>
      <c r="AB338" s="62" t="str">
        <f t="shared" si="327"/>
        <v>DuctedMiniSplitHeatPump - Ducted mini-split heat pump</v>
      </c>
    </row>
    <row r="339" spans="1:30" x14ac:dyDescent="0.25">
      <c r="C339" s="61">
        <f t="shared" ref="C339:D339" si="369">C338</f>
        <v>2022</v>
      </c>
      <c r="D339" s="6">
        <f t="shared" si="369"/>
        <v>2023</v>
      </c>
      <c r="E339" s="176" t="s">
        <v>691</v>
      </c>
      <c r="F339" s="187">
        <v>15</v>
      </c>
      <c r="G339" s="188">
        <v>14.3</v>
      </c>
      <c r="H339" s="188">
        <v>0.95</v>
      </c>
      <c r="I339" s="188">
        <v>12.2</v>
      </c>
      <c r="J339" s="188">
        <v>11.7</v>
      </c>
      <c r="K339" s="188">
        <v>0.96</v>
      </c>
      <c r="L339" s="66" t="s">
        <v>716</v>
      </c>
      <c r="M339" s="66" t="s">
        <v>188</v>
      </c>
      <c r="N339" s="66" t="s">
        <v>189</v>
      </c>
      <c r="O339" s="72">
        <f t="shared" si="358"/>
        <v>1</v>
      </c>
      <c r="P339" s="61">
        <f t="shared" si="358"/>
        <v>1</v>
      </c>
      <c r="Q339" s="61">
        <f t="shared" si="358"/>
        <v>1</v>
      </c>
      <c r="R339" s="61">
        <f t="shared" si="358"/>
        <v>1</v>
      </c>
      <c r="S339" s="92">
        <f t="shared" si="358"/>
        <v>1</v>
      </c>
      <c r="T339" s="75" t="str">
        <f t="shared" si="358"/>
        <v xml:space="preserve">SplitHeatPump    </v>
      </c>
      <c r="U339" s="72">
        <f t="shared" si="367"/>
        <v>1</v>
      </c>
      <c r="V339" s="61">
        <f t="shared" si="317"/>
        <v>1</v>
      </c>
      <c r="W339" s="61">
        <f t="shared" si="368"/>
        <v>1</v>
      </c>
      <c r="X339" s="61">
        <f t="shared" si="331"/>
        <v>1</v>
      </c>
      <c r="Y339" s="61">
        <f t="shared" si="319"/>
        <v>0</v>
      </c>
      <c r="Z339" s="48">
        <v>1</v>
      </c>
      <c r="AA339" s="61" t="s">
        <v>0</v>
      </c>
      <c r="AB339" s="62" t="str">
        <f t="shared" si="327"/>
        <v>DuctedMultiSplitHeatPump - Ducted multi-split heat pump</v>
      </c>
    </row>
    <row r="340" spans="1:30" x14ac:dyDescent="0.25">
      <c r="C340" s="61">
        <f t="shared" ref="C340:D340" si="370">C339</f>
        <v>2022</v>
      </c>
      <c r="D340" s="6">
        <f t="shared" si="370"/>
        <v>2023</v>
      </c>
      <c r="E340" s="176" t="s">
        <v>692</v>
      </c>
      <c r="F340" s="187">
        <v>15</v>
      </c>
      <c r="G340" s="188">
        <v>14.3</v>
      </c>
      <c r="H340" s="188">
        <v>0.95</v>
      </c>
      <c r="I340" s="188">
        <v>12.2</v>
      </c>
      <c r="J340" s="188">
        <v>11.7</v>
      </c>
      <c r="K340" s="188">
        <v>0.96</v>
      </c>
      <c r="L340" s="66" t="s">
        <v>716</v>
      </c>
      <c r="M340" s="66" t="s">
        <v>188</v>
      </c>
      <c r="N340" s="66" t="s">
        <v>189</v>
      </c>
      <c r="O340" s="72">
        <f t="shared" si="358"/>
        <v>1</v>
      </c>
      <c r="P340" s="61">
        <f t="shared" si="358"/>
        <v>1</v>
      </c>
      <c r="Q340" s="61">
        <f t="shared" si="358"/>
        <v>1</v>
      </c>
      <c r="R340" s="61">
        <f t="shared" si="358"/>
        <v>1</v>
      </c>
      <c r="S340" s="92">
        <f t="shared" si="358"/>
        <v>1</v>
      </c>
      <c r="T340" s="75" t="str">
        <f t="shared" si="358"/>
        <v xml:space="preserve">SplitHeatPump    </v>
      </c>
      <c r="U340" s="72">
        <f t="shared" si="367"/>
        <v>1</v>
      </c>
      <c r="V340" s="61">
        <f t="shared" si="317"/>
        <v>1</v>
      </c>
      <c r="W340" s="61">
        <f t="shared" si="368"/>
        <v>1</v>
      </c>
      <c r="X340" s="61">
        <f t="shared" si="331"/>
        <v>1</v>
      </c>
      <c r="Y340" s="61">
        <f t="shared" si="319"/>
        <v>0</v>
      </c>
      <c r="Z340" s="48">
        <v>1</v>
      </c>
      <c r="AA340" s="61" t="s">
        <v>0</v>
      </c>
      <c r="AB340" s="62" t="str">
        <f t="shared" si="327"/>
        <v>Ducted+DuctlessMultiSplitHeatPump - Ducted+ductless multi-split heat pump</v>
      </c>
    </row>
    <row r="341" spans="1:30" x14ac:dyDescent="0.25">
      <c r="C341" s="61">
        <f t="shared" ref="C341:D341" si="371">C340</f>
        <v>2022</v>
      </c>
      <c r="D341" s="6">
        <f t="shared" si="371"/>
        <v>2023</v>
      </c>
      <c r="E341" t="s">
        <v>182</v>
      </c>
      <c r="F341" s="67" t="s">
        <v>154</v>
      </c>
      <c r="G341" s="66" t="s">
        <v>737</v>
      </c>
      <c r="H341" s="66" t="s">
        <v>737</v>
      </c>
      <c r="I341" s="66" t="s">
        <v>155</v>
      </c>
      <c r="J341" s="66" t="s">
        <v>738</v>
      </c>
      <c r="K341" s="66" t="s">
        <v>738</v>
      </c>
      <c r="L341" s="10">
        <v>8.6999999999999993</v>
      </c>
      <c r="M341" s="66" t="s">
        <v>188</v>
      </c>
      <c r="N341" s="66" t="s">
        <v>189</v>
      </c>
      <c r="O341" s="72">
        <f t="shared" si="358"/>
        <v>1</v>
      </c>
      <c r="P341" s="61">
        <f t="shared" si="358"/>
        <v>0</v>
      </c>
      <c r="Q341" s="61">
        <f t="shared" si="358"/>
        <v>1</v>
      </c>
      <c r="R341" s="61">
        <f t="shared" si="358"/>
        <v>0</v>
      </c>
      <c r="S341" s="92">
        <f t="shared" si="358"/>
        <v>1</v>
      </c>
      <c r="T341" s="75" t="str">
        <f t="shared" si="358"/>
        <v xml:space="preserve">SplitHeatPump    </v>
      </c>
      <c r="U341" s="72">
        <f t="shared" si="316"/>
        <v>0</v>
      </c>
      <c r="V341" s="61">
        <f t="shared" si="317"/>
        <v>0</v>
      </c>
      <c r="W341" s="61">
        <f t="shared" ref="W341:W345" si="372">IF(AND(ISNUMBER(I341), I341&gt;0), 1, 0)</f>
        <v>0</v>
      </c>
      <c r="X341" s="61">
        <f t="shared" si="331"/>
        <v>0</v>
      </c>
      <c r="Y341" s="61">
        <f t="shared" si="319"/>
        <v>1</v>
      </c>
      <c r="Z341" s="48">
        <v>0</v>
      </c>
      <c r="AA341" s="61" t="s">
        <v>0</v>
      </c>
      <c r="AB341" s="62" t="str">
        <f t="shared" si="327"/>
        <v xml:space="preserve">RoomHeatPump - Room (non-central) heat pump system                  </v>
      </c>
    </row>
    <row r="342" spans="1:30" x14ac:dyDescent="0.25">
      <c r="C342" s="61">
        <f t="shared" ref="C342:D342" si="373">C341</f>
        <v>2022</v>
      </c>
      <c r="D342" s="6">
        <f t="shared" si="373"/>
        <v>2023</v>
      </c>
      <c r="E342" t="s">
        <v>367</v>
      </c>
      <c r="F342" s="187">
        <v>15</v>
      </c>
      <c r="G342" s="188">
        <v>14.3</v>
      </c>
      <c r="H342" s="188">
        <v>0.95</v>
      </c>
      <c r="I342" s="188">
        <v>12.2</v>
      </c>
      <c r="J342" s="188">
        <v>11.7</v>
      </c>
      <c r="K342" s="188">
        <v>0.96</v>
      </c>
      <c r="L342" s="66" t="s">
        <v>716</v>
      </c>
      <c r="M342" s="66" t="s">
        <v>188</v>
      </c>
      <c r="N342" s="66" t="s">
        <v>189</v>
      </c>
      <c r="O342" s="72">
        <f>O301</f>
        <v>1</v>
      </c>
      <c r="P342" s="61">
        <f>P301</f>
        <v>-1</v>
      </c>
      <c r="Q342" s="61">
        <f>Q301</f>
        <v>1</v>
      </c>
      <c r="R342" s="61">
        <f>R301</f>
        <v>1</v>
      </c>
      <c r="S342" s="70">
        <v>0</v>
      </c>
      <c r="T342" s="75" t="str">
        <f>T301</f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72"/>
        <v>1</v>
      </c>
      <c r="X342" s="61">
        <f t="shared" si="331"/>
        <v>1</v>
      </c>
      <c r="Y342" s="61">
        <f t="shared" si="319"/>
        <v>0</v>
      </c>
      <c r="Z342" s="48">
        <v>1</v>
      </c>
      <c r="AA342" s="61" t="s">
        <v>0</v>
      </c>
      <c r="AB342" s="62" t="str">
        <f t="shared" si="327"/>
        <v>AirToWaterHeatPump - Air to water heat pump (able to heat DHW)</v>
      </c>
    </row>
    <row r="343" spans="1:30" x14ac:dyDescent="0.25">
      <c r="C343" s="61">
        <f t="shared" ref="C343:D343" si="374">C342</f>
        <v>2022</v>
      </c>
      <c r="D343" s="6">
        <f t="shared" si="374"/>
        <v>2023</v>
      </c>
      <c r="E343" t="s">
        <v>805</v>
      </c>
      <c r="F343" s="187">
        <v>15</v>
      </c>
      <c r="G343" s="188">
        <v>14.3</v>
      </c>
      <c r="H343" s="188">
        <v>0.95</v>
      </c>
      <c r="I343" s="188">
        <v>12.2</v>
      </c>
      <c r="J343" s="188">
        <v>11.7</v>
      </c>
      <c r="K343" s="188">
        <v>0.96</v>
      </c>
      <c r="L343" s="66" t="s">
        <v>716</v>
      </c>
      <c r="M343" s="66" t="s">
        <v>188</v>
      </c>
      <c r="N343" s="66" t="s">
        <v>189</v>
      </c>
      <c r="O343" s="70">
        <v>1</v>
      </c>
      <c r="P343" s="48">
        <v>1</v>
      </c>
      <c r="Q343" s="48">
        <v>1</v>
      </c>
      <c r="R343" s="48">
        <v>0</v>
      </c>
      <c r="S343" s="70">
        <v>0</v>
      </c>
      <c r="T343" s="97" t="s">
        <v>178</v>
      </c>
      <c r="U343" s="70">
        <v>1</v>
      </c>
      <c r="V343" s="48">
        <v>1</v>
      </c>
      <c r="W343" s="48">
        <v>1</v>
      </c>
      <c r="X343" s="48">
        <v>1</v>
      </c>
      <c r="Y343" s="48">
        <v>0</v>
      </c>
      <c r="Z343" s="48">
        <v>1</v>
      </c>
      <c r="AA343" s="61" t="s">
        <v>0</v>
      </c>
      <c r="AB343" s="54" t="s">
        <v>806</v>
      </c>
      <c r="AD343" t="s">
        <v>807</v>
      </c>
    </row>
    <row r="344" spans="1:30" x14ac:dyDescent="0.25">
      <c r="C344" s="61">
        <f t="shared" ref="C344:D344" si="375">C343</f>
        <v>2022</v>
      </c>
      <c r="D344" s="6">
        <f t="shared" si="375"/>
        <v>2023</v>
      </c>
      <c r="E344" t="s">
        <v>366</v>
      </c>
      <c r="F344" s="187">
        <v>15</v>
      </c>
      <c r="G344" s="188">
        <v>14.3</v>
      </c>
      <c r="H344" s="188">
        <v>0.95</v>
      </c>
      <c r="I344" s="188">
        <v>12.2</v>
      </c>
      <c r="J344" s="188">
        <v>11.7</v>
      </c>
      <c r="K344" s="188">
        <v>0.96</v>
      </c>
      <c r="L344" s="66" t="s">
        <v>716</v>
      </c>
      <c r="M344" s="66" t="s">
        <v>188</v>
      </c>
      <c r="N344" s="66" t="s">
        <v>189</v>
      </c>
      <c r="O344" s="72">
        <f t="shared" ref="O344:T352" si="376">O302</f>
        <v>1</v>
      </c>
      <c r="P344" s="61">
        <f t="shared" si="376"/>
        <v>-1</v>
      </c>
      <c r="Q344" s="61">
        <f t="shared" si="376"/>
        <v>1</v>
      </c>
      <c r="R344" s="61">
        <f t="shared" si="376"/>
        <v>1</v>
      </c>
      <c r="S344" s="92">
        <f t="shared" si="376"/>
        <v>1</v>
      </c>
      <c r="T344" s="75" t="str">
        <f t="shared" si="376"/>
        <v xml:space="preserve">SplitHeatPump    </v>
      </c>
      <c r="U344" s="72">
        <f t="shared" si="316"/>
        <v>1</v>
      </c>
      <c r="V344" s="61">
        <f t="shared" si="317"/>
        <v>1</v>
      </c>
      <c r="W344" s="61">
        <f t="shared" si="372"/>
        <v>1</v>
      </c>
      <c r="X344" s="61">
        <f t="shared" si="331"/>
        <v>1</v>
      </c>
      <c r="Y344" s="61">
        <f t="shared" si="319"/>
        <v>0</v>
      </c>
      <c r="Z344" s="48">
        <v>1</v>
      </c>
      <c r="AA344" s="61" t="s">
        <v>0</v>
      </c>
      <c r="AB344" s="62" t="str">
        <f t="shared" ref="AB344:AB353" si="377">AB302</f>
        <v>GroundSourceHeatPump - Ground source heat pump (able to heat DHW)</v>
      </c>
    </row>
    <row r="345" spans="1:30" x14ac:dyDescent="0.25">
      <c r="C345" s="61">
        <f t="shared" ref="C345:D345" si="378">C344</f>
        <v>2022</v>
      </c>
      <c r="D345" s="6">
        <f t="shared" si="378"/>
        <v>2023</v>
      </c>
      <c r="E345" t="s">
        <v>553</v>
      </c>
      <c r="F345" s="187">
        <v>15</v>
      </c>
      <c r="G345" s="188">
        <v>14.3</v>
      </c>
      <c r="H345" s="188">
        <v>0.95</v>
      </c>
      <c r="I345" s="188">
        <v>12.2</v>
      </c>
      <c r="J345" s="188">
        <v>11.7</v>
      </c>
      <c r="K345" s="188">
        <v>0.96</v>
      </c>
      <c r="L345" s="66" t="s">
        <v>716</v>
      </c>
      <c r="M345" s="66" t="s">
        <v>188</v>
      </c>
      <c r="N345" s="66" t="s">
        <v>189</v>
      </c>
      <c r="O345" s="72">
        <f t="shared" si="376"/>
        <v>1</v>
      </c>
      <c r="P345" s="61">
        <f t="shared" si="376"/>
        <v>-1</v>
      </c>
      <c r="Q345" s="61">
        <f t="shared" si="376"/>
        <v>1</v>
      </c>
      <c r="R345" s="61">
        <f t="shared" si="376"/>
        <v>0</v>
      </c>
      <c r="S345" s="92">
        <f t="shared" si="376"/>
        <v>0</v>
      </c>
      <c r="T345" s="75" t="str">
        <f t="shared" si="376"/>
        <v xml:space="preserve">SplitHeatPump    </v>
      </c>
      <c r="U345" s="72">
        <f t="shared" si="316"/>
        <v>1</v>
      </c>
      <c r="V345" s="61">
        <f t="shared" si="317"/>
        <v>1</v>
      </c>
      <c r="W345" s="61">
        <f t="shared" si="372"/>
        <v>1</v>
      </c>
      <c r="X345" s="61">
        <f t="shared" si="331"/>
        <v>1</v>
      </c>
      <c r="Y345" s="61">
        <f t="shared" si="319"/>
        <v>0</v>
      </c>
      <c r="Z345" s="48">
        <v>1</v>
      </c>
      <c r="AA345" s="61" t="s">
        <v>0</v>
      </c>
      <c r="AB345" s="62" t="str">
        <f t="shared" si="377"/>
        <v>VCHP - Variable Capacity Heat Pump</v>
      </c>
    </row>
    <row r="346" spans="1:30" x14ac:dyDescent="0.25">
      <c r="C346" s="61">
        <f t="shared" ref="C346:D348" si="379">C345</f>
        <v>2022</v>
      </c>
      <c r="D346" s="6">
        <f t="shared" si="379"/>
        <v>2023</v>
      </c>
      <c r="E346" t="s">
        <v>732</v>
      </c>
      <c r="F346" s="187">
        <v>15</v>
      </c>
      <c r="G346" s="188">
        <v>14.3</v>
      </c>
      <c r="H346" s="188">
        <v>0.95</v>
      </c>
      <c r="I346" s="188">
        <v>12.2</v>
      </c>
      <c r="J346" s="188">
        <v>11.7</v>
      </c>
      <c r="K346" s="188">
        <v>0.96</v>
      </c>
      <c r="L346" s="66" t="s">
        <v>716</v>
      </c>
      <c r="M346" s="66" t="s">
        <v>188</v>
      </c>
      <c r="N346" s="66" t="s">
        <v>189</v>
      </c>
      <c r="O346" s="72">
        <f t="shared" si="376"/>
        <v>1</v>
      </c>
      <c r="P346" s="61">
        <f t="shared" si="376"/>
        <v>-1</v>
      </c>
      <c r="Q346" s="61">
        <f t="shared" si="376"/>
        <v>1</v>
      </c>
      <c r="R346" s="61">
        <f t="shared" si="376"/>
        <v>0</v>
      </c>
      <c r="S346" s="92">
        <f t="shared" si="376"/>
        <v>0</v>
      </c>
      <c r="T346" s="75" t="str">
        <f t="shared" si="376"/>
        <v xml:space="preserve">SplitHeatPump    </v>
      </c>
      <c r="U346" s="72">
        <f t="shared" ref="U346" si="380">IF(AND(ISNUMBER(F346), F346&gt;0), 1, 0)</f>
        <v>1</v>
      </c>
      <c r="V346" s="61">
        <f t="shared" si="317"/>
        <v>1</v>
      </c>
      <c r="W346" s="61">
        <f t="shared" ref="W346" si="381">IF(AND(ISNUMBER(I346), I346&gt;0), 1, 0)</f>
        <v>1</v>
      </c>
      <c r="X346" s="61">
        <f t="shared" si="331"/>
        <v>1</v>
      </c>
      <c r="Y346" s="61">
        <f t="shared" ref="Y346" si="382">IF(AND(ISNUMBER(L346), L346&gt;0), 1, 0)</f>
        <v>0</v>
      </c>
      <c r="Z346" s="48">
        <v>1</v>
      </c>
      <c r="AA346" s="61" t="s">
        <v>0</v>
      </c>
      <c r="AB346" s="62" t="str">
        <f t="shared" si="377"/>
        <v>VCHP2 - Variable Capacity Heat Pump</v>
      </c>
    </row>
    <row r="347" spans="1:30" x14ac:dyDescent="0.25">
      <c r="C347" s="61">
        <f t="shared" si="379"/>
        <v>2022</v>
      </c>
      <c r="D347" s="6">
        <f t="shared" si="379"/>
        <v>2023</v>
      </c>
      <c r="E347" t="s">
        <v>1070</v>
      </c>
      <c r="F347" s="187">
        <v>15</v>
      </c>
      <c r="G347" s="188">
        <v>14.3</v>
      </c>
      <c r="H347" s="188">
        <v>0.95</v>
      </c>
      <c r="I347" s="188">
        <v>12.2</v>
      </c>
      <c r="J347" s="188">
        <v>11.7</v>
      </c>
      <c r="K347" s="188">
        <v>0.96</v>
      </c>
      <c r="L347" s="66" t="s">
        <v>716</v>
      </c>
      <c r="M347" s="66" t="s">
        <v>188</v>
      </c>
      <c r="N347" s="66" t="s">
        <v>189</v>
      </c>
      <c r="O347" s="72">
        <f t="shared" si="376"/>
        <v>1</v>
      </c>
      <c r="P347" s="61">
        <f t="shared" si="376"/>
        <v>-1</v>
      </c>
      <c r="Q347" s="61">
        <f t="shared" si="376"/>
        <v>1</v>
      </c>
      <c r="R347" s="61">
        <f t="shared" si="376"/>
        <v>0</v>
      </c>
      <c r="S347" s="92">
        <f t="shared" si="376"/>
        <v>0</v>
      </c>
      <c r="T347" s="75" t="str">
        <f t="shared" si="376"/>
        <v xml:space="preserve">SplitHeatPump    </v>
      </c>
      <c r="U347" s="72">
        <f t="shared" ref="U347" si="383">IF(AND(ISNUMBER(F347), F347&gt;0), 1, 0)</f>
        <v>1</v>
      </c>
      <c r="V347" s="61">
        <f t="shared" ref="V347" si="384">IF(AND(ISNUMBER(G347), G347&gt;0), 1, 0)</f>
        <v>1</v>
      </c>
      <c r="W347" s="61">
        <f t="shared" ref="W347" si="385">IF(AND(ISNUMBER(I347), I347&gt;0), 1, 0)</f>
        <v>1</v>
      </c>
      <c r="X347" s="61">
        <f t="shared" ref="X347" si="386">IF(AND(ISNUMBER(J347), J347&gt;0), 1, 0)</f>
        <v>1</v>
      </c>
      <c r="Y347" s="61">
        <f t="shared" ref="Y347" si="387">IF(AND(ISNUMBER(L347), L347&gt;0), 1, 0)</f>
        <v>0</v>
      </c>
      <c r="Z347" s="48">
        <v>1</v>
      </c>
      <c r="AA347" s="61" t="s">
        <v>0</v>
      </c>
      <c r="AB347" s="62" t="str">
        <f t="shared" si="377"/>
        <v>VCHP3</v>
      </c>
    </row>
    <row r="348" spans="1:30" x14ac:dyDescent="0.25">
      <c r="C348" s="61">
        <f t="shared" si="379"/>
        <v>2022</v>
      </c>
      <c r="D348" s="6">
        <f t="shared" si="379"/>
        <v>2023</v>
      </c>
      <c r="E348" t="s">
        <v>183</v>
      </c>
      <c r="F348" s="52">
        <v>0</v>
      </c>
      <c r="G348" s="11">
        <v>0</v>
      </c>
      <c r="H348" s="11">
        <v>1</v>
      </c>
      <c r="I348" s="66" t="s">
        <v>155</v>
      </c>
      <c r="J348" s="66" t="s">
        <v>738</v>
      </c>
      <c r="K348" s="66" t="s">
        <v>738</v>
      </c>
      <c r="L348" s="66" t="s">
        <v>716</v>
      </c>
      <c r="M348" s="66" t="s">
        <v>188</v>
      </c>
      <c r="N348" s="66" t="s">
        <v>189</v>
      </c>
      <c r="O348" s="72">
        <f t="shared" si="376"/>
        <v>0</v>
      </c>
      <c r="P348" s="61">
        <f t="shared" si="376"/>
        <v>1</v>
      </c>
      <c r="Q348" s="61">
        <f t="shared" si="376"/>
        <v>0</v>
      </c>
      <c r="R348" s="61">
        <f t="shared" si="376"/>
        <v>0</v>
      </c>
      <c r="S348" s="92">
        <f t="shared" si="376"/>
        <v>0</v>
      </c>
      <c r="T348" s="75" t="str">
        <f t="shared" si="376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ref="W348:W353" si="388">IF(AND(ISNUMBER(I348), I348&gt;0), 1, 0)</f>
        <v>0</v>
      </c>
      <c r="X348" s="61">
        <f t="shared" si="331"/>
        <v>0</v>
      </c>
      <c r="Y348" s="61">
        <f t="shared" si="319"/>
        <v>0</v>
      </c>
      <c r="Z348" s="48">
        <v>1</v>
      </c>
      <c r="AA348" s="61" t="s">
        <v>0</v>
      </c>
      <c r="AB348" s="62" t="str">
        <f t="shared" si="377"/>
        <v xml:space="preserve">EvapDirect - Direct evaporative cooling system                      </v>
      </c>
    </row>
    <row r="349" spans="1:30" x14ac:dyDescent="0.25">
      <c r="C349" s="61">
        <f t="shared" ref="C349:D349" si="389">C348</f>
        <v>2022</v>
      </c>
      <c r="D349" s="6">
        <f t="shared" si="389"/>
        <v>2023</v>
      </c>
      <c r="E349" t="s">
        <v>184</v>
      </c>
      <c r="F349" s="67" t="s">
        <v>154</v>
      </c>
      <c r="G349" s="66" t="s">
        <v>737</v>
      </c>
      <c r="H349" s="66" t="s">
        <v>737</v>
      </c>
      <c r="I349" s="48">
        <v>13</v>
      </c>
      <c r="J349" s="189">
        <f t="shared" ref="J349:J350" si="390">I349*0.96</f>
        <v>12.48</v>
      </c>
      <c r="K349" s="188">
        <v>0.96</v>
      </c>
      <c r="L349" s="66" t="s">
        <v>716</v>
      </c>
      <c r="M349" s="66" t="s">
        <v>188</v>
      </c>
      <c r="N349" s="66" t="s">
        <v>189</v>
      </c>
      <c r="O349" s="72">
        <f t="shared" si="376"/>
        <v>0</v>
      </c>
      <c r="P349" s="61">
        <f t="shared" si="376"/>
        <v>1</v>
      </c>
      <c r="Q349" s="61">
        <f t="shared" si="376"/>
        <v>0</v>
      </c>
      <c r="R349" s="61">
        <f t="shared" si="376"/>
        <v>0</v>
      </c>
      <c r="S349" s="92">
        <f t="shared" si="376"/>
        <v>0</v>
      </c>
      <c r="T349" s="75" t="str">
        <f t="shared" si="376"/>
        <v xml:space="preserve">SplitAirCond     </v>
      </c>
      <c r="U349" s="72">
        <f t="shared" si="316"/>
        <v>0</v>
      </c>
      <c r="V349" s="61">
        <f t="shared" si="317"/>
        <v>0</v>
      </c>
      <c r="W349" s="61">
        <f t="shared" si="388"/>
        <v>1</v>
      </c>
      <c r="X349" s="61">
        <f t="shared" si="331"/>
        <v>1</v>
      </c>
      <c r="Y349" s="61">
        <f t="shared" si="319"/>
        <v>0</v>
      </c>
      <c r="Z349" s="48">
        <v>1</v>
      </c>
      <c r="AA349" s="61" t="s">
        <v>0</v>
      </c>
      <c r="AB349" s="62" t="str">
        <f t="shared" si="377"/>
        <v xml:space="preserve">EvapIndirDirect - Indirect-direct evaporative cooling system        </v>
      </c>
    </row>
    <row r="350" spans="1:30" x14ac:dyDescent="0.25">
      <c r="C350" s="61">
        <f t="shared" ref="C350:D350" si="391">C349</f>
        <v>2022</v>
      </c>
      <c r="D350" s="6">
        <f t="shared" si="391"/>
        <v>2023</v>
      </c>
      <c r="E350" t="s">
        <v>185</v>
      </c>
      <c r="F350" s="67" t="s">
        <v>154</v>
      </c>
      <c r="G350" s="66" t="s">
        <v>737</v>
      </c>
      <c r="H350" s="66" t="s">
        <v>737</v>
      </c>
      <c r="I350" s="48">
        <v>13</v>
      </c>
      <c r="J350" s="189">
        <f t="shared" si="390"/>
        <v>12.48</v>
      </c>
      <c r="K350" s="188">
        <v>0.96</v>
      </c>
      <c r="L350" s="66" t="s">
        <v>716</v>
      </c>
      <c r="M350" s="66" t="s">
        <v>188</v>
      </c>
      <c r="N350" s="66" t="s">
        <v>189</v>
      </c>
      <c r="O350" s="72">
        <f t="shared" si="376"/>
        <v>0</v>
      </c>
      <c r="P350" s="61">
        <f t="shared" si="376"/>
        <v>1</v>
      </c>
      <c r="Q350" s="61">
        <f t="shared" si="376"/>
        <v>0</v>
      </c>
      <c r="R350" s="61">
        <f t="shared" si="376"/>
        <v>0</v>
      </c>
      <c r="S350" s="92">
        <f t="shared" si="376"/>
        <v>0</v>
      </c>
      <c r="T350" s="75" t="str">
        <f t="shared" si="376"/>
        <v xml:space="preserve">SplitAirCond     </v>
      </c>
      <c r="U350" s="72">
        <f t="shared" si="316"/>
        <v>0</v>
      </c>
      <c r="V350" s="61">
        <f t="shared" si="317"/>
        <v>0</v>
      </c>
      <c r="W350" s="61">
        <f t="shared" si="388"/>
        <v>1</v>
      </c>
      <c r="X350" s="61">
        <f t="shared" si="331"/>
        <v>1</v>
      </c>
      <c r="Y350" s="61">
        <f t="shared" si="319"/>
        <v>0</v>
      </c>
      <c r="Z350" s="48">
        <v>1</v>
      </c>
      <c r="AA350" s="61" t="s">
        <v>0</v>
      </c>
      <c r="AB350" s="62" t="str">
        <f t="shared" si="377"/>
        <v xml:space="preserve">EvapIndirect - Indirect evaporative cooling system                  </v>
      </c>
    </row>
    <row r="351" spans="1:30" x14ac:dyDescent="0.25">
      <c r="C351" s="61">
        <f t="shared" ref="C351:D351" si="392">C350</f>
        <v>2022</v>
      </c>
      <c r="D351" s="6">
        <f t="shared" si="392"/>
        <v>2023</v>
      </c>
      <c r="E351" t="s">
        <v>379</v>
      </c>
      <c r="F351" s="51">
        <v>16</v>
      </c>
      <c r="G351" s="189">
        <f>F351*0.96</f>
        <v>15.36</v>
      </c>
      <c r="H351" s="188">
        <v>0.96</v>
      </c>
      <c r="I351" s="11">
        <v>14</v>
      </c>
      <c r="J351" s="189">
        <f>I351*0.96</f>
        <v>13.44</v>
      </c>
      <c r="K351" s="188">
        <v>0.96</v>
      </c>
      <c r="L351" s="66" t="s">
        <v>716</v>
      </c>
      <c r="M351" s="66" t="s">
        <v>188</v>
      </c>
      <c r="N351" s="66" t="s">
        <v>189</v>
      </c>
      <c r="O351" s="72">
        <f t="shared" si="376"/>
        <v>1</v>
      </c>
      <c r="P351" s="61">
        <f t="shared" si="376"/>
        <v>1</v>
      </c>
      <c r="Q351" s="61">
        <f t="shared" si="376"/>
        <v>0</v>
      </c>
      <c r="R351" s="61">
        <f t="shared" si="376"/>
        <v>1</v>
      </c>
      <c r="S351" s="92">
        <f t="shared" si="376"/>
        <v>0</v>
      </c>
      <c r="T351" s="75" t="str">
        <f t="shared" si="376"/>
        <v xml:space="preserve">SplitAirCond     </v>
      </c>
      <c r="U351" s="72">
        <f t="shared" si="316"/>
        <v>1</v>
      </c>
      <c r="V351" s="61">
        <f t="shared" si="317"/>
        <v>1</v>
      </c>
      <c r="W351" s="61">
        <f t="shared" si="388"/>
        <v>1</v>
      </c>
      <c r="X351" s="61">
        <f t="shared" si="331"/>
        <v>1</v>
      </c>
      <c r="Y351" s="61">
        <f t="shared" si="319"/>
        <v>0</v>
      </c>
      <c r="Z351" s="48">
        <v>1</v>
      </c>
      <c r="AA351" s="61" t="s">
        <v>0</v>
      </c>
      <c r="AB351" s="62" t="str">
        <f t="shared" si="377"/>
        <v>EvapCondenser - Evaporatively-cooled condenser for split AC systems</v>
      </c>
      <c r="AD351" s="125"/>
    </row>
    <row r="352" spans="1:30" x14ac:dyDescent="0.25">
      <c r="A352" t="s">
        <v>0</v>
      </c>
      <c r="C352" s="61">
        <f t="shared" ref="C352:D352" si="393">C351</f>
        <v>2022</v>
      </c>
      <c r="D352" s="6">
        <f t="shared" si="393"/>
        <v>2023</v>
      </c>
      <c r="E352" s="24" t="s">
        <v>186</v>
      </c>
      <c r="F352" s="67" t="s">
        <v>154</v>
      </c>
      <c r="G352" s="66" t="s">
        <v>737</v>
      </c>
      <c r="H352" s="66" t="s">
        <v>737</v>
      </c>
      <c r="I352" s="11">
        <v>0</v>
      </c>
      <c r="J352" s="11">
        <v>0</v>
      </c>
      <c r="K352" s="11">
        <v>1</v>
      </c>
      <c r="L352" s="66" t="s">
        <v>716</v>
      </c>
      <c r="M352" s="66" t="s">
        <v>188</v>
      </c>
      <c r="N352" s="66" t="s">
        <v>189</v>
      </c>
      <c r="O352" s="72">
        <f t="shared" si="376"/>
        <v>0</v>
      </c>
      <c r="P352" s="61">
        <f t="shared" si="376"/>
        <v>1</v>
      </c>
      <c r="Q352" s="61">
        <f t="shared" si="376"/>
        <v>0</v>
      </c>
      <c r="R352" s="61">
        <f t="shared" si="376"/>
        <v>1</v>
      </c>
      <c r="S352" s="92">
        <f t="shared" si="376"/>
        <v>0</v>
      </c>
      <c r="T352" s="75" t="str">
        <f t="shared" si="376"/>
        <v>N/A</v>
      </c>
      <c r="U352" s="72">
        <f t="shared" si="316"/>
        <v>0</v>
      </c>
      <c r="V352" s="61">
        <f t="shared" si="317"/>
        <v>0</v>
      </c>
      <c r="W352" s="61">
        <f t="shared" si="388"/>
        <v>0</v>
      </c>
      <c r="X352" s="61">
        <f t="shared" si="331"/>
        <v>0</v>
      </c>
      <c r="Y352" s="61">
        <f t="shared" si="319"/>
        <v>0</v>
      </c>
      <c r="Z352" s="48">
        <v>1</v>
      </c>
      <c r="AA352" s="61" t="s">
        <v>0</v>
      </c>
      <c r="AB352" s="62" t="str">
        <f t="shared" si="377"/>
        <v xml:space="preserve">Evap/CC - Evaporatively-cooled condensers                           </v>
      </c>
    </row>
    <row r="353" spans="1:30" x14ac:dyDescent="0.25">
      <c r="A353" t="s">
        <v>0</v>
      </c>
      <c r="C353" s="61">
        <f t="shared" ref="C353:D353" si="394">C352</f>
        <v>2022</v>
      </c>
      <c r="D353" s="6">
        <f t="shared" si="394"/>
        <v>2023</v>
      </c>
      <c r="E353" s="24" t="s">
        <v>187</v>
      </c>
      <c r="F353" s="52">
        <v>0</v>
      </c>
      <c r="G353" s="11">
        <v>0</v>
      </c>
      <c r="H353" s="11">
        <v>1</v>
      </c>
      <c r="I353" s="11">
        <v>0</v>
      </c>
      <c r="J353" s="11">
        <v>0</v>
      </c>
      <c r="K353" s="11">
        <v>1</v>
      </c>
      <c r="L353" s="66" t="s">
        <v>716</v>
      </c>
      <c r="M353" s="66" t="s">
        <v>188</v>
      </c>
      <c r="N353" s="66" t="s">
        <v>189</v>
      </c>
      <c r="O353" s="72">
        <f t="shared" ref="O353:T353" si="395">O311</f>
        <v>0</v>
      </c>
      <c r="P353" s="61">
        <f t="shared" si="395"/>
        <v>1</v>
      </c>
      <c r="Q353" s="61">
        <f t="shared" si="395"/>
        <v>0</v>
      </c>
      <c r="R353" s="61">
        <f t="shared" si="395"/>
        <v>1</v>
      </c>
      <c r="S353" s="92">
        <f t="shared" si="395"/>
        <v>0</v>
      </c>
      <c r="T353" s="75" t="str">
        <f t="shared" si="395"/>
        <v>N/A</v>
      </c>
      <c r="U353" s="72">
        <f t="shared" si="316"/>
        <v>0</v>
      </c>
      <c r="V353" s="61">
        <f t="shared" si="317"/>
        <v>0</v>
      </c>
      <c r="W353" s="61">
        <f t="shared" si="388"/>
        <v>0</v>
      </c>
      <c r="X353" s="61">
        <f t="shared" si="331"/>
        <v>0</v>
      </c>
      <c r="Y353" s="61">
        <f t="shared" si="319"/>
        <v>0</v>
      </c>
      <c r="Z353" s="48">
        <v>1</v>
      </c>
      <c r="AA353" s="61" t="s">
        <v>0</v>
      </c>
      <c r="AB353" s="62" t="str">
        <f t="shared" si="377"/>
        <v xml:space="preserve">IceSAC - Ice storage air conditioning system                        </v>
      </c>
    </row>
    <row r="354" spans="1:30" x14ac:dyDescent="0.25">
      <c r="A354" t="s">
        <v>768</v>
      </c>
      <c r="D354" s="126"/>
      <c r="E354" s="126"/>
      <c r="F354" s="126"/>
      <c r="G354" s="126"/>
      <c r="H354" s="126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 spans="1:30" x14ac:dyDescent="0.25">
      <c r="C355" s="1">
        <v>2025</v>
      </c>
      <c r="D355" s="60">
        <v>2026</v>
      </c>
      <c r="E355" t="s">
        <v>1103</v>
      </c>
      <c r="F355" s="67" t="s">
        <v>154</v>
      </c>
      <c r="G355" s="66" t="s">
        <v>737</v>
      </c>
      <c r="H355" s="66" t="s">
        <v>737</v>
      </c>
      <c r="I355" s="66" t="s">
        <v>155</v>
      </c>
      <c r="J355" s="66" t="s">
        <v>738</v>
      </c>
      <c r="K355" s="66" t="s">
        <v>738</v>
      </c>
      <c r="L355" s="66" t="s">
        <v>716</v>
      </c>
      <c r="M355" s="66" t="s">
        <v>188</v>
      </c>
      <c r="N355" s="66" t="s">
        <v>189</v>
      </c>
      <c r="O355" s="72">
        <f t="shared" ref="O355:T355" si="396">O313</f>
        <v>1</v>
      </c>
      <c r="P355" s="61">
        <f t="shared" si="396"/>
        <v>-1</v>
      </c>
      <c r="Q355" s="61">
        <f t="shared" si="396"/>
        <v>0</v>
      </c>
      <c r="R355" s="61">
        <f t="shared" si="396"/>
        <v>0</v>
      </c>
      <c r="S355" s="92">
        <f t="shared" si="396"/>
        <v>0</v>
      </c>
      <c r="T355" s="75" t="str">
        <f t="shared" si="396"/>
        <v xml:space="preserve">SplitAirCond     </v>
      </c>
      <c r="U355" s="72">
        <f t="shared" ref="U355:U395" si="397">IF(AND(ISNUMBER(F355), F355&gt;0), 1, 0)</f>
        <v>0</v>
      </c>
      <c r="V355" s="61">
        <f t="shared" ref="V355:V395" si="398">IF(AND(ISNUMBER(G355), G355&gt;0), 1, 0)</f>
        <v>0</v>
      </c>
      <c r="W355" s="61">
        <f t="shared" ref="W355:X357" si="399">IF(AND(ISNUMBER(I355), I355&gt;0), 1, 0)</f>
        <v>0</v>
      </c>
      <c r="X355" s="61">
        <f t="shared" si="399"/>
        <v>0</v>
      </c>
      <c r="Y355" s="61">
        <f t="shared" ref="Y355:Y395" si="400">IF(AND(ISNUMBER(L355), L355&gt;0), 1, 0)</f>
        <v>0</v>
      </c>
      <c r="Z355" s="48">
        <v>0</v>
      </c>
      <c r="AA355" s="61" t="s">
        <v>0</v>
      </c>
      <c r="AB355" s="62" t="str">
        <f t="shared" ref="AB355:AB395" si="401">AB313</f>
        <v xml:space="preserve">NoCooling - No cooling equipment                                    </v>
      </c>
    </row>
    <row r="356" spans="1:30" x14ac:dyDescent="0.25">
      <c r="C356" s="61">
        <f t="shared" ref="C356:D356" si="402">C355</f>
        <v>2025</v>
      </c>
      <c r="D356" s="6">
        <f t="shared" si="402"/>
        <v>2026</v>
      </c>
      <c r="E356" t="s">
        <v>1101</v>
      </c>
      <c r="F356" s="187">
        <v>15</v>
      </c>
      <c r="G356" s="188">
        <v>14.3</v>
      </c>
      <c r="H356" s="188">
        <v>0.95</v>
      </c>
      <c r="I356" s="188">
        <v>12.2</v>
      </c>
      <c r="J356" s="188">
        <v>11.7</v>
      </c>
      <c r="K356" s="188">
        <v>0.96</v>
      </c>
      <c r="L356" s="66" t="s">
        <v>716</v>
      </c>
      <c r="M356" s="66" t="s">
        <v>188</v>
      </c>
      <c r="N356" s="66" t="s">
        <v>189</v>
      </c>
      <c r="O356" s="72">
        <f t="shared" ref="O356:T357" si="403">O314</f>
        <v>1</v>
      </c>
      <c r="P356" s="61">
        <f t="shared" si="403"/>
        <v>1</v>
      </c>
      <c r="Q356" s="61">
        <f t="shared" si="403"/>
        <v>0</v>
      </c>
      <c r="R356" s="61">
        <f t="shared" si="403"/>
        <v>1</v>
      </c>
      <c r="S356" s="92">
        <f t="shared" si="403"/>
        <v>0</v>
      </c>
      <c r="T356" s="75" t="str">
        <f t="shared" si="403"/>
        <v xml:space="preserve">SplitAirCond     </v>
      </c>
      <c r="U356" s="72">
        <f t="shared" ref="U356" si="404">IF(AND(ISNUMBER(F356), F356&gt;0), 1, 0)</f>
        <v>1</v>
      </c>
      <c r="V356" s="61">
        <f t="shared" ref="V356" si="405">IF(AND(ISNUMBER(G356), G356&gt;0), 1, 0)</f>
        <v>1</v>
      </c>
      <c r="W356" s="61">
        <f t="shared" si="399"/>
        <v>1</v>
      </c>
      <c r="X356" s="61">
        <f t="shared" si="399"/>
        <v>1</v>
      </c>
      <c r="Y356" s="61">
        <f t="shared" ref="Y356" si="406">IF(AND(ISNUMBER(L356), L356&gt;0), 1, 0)</f>
        <v>0</v>
      </c>
      <c r="Z356" s="48">
        <v>1</v>
      </c>
      <c r="AA356" s="61" t="s">
        <v>0</v>
      </c>
      <c r="AB356" s="62" t="str">
        <f t="shared" si="401"/>
        <v xml:space="preserve">SplitAirCondPM - Split air conditioning system                        </v>
      </c>
      <c r="AD356" s="218" t="s">
        <v>1105</v>
      </c>
    </row>
    <row r="357" spans="1:30" x14ac:dyDescent="0.25">
      <c r="C357" s="61">
        <f t="shared" ref="C357:D357" si="407">C356</f>
        <v>2025</v>
      </c>
      <c r="D357" s="6">
        <f t="shared" si="407"/>
        <v>2026</v>
      </c>
      <c r="E357" t="s">
        <v>1102</v>
      </c>
      <c r="F357" s="187">
        <v>15</v>
      </c>
      <c r="G357" s="188">
        <v>14.3</v>
      </c>
      <c r="H357" s="188">
        <v>0.95</v>
      </c>
      <c r="I357" s="188">
        <v>12.2</v>
      </c>
      <c r="J357" s="188">
        <v>11.7</v>
      </c>
      <c r="K357" s="188">
        <v>0.96</v>
      </c>
      <c r="L357" s="66" t="s">
        <v>716</v>
      </c>
      <c r="M357" s="66" t="s">
        <v>188</v>
      </c>
      <c r="N357" s="66" t="s">
        <v>189</v>
      </c>
      <c r="O357" s="72">
        <f t="shared" si="403"/>
        <v>1</v>
      </c>
      <c r="P357" s="61">
        <f t="shared" si="403"/>
        <v>1</v>
      </c>
      <c r="Q357" s="61">
        <f t="shared" si="403"/>
        <v>0</v>
      </c>
      <c r="R357" s="61">
        <f t="shared" si="403"/>
        <v>1</v>
      </c>
      <c r="S357" s="92">
        <f t="shared" si="403"/>
        <v>0</v>
      </c>
      <c r="T357" s="75" t="str">
        <f t="shared" si="403"/>
        <v xml:space="preserve">SplitAirCond     </v>
      </c>
      <c r="U357" s="72">
        <f t="shared" si="397"/>
        <v>1</v>
      </c>
      <c r="V357" s="61">
        <f t="shared" si="398"/>
        <v>1</v>
      </c>
      <c r="W357" s="61">
        <f t="shared" si="399"/>
        <v>1</v>
      </c>
      <c r="X357" s="61">
        <f t="shared" si="399"/>
        <v>1</v>
      </c>
      <c r="Y357" s="61">
        <f t="shared" si="400"/>
        <v>0</v>
      </c>
      <c r="Z357" s="48">
        <v>1</v>
      </c>
      <c r="AA357" s="61" t="s">
        <v>0</v>
      </c>
      <c r="AB357" s="62" t="str">
        <f t="shared" si="401"/>
        <v xml:space="preserve">SplitAirCond - Split air conditioning system                        </v>
      </c>
    </row>
    <row r="358" spans="1:30" x14ac:dyDescent="0.25">
      <c r="C358" s="61">
        <f t="shared" ref="C358:D358" si="408">C357</f>
        <v>2025</v>
      </c>
      <c r="D358" s="6">
        <f t="shared" si="408"/>
        <v>2026</v>
      </c>
      <c r="E358" s="176" t="s">
        <v>701</v>
      </c>
      <c r="F358" s="67" t="s">
        <v>154</v>
      </c>
      <c r="G358" s="66" t="s">
        <v>737</v>
      </c>
      <c r="H358" s="66" t="s">
        <v>737</v>
      </c>
      <c r="I358" s="53">
        <v>9.5</v>
      </c>
      <c r="J358" s="190">
        <f>I358*0.96</f>
        <v>9.1199999999999992</v>
      </c>
      <c r="K358" s="188">
        <v>0.96</v>
      </c>
      <c r="L358" s="66" t="s">
        <v>716</v>
      </c>
      <c r="M358" s="66" t="s">
        <v>188</v>
      </c>
      <c r="N358" s="66" t="s">
        <v>189</v>
      </c>
      <c r="O358" s="72">
        <f t="shared" ref="O358:T358" si="409">O316</f>
        <v>1</v>
      </c>
      <c r="P358" s="61">
        <f t="shared" si="409"/>
        <v>0</v>
      </c>
      <c r="Q358" s="61">
        <f t="shared" si="409"/>
        <v>0</v>
      </c>
      <c r="R358" s="61">
        <f t="shared" si="409"/>
        <v>0</v>
      </c>
      <c r="S358" s="92">
        <f t="shared" si="409"/>
        <v>0</v>
      </c>
      <c r="T358" s="75" t="str">
        <f t="shared" si="409"/>
        <v xml:space="preserve">SplitAirCond     </v>
      </c>
      <c r="U358" s="72">
        <f t="shared" si="397"/>
        <v>0</v>
      </c>
      <c r="V358" s="61">
        <f t="shared" si="398"/>
        <v>0</v>
      </c>
      <c r="W358" s="61">
        <f t="shared" ref="W358:W368" si="410">IF(AND(ISNUMBER(I358), I358&gt;0), 1, 0)</f>
        <v>1</v>
      </c>
      <c r="X358" s="61">
        <f t="shared" ref="X358:X395" si="411">IF(AND(ISNUMBER(J358), J358&gt;0), 1, 0)</f>
        <v>1</v>
      </c>
      <c r="Y358" s="61">
        <f t="shared" si="400"/>
        <v>0</v>
      </c>
      <c r="Z358" s="48">
        <v>1</v>
      </c>
      <c r="AA358" s="61" t="s">
        <v>0</v>
      </c>
      <c r="AB358" s="62" t="str">
        <f t="shared" si="401"/>
        <v>PkgTermAirCond - Packaged terminal air conditioner (PTAC)</v>
      </c>
    </row>
    <row r="359" spans="1:30" x14ac:dyDescent="0.25">
      <c r="C359" s="61">
        <f t="shared" ref="C359:D359" si="412">C358</f>
        <v>2025</v>
      </c>
      <c r="D359" s="6">
        <f t="shared" si="412"/>
        <v>2026</v>
      </c>
      <c r="E359" s="176" t="s">
        <v>702</v>
      </c>
      <c r="F359" s="67" t="s">
        <v>154</v>
      </c>
      <c r="G359" s="66" t="s">
        <v>737</v>
      </c>
      <c r="H359" s="66" t="s">
        <v>737</v>
      </c>
      <c r="I359" s="188">
        <v>11</v>
      </c>
      <c r="J359" s="188">
        <v>10.6</v>
      </c>
      <c r="K359" s="188">
        <v>0.96</v>
      </c>
      <c r="L359" s="66" t="s">
        <v>716</v>
      </c>
      <c r="M359" s="66" t="s">
        <v>188</v>
      </c>
      <c r="N359" s="66" t="s">
        <v>189</v>
      </c>
      <c r="O359" s="72">
        <f t="shared" ref="O359:T359" si="413">O317</f>
        <v>1</v>
      </c>
      <c r="P359" s="61">
        <f t="shared" si="413"/>
        <v>1</v>
      </c>
      <c r="Q359" s="61">
        <f t="shared" si="413"/>
        <v>0</v>
      </c>
      <c r="R359" s="61">
        <f t="shared" si="413"/>
        <v>0</v>
      </c>
      <c r="S359" s="92">
        <f t="shared" si="413"/>
        <v>0</v>
      </c>
      <c r="T359" s="75" t="str">
        <f t="shared" si="413"/>
        <v xml:space="preserve">SplitAirCond     </v>
      </c>
      <c r="U359" s="72">
        <f t="shared" si="397"/>
        <v>0</v>
      </c>
      <c r="V359" s="61">
        <f t="shared" si="398"/>
        <v>0</v>
      </c>
      <c r="W359" s="61">
        <f t="shared" si="410"/>
        <v>1</v>
      </c>
      <c r="X359" s="61">
        <f t="shared" si="411"/>
        <v>1</v>
      </c>
      <c r="Y359" s="61">
        <f t="shared" si="400"/>
        <v>0</v>
      </c>
      <c r="Z359" s="48">
        <v>1</v>
      </c>
      <c r="AA359" s="61" t="s">
        <v>0</v>
      </c>
      <c r="AB359" s="62" t="str">
        <f t="shared" si="401"/>
        <v>SglPkgVertAirCond - Single package vertical A/C system</v>
      </c>
    </row>
    <row r="360" spans="1:30" x14ac:dyDescent="0.25">
      <c r="C360" s="61">
        <f t="shared" ref="C360:D360" si="414">C359</f>
        <v>2025</v>
      </c>
      <c r="D360" s="6">
        <f t="shared" si="414"/>
        <v>2026</v>
      </c>
      <c r="E360" t="s">
        <v>175</v>
      </c>
      <c r="F360" s="187">
        <v>14</v>
      </c>
      <c r="G360" s="188">
        <v>13.4</v>
      </c>
      <c r="H360" s="188">
        <v>0.96</v>
      </c>
      <c r="I360" s="188">
        <v>11</v>
      </c>
      <c r="J360" s="188">
        <v>10.6</v>
      </c>
      <c r="K360" s="188">
        <v>0.96</v>
      </c>
      <c r="L360" s="66" t="s">
        <v>716</v>
      </c>
      <c r="M360" s="66" t="s">
        <v>188</v>
      </c>
      <c r="N360" s="66" t="s">
        <v>189</v>
      </c>
      <c r="O360" s="72">
        <f t="shared" ref="O360:T360" si="415">O318</f>
        <v>1</v>
      </c>
      <c r="P360" s="61">
        <f t="shared" si="415"/>
        <v>1</v>
      </c>
      <c r="Q360" s="61">
        <f t="shared" si="415"/>
        <v>0</v>
      </c>
      <c r="R360" s="61">
        <f t="shared" si="415"/>
        <v>1</v>
      </c>
      <c r="S360" s="92">
        <f t="shared" si="415"/>
        <v>0</v>
      </c>
      <c r="T360" s="75" t="str">
        <f t="shared" si="415"/>
        <v xml:space="preserve">SplitAirCond     </v>
      </c>
      <c r="U360" s="72">
        <f t="shared" si="397"/>
        <v>1</v>
      </c>
      <c r="V360" s="61">
        <f t="shared" si="398"/>
        <v>1</v>
      </c>
      <c r="W360" s="61">
        <f t="shared" si="410"/>
        <v>1</v>
      </c>
      <c r="X360" s="61">
        <f t="shared" si="411"/>
        <v>1</v>
      </c>
      <c r="Y360" s="61">
        <f t="shared" si="400"/>
        <v>0</v>
      </c>
      <c r="Z360" s="48">
        <v>1</v>
      </c>
      <c r="AA360" s="61" t="s">
        <v>0</v>
      </c>
      <c r="AB360" s="62" t="str">
        <f t="shared" si="401"/>
        <v xml:space="preserve">PkgAirCond - Central packaged A/C system (&lt; 65 kBtuh)               </v>
      </c>
    </row>
    <row r="361" spans="1:30" x14ac:dyDescent="0.25">
      <c r="C361" s="61">
        <f t="shared" ref="C361:D361" si="416">C360</f>
        <v>2025</v>
      </c>
      <c r="D361" s="6">
        <f t="shared" si="416"/>
        <v>2026</v>
      </c>
      <c r="E361" t="s">
        <v>176</v>
      </c>
      <c r="F361" s="51">
        <v>13</v>
      </c>
      <c r="G361" s="190">
        <f>F361*0.96</f>
        <v>12.48</v>
      </c>
      <c r="H361" s="193">
        <v>0.96</v>
      </c>
      <c r="I361" s="11">
        <v>0</v>
      </c>
      <c r="J361" s="11">
        <v>0</v>
      </c>
      <c r="K361" s="11">
        <v>1</v>
      </c>
      <c r="L361" s="66" t="s">
        <v>716</v>
      </c>
      <c r="M361" s="66" t="s">
        <v>188</v>
      </c>
      <c r="N361" s="66" t="s">
        <v>189</v>
      </c>
      <c r="O361" s="72">
        <f t="shared" ref="O361:T361" si="417">O319</f>
        <v>0</v>
      </c>
      <c r="P361" s="61">
        <f t="shared" si="417"/>
        <v>1</v>
      </c>
      <c r="Q361" s="61">
        <f t="shared" si="417"/>
        <v>0</v>
      </c>
      <c r="R361" s="61">
        <f t="shared" si="417"/>
        <v>1</v>
      </c>
      <c r="S361" s="92">
        <f t="shared" si="417"/>
        <v>0</v>
      </c>
      <c r="T361" s="75" t="str">
        <f t="shared" si="417"/>
        <v xml:space="preserve">SplitAirCond     </v>
      </c>
      <c r="U361" s="72">
        <f t="shared" si="397"/>
        <v>1</v>
      </c>
      <c r="V361" s="61">
        <f t="shared" si="398"/>
        <v>1</v>
      </c>
      <c r="W361" s="61">
        <f t="shared" si="410"/>
        <v>0</v>
      </c>
      <c r="X361" s="61">
        <f t="shared" si="411"/>
        <v>0</v>
      </c>
      <c r="Y361" s="61">
        <f t="shared" si="400"/>
        <v>0</v>
      </c>
      <c r="Z361" s="48">
        <v>1</v>
      </c>
      <c r="AA361" s="61" t="s">
        <v>0</v>
      </c>
      <c r="AB361" s="62" t="str">
        <f t="shared" si="401"/>
        <v xml:space="preserve">LrgPkgAirCond - Large packaged A/C system (&gt;= 65 kBtuh)             </v>
      </c>
    </row>
    <row r="362" spans="1:30" x14ac:dyDescent="0.25">
      <c r="C362" s="61">
        <f t="shared" ref="C362:D362" si="418">C361</f>
        <v>2025</v>
      </c>
      <c r="D362" s="6">
        <f t="shared" si="418"/>
        <v>2026</v>
      </c>
      <c r="E362" t="s">
        <v>519</v>
      </c>
      <c r="F362" s="51">
        <v>12</v>
      </c>
      <c r="G362" s="191">
        <v>12</v>
      </c>
      <c r="H362" s="191">
        <v>1</v>
      </c>
      <c r="I362" s="149">
        <v>10</v>
      </c>
      <c r="J362" s="190">
        <f>I362*0.96</f>
        <v>9.6</v>
      </c>
      <c r="K362" s="188">
        <v>0.96</v>
      </c>
      <c r="L362" s="66" t="s">
        <v>716</v>
      </c>
      <c r="M362" s="66" t="s">
        <v>188</v>
      </c>
      <c r="N362" s="66" t="s">
        <v>189</v>
      </c>
      <c r="O362" s="72">
        <f t="shared" ref="O362:T362" si="419">O320</f>
        <v>1</v>
      </c>
      <c r="P362" s="61">
        <f t="shared" si="419"/>
        <v>1</v>
      </c>
      <c r="Q362" s="61">
        <f t="shared" si="419"/>
        <v>0</v>
      </c>
      <c r="R362" s="61">
        <f t="shared" si="419"/>
        <v>1</v>
      </c>
      <c r="S362" s="92">
        <f t="shared" si="419"/>
        <v>0</v>
      </c>
      <c r="T362" s="75" t="str">
        <f t="shared" si="419"/>
        <v xml:space="preserve">SplitAirCond     </v>
      </c>
      <c r="U362" s="72">
        <f t="shared" si="397"/>
        <v>1</v>
      </c>
      <c r="V362" s="61">
        <f t="shared" si="398"/>
        <v>1</v>
      </c>
      <c r="W362" s="61">
        <f t="shared" si="410"/>
        <v>1</v>
      </c>
      <c r="X362" s="61">
        <f t="shared" si="411"/>
        <v>1</v>
      </c>
      <c r="Y362" s="61">
        <f t="shared" si="400"/>
        <v>0</v>
      </c>
      <c r="Z362" s="48">
        <v>1</v>
      </c>
      <c r="AA362" s="61" t="s">
        <v>0</v>
      </c>
      <c r="AB362" s="62" t="str">
        <f t="shared" si="401"/>
        <v xml:space="preserve">SDHVSplitAirCond - Small duct, high velocity, split A/C system                        </v>
      </c>
    </row>
    <row r="363" spans="1:30" x14ac:dyDescent="0.25">
      <c r="C363" s="61">
        <f t="shared" ref="C363:D363" si="420">C362</f>
        <v>2025</v>
      </c>
      <c r="D363" s="6">
        <f t="shared" si="420"/>
        <v>2026</v>
      </c>
      <c r="E363" t="s">
        <v>530</v>
      </c>
      <c r="F363" s="187">
        <v>15</v>
      </c>
      <c r="G363" s="188">
        <v>14.3</v>
      </c>
      <c r="H363" s="188">
        <v>0.95</v>
      </c>
      <c r="I363" s="188">
        <v>12.2</v>
      </c>
      <c r="J363" s="188">
        <v>11.7</v>
      </c>
      <c r="K363" s="188">
        <v>0.96</v>
      </c>
      <c r="L363" s="66" t="s">
        <v>716</v>
      </c>
      <c r="M363" s="66" t="s">
        <v>188</v>
      </c>
      <c r="N363" s="66" t="s">
        <v>189</v>
      </c>
      <c r="O363" s="72">
        <f t="shared" ref="O363:T363" si="421">O321</f>
        <v>1</v>
      </c>
      <c r="P363" s="61">
        <f t="shared" si="421"/>
        <v>0</v>
      </c>
      <c r="Q363" s="61">
        <f t="shared" si="421"/>
        <v>0</v>
      </c>
      <c r="R363" s="61">
        <f t="shared" si="421"/>
        <v>1</v>
      </c>
      <c r="S363" s="92">
        <f t="shared" si="421"/>
        <v>1</v>
      </c>
      <c r="T363" s="75" t="str">
        <f t="shared" si="421"/>
        <v xml:space="preserve">SplitAirCond     </v>
      </c>
      <c r="U363" s="72">
        <f t="shared" si="397"/>
        <v>1</v>
      </c>
      <c r="V363" s="61">
        <f t="shared" si="398"/>
        <v>1</v>
      </c>
      <c r="W363" s="61">
        <f t="shared" si="410"/>
        <v>1</v>
      </c>
      <c r="X363" s="61">
        <f t="shared" si="411"/>
        <v>1</v>
      </c>
      <c r="Y363" s="61">
        <f t="shared" si="400"/>
        <v>0</v>
      </c>
      <c r="Z363" s="48">
        <v>1</v>
      </c>
      <c r="AA363" s="61" t="s">
        <v>0</v>
      </c>
      <c r="AB363" s="62" t="str">
        <f t="shared" si="401"/>
        <v>DuctlessMiniSplitAirCond – Ductless mini-split A/C system</v>
      </c>
    </row>
    <row r="364" spans="1:30" x14ac:dyDescent="0.25">
      <c r="C364" s="61">
        <f t="shared" ref="C364:D364" si="422">C363</f>
        <v>2025</v>
      </c>
      <c r="D364" s="6">
        <f t="shared" si="422"/>
        <v>2026</v>
      </c>
      <c r="E364" t="s">
        <v>531</v>
      </c>
      <c r="F364" s="187">
        <v>15</v>
      </c>
      <c r="G364" s="188">
        <v>14.3</v>
      </c>
      <c r="H364" s="188">
        <v>0.95</v>
      </c>
      <c r="I364" s="188">
        <v>12.2</v>
      </c>
      <c r="J364" s="188">
        <v>11.7</v>
      </c>
      <c r="K364" s="188">
        <v>0.96</v>
      </c>
      <c r="L364" s="66" t="s">
        <v>716</v>
      </c>
      <c r="M364" s="66" t="s">
        <v>188</v>
      </c>
      <c r="N364" s="66" t="s">
        <v>189</v>
      </c>
      <c r="O364" s="72">
        <f t="shared" ref="O364:T364" si="423">O322</f>
        <v>1</v>
      </c>
      <c r="P364" s="61">
        <f t="shared" si="423"/>
        <v>0</v>
      </c>
      <c r="Q364" s="61">
        <f t="shared" si="423"/>
        <v>0</v>
      </c>
      <c r="R364" s="61">
        <f t="shared" si="423"/>
        <v>1</v>
      </c>
      <c r="S364" s="92">
        <f t="shared" si="423"/>
        <v>1</v>
      </c>
      <c r="T364" s="75" t="str">
        <f t="shared" si="423"/>
        <v xml:space="preserve">SplitAirCond     </v>
      </c>
      <c r="U364" s="72">
        <f t="shared" si="397"/>
        <v>1</v>
      </c>
      <c r="V364" s="61">
        <f t="shared" si="398"/>
        <v>1</v>
      </c>
      <c r="W364" s="61">
        <f t="shared" si="410"/>
        <v>1</v>
      </c>
      <c r="X364" s="61">
        <f t="shared" si="411"/>
        <v>1</v>
      </c>
      <c r="Y364" s="61">
        <f t="shared" si="400"/>
        <v>0</v>
      </c>
      <c r="Z364" s="48">
        <v>1</v>
      </c>
      <c r="AA364" s="61" t="s">
        <v>0</v>
      </c>
      <c r="AB364" s="62" t="str">
        <f t="shared" si="401"/>
        <v>DuctlessMultiSplitAirCond - Ductless multi-split A/C system</v>
      </c>
    </row>
    <row r="365" spans="1:30" x14ac:dyDescent="0.25">
      <c r="C365" s="61">
        <f t="shared" ref="C365:D365" si="424">C364</f>
        <v>2025</v>
      </c>
      <c r="D365" s="6">
        <f t="shared" si="424"/>
        <v>2026</v>
      </c>
      <c r="E365" t="s">
        <v>527</v>
      </c>
      <c r="F365" s="51">
        <v>13</v>
      </c>
      <c r="G365" s="189">
        <f>F365*0.96</f>
        <v>12.48</v>
      </c>
      <c r="H365" s="193">
        <v>0.96</v>
      </c>
      <c r="I365" s="11">
        <v>11.3</v>
      </c>
      <c r="J365" s="190">
        <f>I365*0.96</f>
        <v>10.848000000000001</v>
      </c>
      <c r="K365" s="188">
        <v>0.96</v>
      </c>
      <c r="L365" s="66" t="s">
        <v>716</v>
      </c>
      <c r="M365" s="66" t="s">
        <v>188</v>
      </c>
      <c r="N365" s="66" t="s">
        <v>189</v>
      </c>
      <c r="O365" s="72">
        <f t="shared" ref="O365:T365" si="425">O323</f>
        <v>1</v>
      </c>
      <c r="P365" s="61">
        <f t="shared" si="425"/>
        <v>0</v>
      </c>
      <c r="Q365" s="61">
        <f t="shared" si="425"/>
        <v>0</v>
      </c>
      <c r="R365" s="61">
        <f t="shared" si="425"/>
        <v>1</v>
      </c>
      <c r="S365" s="92">
        <f t="shared" si="425"/>
        <v>1</v>
      </c>
      <c r="T365" s="75" t="str">
        <f t="shared" si="425"/>
        <v xml:space="preserve">SplitAirCond     </v>
      </c>
      <c r="U365" s="72">
        <f t="shared" si="397"/>
        <v>1</v>
      </c>
      <c r="V365" s="61">
        <f t="shared" si="398"/>
        <v>1</v>
      </c>
      <c r="W365" s="61">
        <f t="shared" si="410"/>
        <v>1</v>
      </c>
      <c r="X365" s="61">
        <f t="shared" si="411"/>
        <v>1</v>
      </c>
      <c r="Y365" s="61">
        <f t="shared" si="400"/>
        <v>0</v>
      </c>
      <c r="Z365" s="48">
        <v>1</v>
      </c>
      <c r="AA365" s="61" t="s">
        <v>0</v>
      </c>
      <c r="AB365" s="62" t="str">
        <f t="shared" si="401"/>
        <v>DuctlessVRFAirCond - Ductless variable refrigerant flow (VRF) A/C system</v>
      </c>
    </row>
    <row r="366" spans="1:30" x14ac:dyDescent="0.25">
      <c r="C366" s="61">
        <f t="shared" ref="C366:D366" si="426">C365</f>
        <v>2025</v>
      </c>
      <c r="D366" s="6">
        <f t="shared" si="426"/>
        <v>2026</v>
      </c>
      <c r="E366" s="176" t="s">
        <v>703</v>
      </c>
      <c r="F366" s="187">
        <v>15</v>
      </c>
      <c r="G366" s="188">
        <v>14.3</v>
      </c>
      <c r="H366" s="188">
        <v>0.95</v>
      </c>
      <c r="I366" s="188">
        <v>12.2</v>
      </c>
      <c r="J366" s="188">
        <v>11.7</v>
      </c>
      <c r="K366" s="188">
        <v>0.96</v>
      </c>
      <c r="L366" s="66" t="s">
        <v>716</v>
      </c>
      <c r="M366" s="66" t="s">
        <v>188</v>
      </c>
      <c r="N366" s="66" t="s">
        <v>189</v>
      </c>
      <c r="O366" s="72">
        <f t="shared" ref="O366:T366" si="427">O324</f>
        <v>1</v>
      </c>
      <c r="P366" s="61">
        <f t="shared" si="427"/>
        <v>1</v>
      </c>
      <c r="Q366" s="61">
        <f t="shared" si="427"/>
        <v>0</v>
      </c>
      <c r="R366" s="61">
        <f t="shared" si="427"/>
        <v>1</v>
      </c>
      <c r="S366" s="92">
        <f t="shared" si="427"/>
        <v>1</v>
      </c>
      <c r="T366" s="75" t="str">
        <f t="shared" si="427"/>
        <v xml:space="preserve">SplitAirCond     </v>
      </c>
      <c r="U366" s="72">
        <f t="shared" si="397"/>
        <v>1</v>
      </c>
      <c r="V366" s="61">
        <f t="shared" si="398"/>
        <v>1</v>
      </c>
      <c r="W366" s="61">
        <f t="shared" si="410"/>
        <v>1</v>
      </c>
      <c r="X366" s="61">
        <f t="shared" si="411"/>
        <v>1</v>
      </c>
      <c r="Y366" s="61">
        <f t="shared" si="400"/>
        <v>0</v>
      </c>
      <c r="Z366" s="48">
        <v>1</v>
      </c>
      <c r="AA366" s="61" t="s">
        <v>0</v>
      </c>
      <c r="AB366" s="62" t="str">
        <f t="shared" si="401"/>
        <v>DuctedMiniSplitAirCond - Ducted mini-split A/C system</v>
      </c>
    </row>
    <row r="367" spans="1:30" x14ac:dyDescent="0.25">
      <c r="C367" s="61">
        <f t="shared" ref="C367:D367" si="428">C366</f>
        <v>2025</v>
      </c>
      <c r="D367" s="6">
        <f t="shared" si="428"/>
        <v>2026</v>
      </c>
      <c r="E367" s="176" t="s">
        <v>704</v>
      </c>
      <c r="F367" s="187">
        <v>15</v>
      </c>
      <c r="G367" s="188">
        <v>14.3</v>
      </c>
      <c r="H367" s="188">
        <v>0.95</v>
      </c>
      <c r="I367" s="188">
        <v>12.2</v>
      </c>
      <c r="J367" s="188">
        <v>11.7</v>
      </c>
      <c r="K367" s="188">
        <v>0.96</v>
      </c>
      <c r="L367" s="66" t="s">
        <v>716</v>
      </c>
      <c r="M367" s="66" t="s">
        <v>188</v>
      </c>
      <c r="N367" s="66" t="s">
        <v>189</v>
      </c>
      <c r="O367" s="72">
        <f t="shared" ref="O367:T367" si="429">O325</f>
        <v>1</v>
      </c>
      <c r="P367" s="61">
        <f t="shared" si="429"/>
        <v>1</v>
      </c>
      <c r="Q367" s="61">
        <f t="shared" si="429"/>
        <v>0</v>
      </c>
      <c r="R367" s="61">
        <f t="shared" si="429"/>
        <v>1</v>
      </c>
      <c r="S367" s="92">
        <f t="shared" si="429"/>
        <v>1</v>
      </c>
      <c r="T367" s="75" t="str">
        <f t="shared" si="429"/>
        <v xml:space="preserve">SplitAirCond     </v>
      </c>
      <c r="U367" s="72">
        <f t="shared" si="397"/>
        <v>1</v>
      </c>
      <c r="V367" s="61">
        <f t="shared" si="398"/>
        <v>1</v>
      </c>
      <c r="W367" s="61">
        <f t="shared" si="410"/>
        <v>1</v>
      </c>
      <c r="X367" s="61">
        <f t="shared" si="411"/>
        <v>1</v>
      </c>
      <c r="Y367" s="61">
        <f t="shared" si="400"/>
        <v>0</v>
      </c>
      <c r="Z367" s="48">
        <v>1</v>
      </c>
      <c r="AA367" s="61" t="s">
        <v>0</v>
      </c>
      <c r="AB367" s="62" t="str">
        <f t="shared" si="401"/>
        <v>DuctedMultiSplitAirCond - Ducted multi-split A/C system</v>
      </c>
    </row>
    <row r="368" spans="1:30" x14ac:dyDescent="0.25">
      <c r="C368" s="61">
        <f t="shared" ref="C368:D368" si="430">C367</f>
        <v>2025</v>
      </c>
      <c r="D368" s="6">
        <f t="shared" si="430"/>
        <v>2026</v>
      </c>
      <c r="E368" s="176" t="s">
        <v>705</v>
      </c>
      <c r="F368" s="187">
        <v>15</v>
      </c>
      <c r="G368" s="188">
        <v>14.3</v>
      </c>
      <c r="H368" s="188">
        <v>0.95</v>
      </c>
      <c r="I368" s="188">
        <v>12.2</v>
      </c>
      <c r="J368" s="188">
        <v>11.7</v>
      </c>
      <c r="K368" s="188">
        <v>0.96</v>
      </c>
      <c r="L368" s="66" t="s">
        <v>716</v>
      </c>
      <c r="M368" s="66" t="s">
        <v>188</v>
      </c>
      <c r="N368" s="66" t="s">
        <v>189</v>
      </c>
      <c r="O368" s="72">
        <f t="shared" ref="O368:T368" si="431">O326</f>
        <v>1</v>
      </c>
      <c r="P368" s="61">
        <f t="shared" si="431"/>
        <v>1</v>
      </c>
      <c r="Q368" s="61">
        <f t="shared" si="431"/>
        <v>0</v>
      </c>
      <c r="R368" s="61">
        <f t="shared" si="431"/>
        <v>1</v>
      </c>
      <c r="S368" s="92">
        <f t="shared" si="431"/>
        <v>1</v>
      </c>
      <c r="T368" s="75" t="str">
        <f t="shared" si="431"/>
        <v xml:space="preserve">SplitAirCond     </v>
      </c>
      <c r="U368" s="72">
        <f t="shared" si="397"/>
        <v>1</v>
      </c>
      <c r="V368" s="61">
        <f t="shared" si="398"/>
        <v>1</v>
      </c>
      <c r="W368" s="61">
        <f t="shared" si="410"/>
        <v>1</v>
      </c>
      <c r="X368" s="61">
        <f t="shared" si="411"/>
        <v>1</v>
      </c>
      <c r="Y368" s="61">
        <f t="shared" si="400"/>
        <v>0</v>
      </c>
      <c r="Z368" s="48">
        <v>1</v>
      </c>
      <c r="AA368" s="61" t="s">
        <v>0</v>
      </c>
      <c r="AB368" s="62" t="str">
        <f t="shared" si="401"/>
        <v>Ducted+DuctlessMultiSplitAirCond - Ducted+ductless multi-split A/C system</v>
      </c>
    </row>
    <row r="369" spans="1:28" x14ac:dyDescent="0.25">
      <c r="C369" s="61">
        <f t="shared" ref="C369:D369" si="432">C368</f>
        <v>2025</v>
      </c>
      <c r="D369" s="6">
        <f t="shared" si="432"/>
        <v>2026</v>
      </c>
      <c r="E369" t="s">
        <v>177</v>
      </c>
      <c r="F369" s="67" t="s">
        <v>154</v>
      </c>
      <c r="G369" s="66" t="s">
        <v>737</v>
      </c>
      <c r="H369" s="66" t="s">
        <v>737</v>
      </c>
      <c r="I369" s="66" t="s">
        <v>155</v>
      </c>
      <c r="J369" s="66" t="s">
        <v>738</v>
      </c>
      <c r="K369" s="66" t="s">
        <v>738</v>
      </c>
      <c r="L369" s="10">
        <v>9</v>
      </c>
      <c r="M369" s="66" t="s">
        <v>188</v>
      </c>
      <c r="N369" s="66" t="s">
        <v>189</v>
      </c>
      <c r="O369" s="72">
        <f t="shared" ref="O369:T369" si="433">O327</f>
        <v>1</v>
      </c>
      <c r="P369" s="61">
        <f t="shared" si="433"/>
        <v>0</v>
      </c>
      <c r="Q369" s="61">
        <f t="shared" si="433"/>
        <v>0</v>
      </c>
      <c r="R369" s="61">
        <f t="shared" si="433"/>
        <v>0</v>
      </c>
      <c r="S369" s="92">
        <f t="shared" si="433"/>
        <v>1</v>
      </c>
      <c r="T369" s="75" t="str">
        <f t="shared" si="433"/>
        <v xml:space="preserve">SplitAirCond     </v>
      </c>
      <c r="U369" s="72">
        <f t="shared" si="397"/>
        <v>0</v>
      </c>
      <c r="V369" s="61">
        <f t="shared" si="398"/>
        <v>0</v>
      </c>
      <c r="W369" s="61">
        <f>IF(AND(ISNUMBER(I369), I369&gt;0), 1, 0)</f>
        <v>0</v>
      </c>
      <c r="X369" s="61">
        <f t="shared" si="411"/>
        <v>0</v>
      </c>
      <c r="Y369" s="61">
        <f t="shared" si="400"/>
        <v>1</v>
      </c>
      <c r="Z369" s="48">
        <v>0</v>
      </c>
      <c r="AA369" s="61" t="s">
        <v>0</v>
      </c>
      <c r="AB369" s="62" t="str">
        <f t="shared" si="401"/>
        <v xml:space="preserve">RoomAirCond - Non-central room A/C system                           </v>
      </c>
    </row>
    <row r="370" spans="1:28" x14ac:dyDescent="0.25">
      <c r="C370" s="61">
        <f t="shared" ref="C370:D370" si="434">C369</f>
        <v>2025</v>
      </c>
      <c r="D370" s="6">
        <f t="shared" si="434"/>
        <v>2026</v>
      </c>
      <c r="E370" t="s">
        <v>178</v>
      </c>
      <c r="F370" s="187">
        <v>15</v>
      </c>
      <c r="G370" s="188">
        <v>14.3</v>
      </c>
      <c r="H370" s="188">
        <v>0.95</v>
      </c>
      <c r="I370" s="188">
        <v>12.2</v>
      </c>
      <c r="J370" s="188">
        <v>11.7</v>
      </c>
      <c r="K370" s="188">
        <v>0.96</v>
      </c>
      <c r="L370" s="66" t="s">
        <v>716</v>
      </c>
      <c r="M370" s="66" t="s">
        <v>188</v>
      </c>
      <c r="N370" s="66" t="s">
        <v>189</v>
      </c>
      <c r="O370" s="72">
        <f t="shared" ref="O370:T370" si="435">O328</f>
        <v>1</v>
      </c>
      <c r="P370" s="61">
        <f t="shared" si="435"/>
        <v>1</v>
      </c>
      <c r="Q370" s="61">
        <f t="shared" si="435"/>
        <v>1</v>
      </c>
      <c r="R370" s="61">
        <f t="shared" si="435"/>
        <v>1</v>
      </c>
      <c r="S370" s="92">
        <f t="shared" si="435"/>
        <v>0</v>
      </c>
      <c r="T370" s="75" t="str">
        <f t="shared" si="435"/>
        <v xml:space="preserve">SplitHeatPump    </v>
      </c>
      <c r="U370" s="72">
        <f t="shared" si="397"/>
        <v>1</v>
      </c>
      <c r="V370" s="61">
        <f t="shared" si="398"/>
        <v>1</v>
      </c>
      <c r="W370" s="61">
        <f>IF(AND(ISNUMBER(I370), I370&gt;0), 1, 0)</f>
        <v>1</v>
      </c>
      <c r="X370" s="61">
        <f t="shared" si="411"/>
        <v>1</v>
      </c>
      <c r="Y370" s="61">
        <f t="shared" si="400"/>
        <v>0</v>
      </c>
      <c r="Z370" s="48">
        <v>1</v>
      </c>
      <c r="AA370" s="61" t="s">
        <v>0</v>
      </c>
      <c r="AB370" s="62" t="str">
        <f t="shared" si="401"/>
        <v xml:space="preserve">SplitHeatPump - Split heat pump system                              </v>
      </c>
    </row>
    <row r="371" spans="1:28" x14ac:dyDescent="0.25">
      <c r="C371" s="61">
        <f t="shared" ref="C371:D371" si="436">C370</f>
        <v>2025</v>
      </c>
      <c r="D371" s="6">
        <f t="shared" si="436"/>
        <v>2026</v>
      </c>
      <c r="E371" s="176" t="s">
        <v>686</v>
      </c>
      <c r="F371" s="67" t="s">
        <v>154</v>
      </c>
      <c r="G371" s="66" t="s">
        <v>737</v>
      </c>
      <c r="H371" s="66" t="s">
        <v>737</v>
      </c>
      <c r="I371" s="53">
        <v>9.5</v>
      </c>
      <c r="J371" s="190">
        <f>I371*0.96</f>
        <v>9.1199999999999992</v>
      </c>
      <c r="K371" s="188">
        <v>0.96</v>
      </c>
      <c r="L371" s="66" t="s">
        <v>716</v>
      </c>
      <c r="M371" s="66" t="s">
        <v>188</v>
      </c>
      <c r="N371" s="66" t="s">
        <v>189</v>
      </c>
      <c r="O371" s="72">
        <f t="shared" ref="O371:T371" si="437">O329</f>
        <v>1</v>
      </c>
      <c r="P371" s="61">
        <f t="shared" si="437"/>
        <v>0</v>
      </c>
      <c r="Q371" s="61">
        <f t="shared" si="437"/>
        <v>1</v>
      </c>
      <c r="R371" s="61">
        <f t="shared" si="437"/>
        <v>0</v>
      </c>
      <c r="S371" s="92">
        <f t="shared" si="437"/>
        <v>0</v>
      </c>
      <c r="T371" s="75" t="str">
        <f t="shared" si="437"/>
        <v xml:space="preserve">SplitHeatPump    </v>
      </c>
      <c r="U371" s="72">
        <f t="shared" si="397"/>
        <v>0</v>
      </c>
      <c r="V371" s="61">
        <f t="shared" si="398"/>
        <v>0</v>
      </c>
      <c r="W371" s="61">
        <f t="shared" ref="W371:W395" si="438">IF(AND(ISNUMBER(I371), I371&gt;0), 1, 0)</f>
        <v>1</v>
      </c>
      <c r="X371" s="61">
        <f t="shared" si="411"/>
        <v>1</v>
      </c>
      <c r="Y371" s="61">
        <f t="shared" si="400"/>
        <v>0</v>
      </c>
      <c r="Z371" s="48">
        <v>1</v>
      </c>
      <c r="AA371" s="61" t="s">
        <v>0</v>
      </c>
      <c r="AB371" s="62" t="str">
        <f t="shared" si="401"/>
        <v>PkgTermHeatPump - Packaged terminal heat pump (PTHP)</v>
      </c>
    </row>
    <row r="372" spans="1:28" x14ac:dyDescent="0.25">
      <c r="C372" s="61">
        <f t="shared" ref="C372:D372" si="439">C371</f>
        <v>2025</v>
      </c>
      <c r="D372" s="6">
        <f t="shared" si="439"/>
        <v>2026</v>
      </c>
      <c r="E372" s="176" t="s">
        <v>687</v>
      </c>
      <c r="F372" s="67" t="s">
        <v>154</v>
      </c>
      <c r="G372" s="66" t="s">
        <v>737</v>
      </c>
      <c r="H372" s="66" t="s">
        <v>737</v>
      </c>
      <c r="I372" s="53">
        <v>11</v>
      </c>
      <c r="J372" s="190">
        <f>I372*0.96</f>
        <v>10.559999999999999</v>
      </c>
      <c r="K372" s="188">
        <v>0.96</v>
      </c>
      <c r="L372" s="66" t="s">
        <v>716</v>
      </c>
      <c r="M372" s="66" t="s">
        <v>188</v>
      </c>
      <c r="N372" s="66" t="s">
        <v>189</v>
      </c>
      <c r="O372" s="72">
        <f t="shared" ref="O372:T372" si="440">O330</f>
        <v>1</v>
      </c>
      <c r="P372" s="61">
        <f t="shared" si="440"/>
        <v>1</v>
      </c>
      <c r="Q372" s="61">
        <f t="shared" si="440"/>
        <v>1</v>
      </c>
      <c r="R372" s="61">
        <f t="shared" si="440"/>
        <v>0</v>
      </c>
      <c r="S372" s="92">
        <f t="shared" si="440"/>
        <v>0</v>
      </c>
      <c r="T372" s="75" t="str">
        <f t="shared" si="440"/>
        <v xml:space="preserve">SplitHeatPump    </v>
      </c>
      <c r="U372" s="72">
        <f t="shared" si="397"/>
        <v>0</v>
      </c>
      <c r="V372" s="61">
        <f t="shared" si="398"/>
        <v>0</v>
      </c>
      <c r="W372" s="61">
        <f t="shared" si="438"/>
        <v>1</v>
      </c>
      <c r="X372" s="61">
        <f t="shared" si="411"/>
        <v>1</v>
      </c>
      <c r="Y372" s="61">
        <f t="shared" si="400"/>
        <v>0</v>
      </c>
      <c r="Z372" s="48">
        <v>1</v>
      </c>
      <c r="AA372" s="61" t="s">
        <v>0</v>
      </c>
      <c r="AB372" s="62" t="str">
        <f t="shared" si="401"/>
        <v>SglPkgVertHeatPump - Single package vertical heat pump</v>
      </c>
    </row>
    <row r="373" spans="1:28" x14ac:dyDescent="0.25">
      <c r="C373" s="61">
        <f t="shared" ref="C373:D373" si="441">C372</f>
        <v>2025</v>
      </c>
      <c r="D373" s="6">
        <f t="shared" si="441"/>
        <v>2026</v>
      </c>
      <c r="E373" t="s">
        <v>179</v>
      </c>
      <c r="F373" s="187">
        <v>15</v>
      </c>
      <c r="G373" s="188">
        <v>14.3</v>
      </c>
      <c r="H373" s="188">
        <v>0.95</v>
      </c>
      <c r="I373" s="188">
        <v>12.2</v>
      </c>
      <c r="J373" s="188">
        <v>11.7</v>
      </c>
      <c r="K373" s="188">
        <v>0.96</v>
      </c>
      <c r="L373" s="66" t="s">
        <v>716</v>
      </c>
      <c r="M373" s="66" t="s">
        <v>188</v>
      </c>
      <c r="N373" s="66" t="s">
        <v>189</v>
      </c>
      <c r="O373" s="72">
        <f t="shared" ref="O373:T373" si="442">O331</f>
        <v>1</v>
      </c>
      <c r="P373" s="61">
        <f t="shared" si="442"/>
        <v>1</v>
      </c>
      <c r="Q373" s="61">
        <f t="shared" si="442"/>
        <v>1</v>
      </c>
      <c r="R373" s="61">
        <f t="shared" si="442"/>
        <v>1</v>
      </c>
      <c r="S373" s="92">
        <f t="shared" si="442"/>
        <v>0</v>
      </c>
      <c r="T373" s="75" t="str">
        <f t="shared" si="442"/>
        <v xml:space="preserve">SplitHeatPump    </v>
      </c>
      <c r="U373" s="72">
        <f t="shared" si="397"/>
        <v>1</v>
      </c>
      <c r="V373" s="61">
        <f t="shared" si="398"/>
        <v>1</v>
      </c>
      <c r="W373" s="61">
        <f t="shared" si="438"/>
        <v>1</v>
      </c>
      <c r="X373" s="61">
        <f t="shared" si="411"/>
        <v>1</v>
      </c>
      <c r="Y373" s="61">
        <f t="shared" si="400"/>
        <v>0</v>
      </c>
      <c r="Z373" s="48">
        <v>1</v>
      </c>
      <c r="AA373" s="61" t="s">
        <v>0</v>
      </c>
      <c r="AB373" s="62" t="str">
        <f t="shared" si="401"/>
        <v xml:space="preserve">PkgHeatPump - Central single-packaged heat pump system (&lt; 65 kBtuh) </v>
      </c>
    </row>
    <row r="374" spans="1:28" x14ac:dyDescent="0.25">
      <c r="C374" s="61">
        <f t="shared" ref="C374:D374" si="443">C373</f>
        <v>2025</v>
      </c>
      <c r="D374" s="6">
        <f t="shared" si="443"/>
        <v>2026</v>
      </c>
      <c r="E374" t="s">
        <v>180</v>
      </c>
      <c r="F374" s="67" t="s">
        <v>154</v>
      </c>
      <c r="G374" s="66" t="s">
        <v>737</v>
      </c>
      <c r="H374" s="66" t="s">
        <v>737</v>
      </c>
      <c r="I374" s="11">
        <v>0</v>
      </c>
      <c r="J374" s="11">
        <v>0</v>
      </c>
      <c r="K374" s="11">
        <v>1</v>
      </c>
      <c r="L374" s="66" t="s">
        <v>716</v>
      </c>
      <c r="M374" s="66" t="s">
        <v>188</v>
      </c>
      <c r="N374" s="66" t="s">
        <v>189</v>
      </c>
      <c r="O374" s="72">
        <f t="shared" ref="O374:T374" si="444">O332</f>
        <v>0</v>
      </c>
      <c r="P374" s="61">
        <f t="shared" si="444"/>
        <v>1</v>
      </c>
      <c r="Q374" s="61">
        <f t="shared" si="444"/>
        <v>1</v>
      </c>
      <c r="R374" s="61">
        <f t="shared" si="444"/>
        <v>1</v>
      </c>
      <c r="S374" s="92">
        <f t="shared" si="444"/>
        <v>0</v>
      </c>
      <c r="T374" s="75" t="str">
        <f t="shared" si="444"/>
        <v xml:space="preserve">SplitHeatPump    </v>
      </c>
      <c r="U374" s="72">
        <f t="shared" si="397"/>
        <v>0</v>
      </c>
      <c r="V374" s="61">
        <f t="shared" si="398"/>
        <v>0</v>
      </c>
      <c r="W374" s="61">
        <f t="shared" si="438"/>
        <v>0</v>
      </c>
      <c r="X374" s="61">
        <f t="shared" si="411"/>
        <v>0</v>
      </c>
      <c r="Y374" s="61">
        <f t="shared" si="400"/>
        <v>0</v>
      </c>
      <c r="Z374" s="48">
        <v>1</v>
      </c>
      <c r="AA374" s="61" t="s">
        <v>0</v>
      </c>
      <c r="AB374" s="62" t="str">
        <f t="shared" si="401"/>
        <v xml:space="preserve">LrgPkgHeatPump - Large packaged heat pump system (&gt;= 65 kBtuh)      </v>
      </c>
    </row>
    <row r="375" spans="1:28" x14ac:dyDescent="0.25">
      <c r="A375" t="s">
        <v>0</v>
      </c>
      <c r="C375" s="61">
        <f t="shared" ref="C375:D375" si="445">C374</f>
        <v>2025</v>
      </c>
      <c r="D375" s="6">
        <f t="shared" si="445"/>
        <v>2026</v>
      </c>
      <c r="E375" s="24" t="s">
        <v>181</v>
      </c>
      <c r="F375" s="67" t="s">
        <v>154</v>
      </c>
      <c r="G375" s="66" t="s">
        <v>737</v>
      </c>
      <c r="H375" s="66" t="s">
        <v>737</v>
      </c>
      <c r="I375" s="66" t="s">
        <v>155</v>
      </c>
      <c r="J375" s="66" t="s">
        <v>738</v>
      </c>
      <c r="K375" s="66" t="s">
        <v>738</v>
      </c>
      <c r="L375" s="66" t="s">
        <v>716</v>
      </c>
      <c r="M375" s="11">
        <v>0</v>
      </c>
      <c r="N375" s="11">
        <v>0</v>
      </c>
      <c r="O375" s="72">
        <f t="shared" ref="O375:T375" si="446">O333</f>
        <v>0</v>
      </c>
      <c r="P375" s="61">
        <f t="shared" si="446"/>
        <v>1</v>
      </c>
      <c r="Q375" s="61">
        <f t="shared" si="446"/>
        <v>0</v>
      </c>
      <c r="R375" s="61">
        <f t="shared" si="446"/>
        <v>1</v>
      </c>
      <c r="S375" s="92">
        <f t="shared" si="446"/>
        <v>0</v>
      </c>
      <c r="T375" s="75" t="str">
        <f t="shared" si="446"/>
        <v>N/A</v>
      </c>
      <c r="U375" s="72">
        <f t="shared" si="397"/>
        <v>0</v>
      </c>
      <c r="V375" s="61">
        <f t="shared" si="398"/>
        <v>0</v>
      </c>
      <c r="W375" s="61">
        <f t="shared" si="438"/>
        <v>0</v>
      </c>
      <c r="X375" s="61">
        <f t="shared" si="411"/>
        <v>0</v>
      </c>
      <c r="Y375" s="61">
        <f t="shared" si="400"/>
        <v>0</v>
      </c>
      <c r="Z375" s="48">
        <v>1</v>
      </c>
      <c r="AA375" s="61" t="s">
        <v>0</v>
      </c>
      <c r="AB375" s="62" t="str">
        <f t="shared" si="401"/>
        <v xml:space="preserve">GasCooling - Gas absorption cooling                                 </v>
      </c>
    </row>
    <row r="376" spans="1:28" x14ac:dyDescent="0.25">
      <c r="C376" s="61">
        <f t="shared" ref="C376:D376" si="447">C375</f>
        <v>2025</v>
      </c>
      <c r="D376" s="6">
        <f t="shared" si="447"/>
        <v>2026</v>
      </c>
      <c r="E376" t="s">
        <v>515</v>
      </c>
      <c r="F376" s="51">
        <v>12</v>
      </c>
      <c r="G376" s="191">
        <v>12</v>
      </c>
      <c r="H376" s="191">
        <v>1</v>
      </c>
      <c r="I376" s="149">
        <v>10</v>
      </c>
      <c r="J376" s="190">
        <f>I376*0.96</f>
        <v>9.6</v>
      </c>
      <c r="K376" s="188">
        <v>0.96</v>
      </c>
      <c r="L376" s="66" t="s">
        <v>716</v>
      </c>
      <c r="M376" s="66" t="s">
        <v>188</v>
      </c>
      <c r="N376" s="66" t="s">
        <v>189</v>
      </c>
      <c r="O376" s="72">
        <f t="shared" ref="O376:T376" si="448">O334</f>
        <v>1</v>
      </c>
      <c r="P376" s="61">
        <f t="shared" si="448"/>
        <v>1</v>
      </c>
      <c r="Q376" s="61">
        <f t="shared" si="448"/>
        <v>1</v>
      </c>
      <c r="R376" s="61">
        <f t="shared" si="448"/>
        <v>1</v>
      </c>
      <c r="S376" s="92">
        <f t="shared" si="448"/>
        <v>0</v>
      </c>
      <c r="T376" s="75" t="str">
        <f t="shared" si="448"/>
        <v xml:space="preserve">SplitHeatPump    </v>
      </c>
      <c r="U376" s="72">
        <f t="shared" si="397"/>
        <v>1</v>
      </c>
      <c r="V376" s="61">
        <f t="shared" si="398"/>
        <v>1</v>
      </c>
      <c r="W376" s="61">
        <f t="shared" si="438"/>
        <v>1</v>
      </c>
      <c r="X376" s="61">
        <f t="shared" si="411"/>
        <v>1</v>
      </c>
      <c r="Y376" s="61">
        <f t="shared" si="400"/>
        <v>0</v>
      </c>
      <c r="Z376" s="48">
        <v>1</v>
      </c>
      <c r="AA376" s="61" t="s">
        <v>0</v>
      </c>
      <c r="AB376" s="62" t="str">
        <f t="shared" si="401"/>
        <v xml:space="preserve">SDHVSplitHeatPump - Small duct, high velocity, central split heat pump                              </v>
      </c>
    </row>
    <row r="377" spans="1:28" x14ac:dyDescent="0.25">
      <c r="C377" s="61">
        <f t="shared" ref="C377:D377" si="449">C376</f>
        <v>2025</v>
      </c>
      <c r="D377" s="6">
        <f t="shared" si="449"/>
        <v>2026</v>
      </c>
      <c r="E377" t="s">
        <v>534</v>
      </c>
      <c r="F377" s="187">
        <v>15</v>
      </c>
      <c r="G377" s="188">
        <v>14.3</v>
      </c>
      <c r="H377" s="188">
        <v>0.95</v>
      </c>
      <c r="I377" s="188">
        <v>12.2</v>
      </c>
      <c r="J377" s="188">
        <v>11.7</v>
      </c>
      <c r="K377" s="188">
        <v>0.96</v>
      </c>
      <c r="L377" s="66" t="s">
        <v>716</v>
      </c>
      <c r="M377" s="66" t="s">
        <v>188</v>
      </c>
      <c r="N377" s="66" t="s">
        <v>189</v>
      </c>
      <c r="O377" s="72">
        <f t="shared" ref="O377:T377" si="450">O335</f>
        <v>1</v>
      </c>
      <c r="P377" s="61">
        <f t="shared" si="450"/>
        <v>0</v>
      </c>
      <c r="Q377" s="61">
        <f t="shared" si="450"/>
        <v>1</v>
      </c>
      <c r="R377" s="61">
        <f t="shared" si="450"/>
        <v>1</v>
      </c>
      <c r="S377" s="92">
        <f t="shared" si="450"/>
        <v>1</v>
      </c>
      <c r="T377" s="75" t="str">
        <f t="shared" si="450"/>
        <v xml:space="preserve">SplitHeatPump    </v>
      </c>
      <c r="U377" s="72">
        <f t="shared" si="397"/>
        <v>1</v>
      </c>
      <c r="V377" s="61">
        <f t="shared" si="398"/>
        <v>1</v>
      </c>
      <c r="W377" s="61">
        <f t="shared" si="438"/>
        <v>1</v>
      </c>
      <c r="X377" s="61">
        <f t="shared" si="411"/>
        <v>1</v>
      </c>
      <c r="Y377" s="61">
        <f t="shared" si="400"/>
        <v>0</v>
      </c>
      <c r="Z377" s="48">
        <v>1</v>
      </c>
      <c r="AA377" s="61" t="s">
        <v>0</v>
      </c>
      <c r="AB377" s="62" t="str">
        <f t="shared" si="401"/>
        <v>DuctlessMiniSplitHeatPump – Ductless mini-split heat pump system</v>
      </c>
    </row>
    <row r="378" spans="1:28" x14ac:dyDescent="0.25">
      <c r="C378" s="61">
        <f t="shared" ref="C378:D378" si="451">C377</f>
        <v>2025</v>
      </c>
      <c r="D378" s="6">
        <f t="shared" si="451"/>
        <v>2026</v>
      </c>
      <c r="E378" t="s">
        <v>535</v>
      </c>
      <c r="F378" s="187">
        <v>15</v>
      </c>
      <c r="G378" s="188">
        <v>14.3</v>
      </c>
      <c r="H378" s="188">
        <v>0.95</v>
      </c>
      <c r="I378" s="188">
        <v>12.2</v>
      </c>
      <c r="J378" s="188">
        <v>11.7</v>
      </c>
      <c r="K378" s="188">
        <v>0.96</v>
      </c>
      <c r="L378" s="66" t="s">
        <v>716</v>
      </c>
      <c r="M378" s="66" t="s">
        <v>188</v>
      </c>
      <c r="N378" s="66" t="s">
        <v>189</v>
      </c>
      <c r="O378" s="72">
        <f t="shared" ref="O378:T378" si="452">O336</f>
        <v>1</v>
      </c>
      <c r="P378" s="61">
        <f t="shared" si="452"/>
        <v>0</v>
      </c>
      <c r="Q378" s="61">
        <f t="shared" si="452"/>
        <v>1</v>
      </c>
      <c r="R378" s="61">
        <f t="shared" si="452"/>
        <v>1</v>
      </c>
      <c r="S378" s="92">
        <f t="shared" si="452"/>
        <v>1</v>
      </c>
      <c r="T378" s="75" t="str">
        <f t="shared" si="452"/>
        <v xml:space="preserve">SplitHeatPump    </v>
      </c>
      <c r="U378" s="72">
        <f t="shared" si="397"/>
        <v>1</v>
      </c>
      <c r="V378" s="61">
        <f t="shared" si="398"/>
        <v>1</v>
      </c>
      <c r="W378" s="61">
        <f t="shared" si="438"/>
        <v>1</v>
      </c>
      <c r="X378" s="61">
        <f t="shared" si="411"/>
        <v>1</v>
      </c>
      <c r="Y378" s="61">
        <f t="shared" si="400"/>
        <v>0</v>
      </c>
      <c r="Z378" s="48">
        <v>1</v>
      </c>
      <c r="AA378" s="61" t="s">
        <v>0</v>
      </c>
      <c r="AB378" s="62" t="str">
        <f t="shared" si="401"/>
        <v>DuctlessMultiSplitHeatPump - Ductless multi-split heat pump system</v>
      </c>
    </row>
    <row r="379" spans="1:28" x14ac:dyDescent="0.25">
      <c r="C379" s="61">
        <f t="shared" ref="C379:D379" si="453">C378</f>
        <v>2025</v>
      </c>
      <c r="D379" s="6">
        <f t="shared" si="453"/>
        <v>2026</v>
      </c>
      <c r="E379" t="s">
        <v>524</v>
      </c>
      <c r="F379" s="51">
        <v>13</v>
      </c>
      <c r="G379" s="189">
        <f>F379*0.96</f>
        <v>12.48</v>
      </c>
      <c r="H379" s="193">
        <v>0.96</v>
      </c>
      <c r="I379" s="11">
        <v>11.3</v>
      </c>
      <c r="J379" s="190">
        <f>I379*0.96</f>
        <v>10.848000000000001</v>
      </c>
      <c r="K379" s="188">
        <v>0.96</v>
      </c>
      <c r="L379" s="66" t="s">
        <v>716</v>
      </c>
      <c r="M379" s="66" t="s">
        <v>188</v>
      </c>
      <c r="N379" s="66" t="s">
        <v>189</v>
      </c>
      <c r="O379" s="72">
        <f t="shared" ref="O379:T379" si="454">O337</f>
        <v>1</v>
      </c>
      <c r="P379" s="61">
        <f t="shared" si="454"/>
        <v>-1</v>
      </c>
      <c r="Q379" s="61">
        <f t="shared" si="454"/>
        <v>1</v>
      </c>
      <c r="R379" s="61">
        <f t="shared" si="454"/>
        <v>1</v>
      </c>
      <c r="S379" s="92">
        <f t="shared" si="454"/>
        <v>1</v>
      </c>
      <c r="T379" s="75" t="str">
        <f t="shared" si="454"/>
        <v xml:space="preserve">SplitHeatPump    </v>
      </c>
      <c r="U379" s="72">
        <f t="shared" si="397"/>
        <v>1</v>
      </c>
      <c r="V379" s="61">
        <f t="shared" si="398"/>
        <v>1</v>
      </c>
      <c r="W379" s="61">
        <f t="shared" si="438"/>
        <v>1</v>
      </c>
      <c r="X379" s="61">
        <f t="shared" si="411"/>
        <v>1</v>
      </c>
      <c r="Y379" s="61">
        <f t="shared" si="400"/>
        <v>0</v>
      </c>
      <c r="Z379" s="48">
        <v>1</v>
      </c>
      <c r="AA379" s="61" t="s">
        <v>0</v>
      </c>
      <c r="AB379" s="62" t="str">
        <f t="shared" si="401"/>
        <v>DuctlessVRFHeatPump - Ductless variable refrigerant flow (VRF) heat pump system</v>
      </c>
    </row>
    <row r="380" spans="1:28" x14ac:dyDescent="0.25">
      <c r="C380" s="61">
        <f t="shared" ref="C380:D380" si="455">C379</f>
        <v>2025</v>
      </c>
      <c r="D380" s="6">
        <f t="shared" si="455"/>
        <v>2026</v>
      </c>
      <c r="E380" s="176" t="s">
        <v>690</v>
      </c>
      <c r="F380" s="187">
        <v>15</v>
      </c>
      <c r="G380" s="188">
        <v>14.3</v>
      </c>
      <c r="H380" s="188">
        <v>0.95</v>
      </c>
      <c r="I380" s="188">
        <v>12.2</v>
      </c>
      <c r="J380" s="188">
        <v>11.7</v>
      </c>
      <c r="K380" s="188">
        <v>0.96</v>
      </c>
      <c r="L380" s="66" t="s">
        <v>716</v>
      </c>
      <c r="M380" s="66" t="s">
        <v>188</v>
      </c>
      <c r="N380" s="66" t="s">
        <v>189</v>
      </c>
      <c r="O380" s="72">
        <f t="shared" ref="O380:T380" si="456">O338</f>
        <v>1</v>
      </c>
      <c r="P380" s="61">
        <f t="shared" si="456"/>
        <v>1</v>
      </c>
      <c r="Q380" s="61">
        <f t="shared" si="456"/>
        <v>1</v>
      </c>
      <c r="R380" s="61">
        <f t="shared" si="456"/>
        <v>1</v>
      </c>
      <c r="S380" s="92">
        <f t="shared" si="456"/>
        <v>1</v>
      </c>
      <c r="T380" s="75" t="str">
        <f t="shared" si="456"/>
        <v xml:space="preserve">SplitHeatPump    </v>
      </c>
      <c r="U380" s="72">
        <f t="shared" si="397"/>
        <v>1</v>
      </c>
      <c r="V380" s="61">
        <f t="shared" si="398"/>
        <v>1</v>
      </c>
      <c r="W380" s="61">
        <f t="shared" si="438"/>
        <v>1</v>
      </c>
      <c r="X380" s="61">
        <f t="shared" si="411"/>
        <v>1</v>
      </c>
      <c r="Y380" s="61">
        <f t="shared" si="400"/>
        <v>0</v>
      </c>
      <c r="Z380" s="48">
        <v>1</v>
      </c>
      <c r="AA380" s="61" t="s">
        <v>0</v>
      </c>
      <c r="AB380" s="62" t="str">
        <f t="shared" si="401"/>
        <v>DuctedMiniSplitHeatPump - Ducted mini-split heat pump</v>
      </c>
    </row>
    <row r="381" spans="1:28" x14ac:dyDescent="0.25">
      <c r="C381" s="61">
        <f t="shared" ref="C381:D381" si="457">C380</f>
        <v>2025</v>
      </c>
      <c r="D381" s="6">
        <f t="shared" si="457"/>
        <v>2026</v>
      </c>
      <c r="E381" s="176" t="s">
        <v>691</v>
      </c>
      <c r="F381" s="187">
        <v>15</v>
      </c>
      <c r="G381" s="188">
        <v>14.3</v>
      </c>
      <c r="H381" s="188">
        <v>0.95</v>
      </c>
      <c r="I381" s="188">
        <v>12.2</v>
      </c>
      <c r="J381" s="188">
        <v>11.7</v>
      </c>
      <c r="K381" s="188">
        <v>0.96</v>
      </c>
      <c r="L381" s="66" t="s">
        <v>716</v>
      </c>
      <c r="M381" s="66" t="s">
        <v>188</v>
      </c>
      <c r="N381" s="66" t="s">
        <v>189</v>
      </c>
      <c r="O381" s="72">
        <f t="shared" ref="O381:T381" si="458">O339</f>
        <v>1</v>
      </c>
      <c r="P381" s="61">
        <f t="shared" si="458"/>
        <v>1</v>
      </c>
      <c r="Q381" s="61">
        <f t="shared" si="458"/>
        <v>1</v>
      </c>
      <c r="R381" s="61">
        <f t="shared" si="458"/>
        <v>1</v>
      </c>
      <c r="S381" s="92">
        <f t="shared" si="458"/>
        <v>1</v>
      </c>
      <c r="T381" s="75" t="str">
        <f t="shared" si="458"/>
        <v xml:space="preserve">SplitHeatPump    </v>
      </c>
      <c r="U381" s="72">
        <f t="shared" si="397"/>
        <v>1</v>
      </c>
      <c r="V381" s="61">
        <f t="shared" si="398"/>
        <v>1</v>
      </c>
      <c r="W381" s="61">
        <f t="shared" si="438"/>
        <v>1</v>
      </c>
      <c r="X381" s="61">
        <f t="shared" si="411"/>
        <v>1</v>
      </c>
      <c r="Y381" s="61">
        <f t="shared" si="400"/>
        <v>0</v>
      </c>
      <c r="Z381" s="48">
        <v>1</v>
      </c>
      <c r="AA381" s="61" t="s">
        <v>0</v>
      </c>
      <c r="AB381" s="62" t="str">
        <f t="shared" si="401"/>
        <v>DuctedMultiSplitHeatPump - Ducted multi-split heat pump</v>
      </c>
    </row>
    <row r="382" spans="1:28" x14ac:dyDescent="0.25">
      <c r="C382" s="61">
        <f t="shared" ref="C382:D382" si="459">C381</f>
        <v>2025</v>
      </c>
      <c r="D382" s="6">
        <f t="shared" si="459"/>
        <v>2026</v>
      </c>
      <c r="E382" s="176" t="s">
        <v>692</v>
      </c>
      <c r="F382" s="187">
        <v>15</v>
      </c>
      <c r="G382" s="188">
        <v>14.3</v>
      </c>
      <c r="H382" s="188">
        <v>0.95</v>
      </c>
      <c r="I382" s="188">
        <v>12.2</v>
      </c>
      <c r="J382" s="188">
        <v>11.7</v>
      </c>
      <c r="K382" s="188">
        <v>0.96</v>
      </c>
      <c r="L382" s="66" t="s">
        <v>716</v>
      </c>
      <c r="M382" s="66" t="s">
        <v>188</v>
      </c>
      <c r="N382" s="66" t="s">
        <v>189</v>
      </c>
      <c r="O382" s="72">
        <f t="shared" ref="O382:T382" si="460">O340</f>
        <v>1</v>
      </c>
      <c r="P382" s="61">
        <f t="shared" si="460"/>
        <v>1</v>
      </c>
      <c r="Q382" s="61">
        <f t="shared" si="460"/>
        <v>1</v>
      </c>
      <c r="R382" s="61">
        <f t="shared" si="460"/>
        <v>1</v>
      </c>
      <c r="S382" s="92">
        <f t="shared" si="460"/>
        <v>1</v>
      </c>
      <c r="T382" s="75" t="str">
        <f t="shared" si="460"/>
        <v xml:space="preserve">SplitHeatPump    </v>
      </c>
      <c r="U382" s="72">
        <f t="shared" si="397"/>
        <v>1</v>
      </c>
      <c r="V382" s="61">
        <f t="shared" si="398"/>
        <v>1</v>
      </c>
      <c r="W382" s="61">
        <f t="shared" si="438"/>
        <v>1</v>
      </c>
      <c r="X382" s="61">
        <f t="shared" si="411"/>
        <v>1</v>
      </c>
      <c r="Y382" s="61">
        <f t="shared" si="400"/>
        <v>0</v>
      </c>
      <c r="Z382" s="48">
        <v>1</v>
      </c>
      <c r="AA382" s="61" t="s">
        <v>0</v>
      </c>
      <c r="AB382" s="62" t="str">
        <f t="shared" si="401"/>
        <v>Ducted+DuctlessMultiSplitHeatPump - Ducted+ductless multi-split heat pump</v>
      </c>
    </row>
    <row r="383" spans="1:28" x14ac:dyDescent="0.25">
      <c r="C383" s="61">
        <f t="shared" ref="C383:D383" si="461">C382</f>
        <v>2025</v>
      </c>
      <c r="D383" s="6">
        <f t="shared" si="461"/>
        <v>2026</v>
      </c>
      <c r="E383" t="s">
        <v>182</v>
      </c>
      <c r="F383" s="67" t="s">
        <v>154</v>
      </c>
      <c r="G383" s="66" t="s">
        <v>737</v>
      </c>
      <c r="H383" s="66" t="s">
        <v>737</v>
      </c>
      <c r="I383" s="66" t="s">
        <v>155</v>
      </c>
      <c r="J383" s="66" t="s">
        <v>738</v>
      </c>
      <c r="K383" s="66" t="s">
        <v>738</v>
      </c>
      <c r="L383" s="10">
        <v>8.6999999999999993</v>
      </c>
      <c r="M383" s="66" t="s">
        <v>188</v>
      </c>
      <c r="N383" s="66" t="s">
        <v>189</v>
      </c>
      <c r="O383" s="72">
        <f t="shared" ref="O383:T383" si="462">O341</f>
        <v>1</v>
      </c>
      <c r="P383" s="61">
        <f t="shared" si="462"/>
        <v>0</v>
      </c>
      <c r="Q383" s="61">
        <f t="shared" si="462"/>
        <v>1</v>
      </c>
      <c r="R383" s="61">
        <f t="shared" si="462"/>
        <v>0</v>
      </c>
      <c r="S383" s="92">
        <f t="shared" si="462"/>
        <v>1</v>
      </c>
      <c r="T383" s="75" t="str">
        <f t="shared" si="462"/>
        <v xml:space="preserve">SplitHeatPump    </v>
      </c>
      <c r="U383" s="72">
        <f t="shared" si="397"/>
        <v>0</v>
      </c>
      <c r="V383" s="61">
        <f t="shared" si="398"/>
        <v>0</v>
      </c>
      <c r="W383" s="61">
        <f t="shared" si="438"/>
        <v>0</v>
      </c>
      <c r="X383" s="61">
        <f t="shared" si="411"/>
        <v>0</v>
      </c>
      <c r="Y383" s="61">
        <f t="shared" si="400"/>
        <v>1</v>
      </c>
      <c r="Z383" s="48">
        <v>0</v>
      </c>
      <c r="AA383" s="61" t="s">
        <v>0</v>
      </c>
      <c r="AB383" s="62" t="str">
        <f t="shared" si="401"/>
        <v xml:space="preserve">RoomHeatPump - Room (non-central) heat pump system                  </v>
      </c>
    </row>
    <row r="384" spans="1:28" x14ac:dyDescent="0.25">
      <c r="C384" s="61">
        <f t="shared" ref="C384:D384" si="463">C383</f>
        <v>2025</v>
      </c>
      <c r="D384" s="6">
        <f t="shared" si="463"/>
        <v>2026</v>
      </c>
      <c r="E384" t="s">
        <v>367</v>
      </c>
      <c r="F384" s="187">
        <v>15</v>
      </c>
      <c r="G384" s="188">
        <v>14.3</v>
      </c>
      <c r="H384" s="188">
        <v>0.95</v>
      </c>
      <c r="I384" s="188">
        <v>12.2</v>
      </c>
      <c r="J384" s="188">
        <v>11.7</v>
      </c>
      <c r="K384" s="188">
        <v>0.96</v>
      </c>
      <c r="L384" s="66" t="s">
        <v>716</v>
      </c>
      <c r="M384" s="66" t="s">
        <v>188</v>
      </c>
      <c r="N384" s="66" t="s">
        <v>189</v>
      </c>
      <c r="O384" s="72">
        <f t="shared" ref="O384:T385" si="464">O342</f>
        <v>1</v>
      </c>
      <c r="P384" s="61">
        <f t="shared" si="464"/>
        <v>-1</v>
      </c>
      <c r="Q384" s="61">
        <f t="shared" si="464"/>
        <v>1</v>
      </c>
      <c r="R384" s="61">
        <f t="shared" si="464"/>
        <v>1</v>
      </c>
      <c r="S384" s="92">
        <f t="shared" si="464"/>
        <v>0</v>
      </c>
      <c r="T384" s="75" t="str">
        <f t="shared" si="464"/>
        <v xml:space="preserve">SplitHeatPump    </v>
      </c>
      <c r="U384" s="72">
        <f t="shared" si="397"/>
        <v>1</v>
      </c>
      <c r="V384" s="61">
        <f t="shared" si="398"/>
        <v>1</v>
      </c>
      <c r="W384" s="61">
        <f t="shared" si="438"/>
        <v>1</v>
      </c>
      <c r="X384" s="61">
        <f t="shared" si="411"/>
        <v>1</v>
      </c>
      <c r="Y384" s="61">
        <f t="shared" si="400"/>
        <v>0</v>
      </c>
      <c r="Z384" s="48">
        <v>1</v>
      </c>
      <c r="AA384" s="61" t="s">
        <v>0</v>
      </c>
      <c r="AB384" s="62" t="str">
        <f t="shared" si="401"/>
        <v>AirToWaterHeatPump - Air to water heat pump (able to heat DHW)</v>
      </c>
    </row>
    <row r="385" spans="1:30" x14ac:dyDescent="0.25">
      <c r="C385" s="61">
        <f t="shared" ref="C385:D385" si="465">C384</f>
        <v>2025</v>
      </c>
      <c r="D385" s="6">
        <f t="shared" si="465"/>
        <v>2026</v>
      </c>
      <c r="E385" t="s">
        <v>805</v>
      </c>
      <c r="F385" s="187">
        <v>15</v>
      </c>
      <c r="G385" s="188">
        <v>14.3</v>
      </c>
      <c r="H385" s="188">
        <v>0.95</v>
      </c>
      <c r="I385" s="188">
        <v>12.2</v>
      </c>
      <c r="J385" s="188">
        <v>11.7</v>
      </c>
      <c r="K385" s="188">
        <v>0.96</v>
      </c>
      <c r="L385" s="66" t="s">
        <v>716</v>
      </c>
      <c r="M385" s="66" t="s">
        <v>188</v>
      </c>
      <c r="N385" s="66" t="s">
        <v>189</v>
      </c>
      <c r="O385" s="72">
        <f t="shared" si="464"/>
        <v>1</v>
      </c>
      <c r="P385" s="61">
        <f t="shared" si="464"/>
        <v>1</v>
      </c>
      <c r="Q385" s="61">
        <f t="shared" si="464"/>
        <v>1</v>
      </c>
      <c r="R385" s="61">
        <f t="shared" si="464"/>
        <v>0</v>
      </c>
      <c r="S385" s="92">
        <f t="shared" si="464"/>
        <v>0</v>
      </c>
      <c r="T385" s="75" t="str">
        <f t="shared" si="464"/>
        <v xml:space="preserve">SplitHeatPump    </v>
      </c>
      <c r="U385" s="72">
        <f t="shared" ref="U385" si="466">IF(AND(ISNUMBER(F385), F385&gt;0), 1, 0)</f>
        <v>1</v>
      </c>
      <c r="V385" s="61">
        <f t="shared" ref="V385" si="467">IF(AND(ISNUMBER(G385), G385&gt;0), 1, 0)</f>
        <v>1</v>
      </c>
      <c r="W385" s="61">
        <f t="shared" ref="W385" si="468">IF(AND(ISNUMBER(I385), I385&gt;0), 1, 0)</f>
        <v>1</v>
      </c>
      <c r="X385" s="61">
        <f t="shared" ref="X385" si="469">IF(AND(ISNUMBER(J385), J385&gt;0), 1, 0)</f>
        <v>1</v>
      </c>
      <c r="Y385" s="61">
        <f t="shared" ref="Y385" si="470">IF(AND(ISNUMBER(L385), L385&gt;0), 1, 0)</f>
        <v>0</v>
      </c>
      <c r="Z385" s="48">
        <v>1</v>
      </c>
      <c r="AA385" s="61" t="s">
        <v>0</v>
      </c>
      <c r="AB385" s="62" t="str">
        <f t="shared" si="401"/>
        <v>HeatPumpDHWCombo - Combined Heating / DHW Heat Pump</v>
      </c>
    </row>
    <row r="386" spans="1:30" x14ac:dyDescent="0.25">
      <c r="C386" s="61">
        <f t="shared" ref="C386:D386" si="471">C385</f>
        <v>2025</v>
      </c>
      <c r="D386" s="6">
        <f t="shared" si="471"/>
        <v>2026</v>
      </c>
      <c r="E386" t="s">
        <v>366</v>
      </c>
      <c r="F386" s="187">
        <v>15</v>
      </c>
      <c r="G386" s="188">
        <v>14.3</v>
      </c>
      <c r="H386" s="188">
        <v>0.95</v>
      </c>
      <c r="I386" s="188">
        <v>12.2</v>
      </c>
      <c r="J386" s="188">
        <v>11.7</v>
      </c>
      <c r="K386" s="188">
        <v>0.96</v>
      </c>
      <c r="L386" s="66" t="s">
        <v>716</v>
      </c>
      <c r="M386" s="66" t="s">
        <v>188</v>
      </c>
      <c r="N386" s="66" t="s">
        <v>189</v>
      </c>
      <c r="O386" s="72">
        <f t="shared" ref="O386:T386" si="472">O344</f>
        <v>1</v>
      </c>
      <c r="P386" s="61">
        <f t="shared" si="472"/>
        <v>-1</v>
      </c>
      <c r="Q386" s="61">
        <f t="shared" si="472"/>
        <v>1</v>
      </c>
      <c r="R386" s="61">
        <f t="shared" si="472"/>
        <v>1</v>
      </c>
      <c r="S386" s="92">
        <f t="shared" si="472"/>
        <v>1</v>
      </c>
      <c r="T386" s="75" t="str">
        <f t="shared" si="472"/>
        <v xml:space="preserve">SplitHeatPump    </v>
      </c>
      <c r="U386" s="72">
        <f t="shared" si="397"/>
        <v>1</v>
      </c>
      <c r="V386" s="61">
        <f t="shared" si="398"/>
        <v>1</v>
      </c>
      <c r="W386" s="61">
        <f t="shared" si="438"/>
        <v>1</v>
      </c>
      <c r="X386" s="61">
        <f t="shared" si="411"/>
        <v>1</v>
      </c>
      <c r="Y386" s="61">
        <f t="shared" si="400"/>
        <v>0</v>
      </c>
      <c r="Z386" s="48">
        <v>1</v>
      </c>
      <c r="AA386" s="61" t="s">
        <v>0</v>
      </c>
      <c r="AB386" s="62" t="str">
        <f t="shared" si="401"/>
        <v>GroundSourceHeatPump - Ground source heat pump (able to heat DHW)</v>
      </c>
    </row>
    <row r="387" spans="1:30" x14ac:dyDescent="0.25">
      <c r="C387" s="61">
        <f t="shared" ref="C387:D387" si="473">C386</f>
        <v>2025</v>
      </c>
      <c r="D387" s="6">
        <f t="shared" si="473"/>
        <v>2026</v>
      </c>
      <c r="E387" t="s">
        <v>553</v>
      </c>
      <c r="F387" s="187">
        <v>15</v>
      </c>
      <c r="G387" s="188">
        <v>14.3</v>
      </c>
      <c r="H387" s="188">
        <v>0.95</v>
      </c>
      <c r="I387" s="188">
        <v>12.2</v>
      </c>
      <c r="J387" s="188">
        <v>11.7</v>
      </c>
      <c r="K387" s="188">
        <v>0.96</v>
      </c>
      <c r="L387" s="66" t="s">
        <v>716</v>
      </c>
      <c r="M387" s="66" t="s">
        <v>188</v>
      </c>
      <c r="N387" s="66" t="s">
        <v>189</v>
      </c>
      <c r="O387" s="72">
        <f t="shared" ref="O387:T387" si="474">O345</f>
        <v>1</v>
      </c>
      <c r="P387" s="61">
        <f t="shared" si="474"/>
        <v>-1</v>
      </c>
      <c r="Q387" s="61">
        <f t="shared" si="474"/>
        <v>1</v>
      </c>
      <c r="R387" s="61">
        <f t="shared" si="474"/>
        <v>0</v>
      </c>
      <c r="S387" s="92">
        <f t="shared" si="474"/>
        <v>0</v>
      </c>
      <c r="T387" s="75" t="str">
        <f t="shared" si="474"/>
        <v xml:space="preserve">SplitHeatPump    </v>
      </c>
      <c r="U387" s="72">
        <f t="shared" si="397"/>
        <v>1</v>
      </c>
      <c r="V387" s="61">
        <f t="shared" si="398"/>
        <v>1</v>
      </c>
      <c r="W387" s="61">
        <f t="shared" si="438"/>
        <v>1</v>
      </c>
      <c r="X387" s="61">
        <f t="shared" si="411"/>
        <v>1</v>
      </c>
      <c r="Y387" s="61">
        <f t="shared" si="400"/>
        <v>0</v>
      </c>
      <c r="Z387" s="48">
        <v>1</v>
      </c>
      <c r="AA387" s="61" t="s">
        <v>0</v>
      </c>
      <c r="AB387" s="62" t="str">
        <f t="shared" si="401"/>
        <v>VCHP - Variable Capacity Heat Pump</v>
      </c>
    </row>
    <row r="388" spans="1:30" x14ac:dyDescent="0.25">
      <c r="C388" s="61">
        <f t="shared" ref="C388:D390" si="475">C387</f>
        <v>2025</v>
      </c>
      <c r="D388" s="6">
        <f t="shared" si="475"/>
        <v>2026</v>
      </c>
      <c r="E388" t="s">
        <v>732</v>
      </c>
      <c r="F388" s="187">
        <v>15</v>
      </c>
      <c r="G388" s="188">
        <v>14.3</v>
      </c>
      <c r="H388" s="188">
        <v>0.95</v>
      </c>
      <c r="I388" s="188">
        <v>12.2</v>
      </c>
      <c r="J388" s="188">
        <v>11.7</v>
      </c>
      <c r="K388" s="188">
        <v>0.96</v>
      </c>
      <c r="L388" s="66" t="s">
        <v>716</v>
      </c>
      <c r="M388" s="66" t="s">
        <v>188</v>
      </c>
      <c r="N388" s="66" t="s">
        <v>189</v>
      </c>
      <c r="O388" s="72">
        <f t="shared" ref="O388:T389" si="476">O346</f>
        <v>1</v>
      </c>
      <c r="P388" s="61">
        <f t="shared" si="476"/>
        <v>-1</v>
      </c>
      <c r="Q388" s="61">
        <f t="shared" si="476"/>
        <v>1</v>
      </c>
      <c r="R388" s="61">
        <f t="shared" si="476"/>
        <v>0</v>
      </c>
      <c r="S388" s="92">
        <f t="shared" si="476"/>
        <v>0</v>
      </c>
      <c r="T388" s="75" t="str">
        <f t="shared" si="476"/>
        <v xml:space="preserve">SplitHeatPump    </v>
      </c>
      <c r="U388" s="72">
        <f t="shared" si="397"/>
        <v>1</v>
      </c>
      <c r="V388" s="61">
        <f t="shared" si="398"/>
        <v>1</v>
      </c>
      <c r="W388" s="61">
        <f t="shared" si="438"/>
        <v>1</v>
      </c>
      <c r="X388" s="61">
        <f t="shared" si="411"/>
        <v>1</v>
      </c>
      <c r="Y388" s="61">
        <f t="shared" si="400"/>
        <v>0</v>
      </c>
      <c r="Z388" s="48">
        <v>1</v>
      </c>
      <c r="AA388" s="61" t="s">
        <v>0</v>
      </c>
      <c r="AB388" s="62" t="str">
        <f t="shared" si="401"/>
        <v>VCHP2 - Variable Capacity Heat Pump</v>
      </c>
    </row>
    <row r="389" spans="1:30" x14ac:dyDescent="0.25">
      <c r="C389" s="61">
        <f t="shared" si="475"/>
        <v>2025</v>
      </c>
      <c r="D389" s="6">
        <f t="shared" si="475"/>
        <v>2026</v>
      </c>
      <c r="E389" t="s">
        <v>1070</v>
      </c>
      <c r="F389" s="187">
        <v>15</v>
      </c>
      <c r="G389" s="188">
        <v>14.3</v>
      </c>
      <c r="H389" s="188">
        <v>0.95</v>
      </c>
      <c r="I389" s="188">
        <v>12.2</v>
      </c>
      <c r="J389" s="188">
        <v>11.7</v>
      </c>
      <c r="K389" s="188">
        <v>0.96</v>
      </c>
      <c r="L389" s="66" t="s">
        <v>716</v>
      </c>
      <c r="M389" s="66" t="s">
        <v>188</v>
      </c>
      <c r="N389" s="66" t="s">
        <v>189</v>
      </c>
      <c r="O389" s="72">
        <f t="shared" si="476"/>
        <v>1</v>
      </c>
      <c r="P389" s="61">
        <f t="shared" si="476"/>
        <v>-1</v>
      </c>
      <c r="Q389" s="61">
        <f t="shared" si="476"/>
        <v>1</v>
      </c>
      <c r="R389" s="61">
        <f t="shared" si="476"/>
        <v>0</v>
      </c>
      <c r="S389" s="92">
        <f t="shared" si="476"/>
        <v>0</v>
      </c>
      <c r="T389" s="75" t="str">
        <f t="shared" si="476"/>
        <v xml:space="preserve">SplitHeatPump    </v>
      </c>
      <c r="U389" s="72">
        <f t="shared" ref="U389" si="477">IF(AND(ISNUMBER(F389), F389&gt;0), 1, 0)</f>
        <v>1</v>
      </c>
      <c r="V389" s="61">
        <f t="shared" ref="V389" si="478">IF(AND(ISNUMBER(G389), G389&gt;0), 1, 0)</f>
        <v>1</v>
      </c>
      <c r="W389" s="61">
        <f t="shared" ref="W389" si="479">IF(AND(ISNUMBER(I389), I389&gt;0), 1, 0)</f>
        <v>1</v>
      </c>
      <c r="X389" s="61">
        <f t="shared" ref="X389" si="480">IF(AND(ISNUMBER(J389), J389&gt;0), 1, 0)</f>
        <v>1</v>
      </c>
      <c r="Y389" s="61">
        <f t="shared" ref="Y389" si="481">IF(AND(ISNUMBER(L389), L389&gt;0), 1, 0)</f>
        <v>0</v>
      </c>
      <c r="Z389" s="48">
        <v>1</v>
      </c>
      <c r="AA389" s="61" t="s">
        <v>0</v>
      </c>
      <c r="AB389" s="62" t="str">
        <f t="shared" si="401"/>
        <v>VCHP3</v>
      </c>
    </row>
    <row r="390" spans="1:30" x14ac:dyDescent="0.25">
      <c r="C390" s="61">
        <f t="shared" si="475"/>
        <v>2025</v>
      </c>
      <c r="D390" s="6">
        <f t="shared" si="475"/>
        <v>2026</v>
      </c>
      <c r="E390" t="s">
        <v>183</v>
      </c>
      <c r="F390" s="52">
        <v>0</v>
      </c>
      <c r="G390" s="11">
        <v>0</v>
      </c>
      <c r="H390" s="11">
        <v>1</v>
      </c>
      <c r="I390" s="66" t="s">
        <v>155</v>
      </c>
      <c r="J390" s="66" t="s">
        <v>738</v>
      </c>
      <c r="K390" s="66" t="s">
        <v>738</v>
      </c>
      <c r="L390" s="66" t="s">
        <v>716</v>
      </c>
      <c r="M390" s="66" t="s">
        <v>188</v>
      </c>
      <c r="N390" s="66" t="s">
        <v>189</v>
      </c>
      <c r="O390" s="72">
        <f t="shared" ref="O390:T390" si="482">O348</f>
        <v>0</v>
      </c>
      <c r="P390" s="61">
        <f t="shared" si="482"/>
        <v>1</v>
      </c>
      <c r="Q390" s="61">
        <f t="shared" si="482"/>
        <v>0</v>
      </c>
      <c r="R390" s="61">
        <f t="shared" si="482"/>
        <v>0</v>
      </c>
      <c r="S390" s="92">
        <f t="shared" si="482"/>
        <v>0</v>
      </c>
      <c r="T390" s="75" t="str">
        <f t="shared" si="482"/>
        <v xml:space="preserve">SplitAirCond     </v>
      </c>
      <c r="U390" s="72">
        <f t="shared" si="397"/>
        <v>0</v>
      </c>
      <c r="V390" s="61">
        <f t="shared" si="398"/>
        <v>0</v>
      </c>
      <c r="W390" s="61">
        <f t="shared" si="438"/>
        <v>0</v>
      </c>
      <c r="X390" s="61">
        <f t="shared" si="411"/>
        <v>0</v>
      </c>
      <c r="Y390" s="61">
        <f t="shared" si="400"/>
        <v>0</v>
      </c>
      <c r="Z390" s="48">
        <v>1</v>
      </c>
      <c r="AA390" s="61" t="s">
        <v>0</v>
      </c>
      <c r="AB390" s="62" t="str">
        <f t="shared" si="401"/>
        <v xml:space="preserve">EvapDirect - Direct evaporative cooling system                      </v>
      </c>
    </row>
    <row r="391" spans="1:30" x14ac:dyDescent="0.25">
      <c r="C391" s="61">
        <f t="shared" ref="C391:D391" si="483">C390</f>
        <v>2025</v>
      </c>
      <c r="D391" s="6">
        <f t="shared" si="483"/>
        <v>2026</v>
      </c>
      <c r="E391" t="s">
        <v>184</v>
      </c>
      <c r="F391" s="67" t="s">
        <v>154</v>
      </c>
      <c r="G391" s="66" t="s">
        <v>737</v>
      </c>
      <c r="H391" s="66" t="s">
        <v>737</v>
      </c>
      <c r="I391" s="48">
        <v>13</v>
      </c>
      <c r="J391" s="189">
        <f t="shared" ref="J391:J392" si="484">I391*0.96</f>
        <v>12.48</v>
      </c>
      <c r="K391" s="188">
        <v>0.96</v>
      </c>
      <c r="L391" s="66" t="s">
        <v>716</v>
      </c>
      <c r="M391" s="66" t="s">
        <v>188</v>
      </c>
      <c r="N391" s="66" t="s">
        <v>189</v>
      </c>
      <c r="O391" s="72">
        <f t="shared" ref="O391:T391" si="485">O349</f>
        <v>0</v>
      </c>
      <c r="P391" s="61">
        <f t="shared" si="485"/>
        <v>1</v>
      </c>
      <c r="Q391" s="61">
        <f t="shared" si="485"/>
        <v>0</v>
      </c>
      <c r="R391" s="61">
        <f t="shared" si="485"/>
        <v>0</v>
      </c>
      <c r="S391" s="92">
        <f t="shared" si="485"/>
        <v>0</v>
      </c>
      <c r="T391" s="75" t="str">
        <f t="shared" si="485"/>
        <v xml:space="preserve">SplitAirCond     </v>
      </c>
      <c r="U391" s="72">
        <f t="shared" si="397"/>
        <v>0</v>
      </c>
      <c r="V391" s="61">
        <f t="shared" si="398"/>
        <v>0</v>
      </c>
      <c r="W391" s="61">
        <f t="shared" si="438"/>
        <v>1</v>
      </c>
      <c r="X391" s="61">
        <f t="shared" si="411"/>
        <v>1</v>
      </c>
      <c r="Y391" s="61">
        <f t="shared" si="400"/>
        <v>0</v>
      </c>
      <c r="Z391" s="48">
        <v>1</v>
      </c>
      <c r="AA391" s="61" t="s">
        <v>0</v>
      </c>
      <c r="AB391" s="62" t="str">
        <f t="shared" si="401"/>
        <v xml:space="preserve">EvapIndirDirect - Indirect-direct evaporative cooling system        </v>
      </c>
    </row>
    <row r="392" spans="1:30" x14ac:dyDescent="0.25">
      <c r="C392" s="61">
        <f t="shared" ref="C392:D392" si="486">C391</f>
        <v>2025</v>
      </c>
      <c r="D392" s="6">
        <f t="shared" si="486"/>
        <v>2026</v>
      </c>
      <c r="E392" t="s">
        <v>185</v>
      </c>
      <c r="F392" s="67" t="s">
        <v>154</v>
      </c>
      <c r="G392" s="66" t="s">
        <v>737</v>
      </c>
      <c r="H392" s="66" t="s">
        <v>737</v>
      </c>
      <c r="I392" s="48">
        <v>13</v>
      </c>
      <c r="J392" s="189">
        <f t="shared" si="484"/>
        <v>12.48</v>
      </c>
      <c r="K392" s="188">
        <v>0.96</v>
      </c>
      <c r="L392" s="66" t="s">
        <v>716</v>
      </c>
      <c r="M392" s="66" t="s">
        <v>188</v>
      </c>
      <c r="N392" s="66" t="s">
        <v>189</v>
      </c>
      <c r="O392" s="72">
        <f t="shared" ref="O392:T392" si="487">O350</f>
        <v>0</v>
      </c>
      <c r="P392" s="61">
        <f t="shared" si="487"/>
        <v>1</v>
      </c>
      <c r="Q392" s="61">
        <f t="shared" si="487"/>
        <v>0</v>
      </c>
      <c r="R392" s="61">
        <f t="shared" si="487"/>
        <v>0</v>
      </c>
      <c r="S392" s="92">
        <f t="shared" si="487"/>
        <v>0</v>
      </c>
      <c r="T392" s="75" t="str">
        <f t="shared" si="487"/>
        <v xml:space="preserve">SplitAirCond     </v>
      </c>
      <c r="U392" s="72">
        <f t="shared" si="397"/>
        <v>0</v>
      </c>
      <c r="V392" s="61">
        <f t="shared" si="398"/>
        <v>0</v>
      </c>
      <c r="W392" s="61">
        <f t="shared" si="438"/>
        <v>1</v>
      </c>
      <c r="X392" s="61">
        <f t="shared" si="411"/>
        <v>1</v>
      </c>
      <c r="Y392" s="61">
        <f t="shared" si="400"/>
        <v>0</v>
      </c>
      <c r="Z392" s="48">
        <v>1</v>
      </c>
      <c r="AA392" s="61" t="s">
        <v>0</v>
      </c>
      <c r="AB392" s="62" t="str">
        <f t="shared" si="401"/>
        <v xml:space="preserve">EvapIndirect - Indirect evaporative cooling system                  </v>
      </c>
    </row>
    <row r="393" spans="1:30" x14ac:dyDescent="0.25">
      <c r="C393" s="61">
        <f t="shared" ref="C393:D393" si="488">C392</f>
        <v>2025</v>
      </c>
      <c r="D393" s="6">
        <f t="shared" si="488"/>
        <v>2026</v>
      </c>
      <c r="E393" t="s">
        <v>379</v>
      </c>
      <c r="F393" s="51">
        <v>16</v>
      </c>
      <c r="G393" s="189">
        <f>F393*0.96</f>
        <v>15.36</v>
      </c>
      <c r="H393" s="188">
        <v>0.96</v>
      </c>
      <c r="I393" s="11">
        <v>14</v>
      </c>
      <c r="J393" s="189">
        <f>I393*0.96</f>
        <v>13.44</v>
      </c>
      <c r="K393" s="188">
        <v>0.96</v>
      </c>
      <c r="L393" s="66" t="s">
        <v>716</v>
      </c>
      <c r="M393" s="66" t="s">
        <v>188</v>
      </c>
      <c r="N393" s="66" t="s">
        <v>189</v>
      </c>
      <c r="O393" s="72">
        <f t="shared" ref="O393:T393" si="489">O351</f>
        <v>1</v>
      </c>
      <c r="P393" s="61">
        <f t="shared" si="489"/>
        <v>1</v>
      </c>
      <c r="Q393" s="61">
        <f t="shared" si="489"/>
        <v>0</v>
      </c>
      <c r="R393" s="61">
        <f t="shared" si="489"/>
        <v>1</v>
      </c>
      <c r="S393" s="92">
        <f t="shared" si="489"/>
        <v>0</v>
      </c>
      <c r="T393" s="75" t="str">
        <f t="shared" si="489"/>
        <v xml:space="preserve">SplitAirCond     </v>
      </c>
      <c r="U393" s="72">
        <f t="shared" si="397"/>
        <v>1</v>
      </c>
      <c r="V393" s="61">
        <f t="shared" si="398"/>
        <v>1</v>
      </c>
      <c r="W393" s="61">
        <f t="shared" si="438"/>
        <v>1</v>
      </c>
      <c r="X393" s="61">
        <f t="shared" si="411"/>
        <v>1</v>
      </c>
      <c r="Y393" s="61">
        <f t="shared" si="400"/>
        <v>0</v>
      </c>
      <c r="Z393" s="48">
        <v>1</v>
      </c>
      <c r="AA393" s="61" t="s">
        <v>0</v>
      </c>
      <c r="AB393" s="62" t="str">
        <f t="shared" si="401"/>
        <v>EvapCondenser - Evaporatively-cooled condenser for split AC systems</v>
      </c>
      <c r="AD393" s="125"/>
    </row>
    <row r="394" spans="1:30" x14ac:dyDescent="0.25">
      <c r="A394" t="s">
        <v>0</v>
      </c>
      <c r="C394" s="61">
        <f t="shared" ref="C394:D394" si="490">C393</f>
        <v>2025</v>
      </c>
      <c r="D394" s="6">
        <f t="shared" si="490"/>
        <v>2026</v>
      </c>
      <c r="E394" s="24" t="s">
        <v>186</v>
      </c>
      <c r="F394" s="67" t="s">
        <v>154</v>
      </c>
      <c r="G394" s="66" t="s">
        <v>737</v>
      </c>
      <c r="H394" s="66" t="s">
        <v>737</v>
      </c>
      <c r="I394" s="11">
        <v>0</v>
      </c>
      <c r="J394" s="11">
        <v>0</v>
      </c>
      <c r="K394" s="11">
        <v>1</v>
      </c>
      <c r="L394" s="66" t="s">
        <v>716</v>
      </c>
      <c r="M394" s="66" t="s">
        <v>188</v>
      </c>
      <c r="N394" s="66" t="s">
        <v>189</v>
      </c>
      <c r="O394" s="72">
        <f t="shared" ref="O394:T394" si="491">O352</f>
        <v>0</v>
      </c>
      <c r="P394" s="61">
        <f t="shared" si="491"/>
        <v>1</v>
      </c>
      <c r="Q394" s="61">
        <f t="shared" si="491"/>
        <v>0</v>
      </c>
      <c r="R394" s="61">
        <f t="shared" si="491"/>
        <v>1</v>
      </c>
      <c r="S394" s="92">
        <f t="shared" si="491"/>
        <v>0</v>
      </c>
      <c r="T394" s="75" t="str">
        <f t="shared" si="491"/>
        <v>N/A</v>
      </c>
      <c r="U394" s="72">
        <f t="shared" si="397"/>
        <v>0</v>
      </c>
      <c r="V394" s="61">
        <f t="shared" si="398"/>
        <v>0</v>
      </c>
      <c r="W394" s="61">
        <f t="shared" si="438"/>
        <v>0</v>
      </c>
      <c r="X394" s="61">
        <f t="shared" si="411"/>
        <v>0</v>
      </c>
      <c r="Y394" s="61">
        <f t="shared" si="400"/>
        <v>0</v>
      </c>
      <c r="Z394" s="48">
        <v>1</v>
      </c>
      <c r="AA394" s="61" t="s">
        <v>0</v>
      </c>
      <c r="AB394" s="62" t="str">
        <f t="shared" si="401"/>
        <v xml:space="preserve">Evap/CC - Evaporatively-cooled condensers                           </v>
      </c>
    </row>
    <row r="395" spans="1:30" x14ac:dyDescent="0.25">
      <c r="A395" t="s">
        <v>0</v>
      </c>
      <c r="C395" s="61">
        <f t="shared" ref="C395:D395" si="492">C394</f>
        <v>2025</v>
      </c>
      <c r="D395" s="6">
        <f t="shared" si="492"/>
        <v>2026</v>
      </c>
      <c r="E395" s="24" t="s">
        <v>187</v>
      </c>
      <c r="F395" s="52">
        <v>0</v>
      </c>
      <c r="G395" s="11">
        <v>0</v>
      </c>
      <c r="H395" s="11">
        <v>1</v>
      </c>
      <c r="I395" s="11">
        <v>0</v>
      </c>
      <c r="J395" s="11">
        <v>0</v>
      </c>
      <c r="K395" s="11">
        <v>1</v>
      </c>
      <c r="L395" s="66" t="s">
        <v>716</v>
      </c>
      <c r="M395" s="66" t="s">
        <v>188</v>
      </c>
      <c r="N395" s="66" t="s">
        <v>189</v>
      </c>
      <c r="O395" s="72">
        <f t="shared" ref="O395:T395" si="493">O353</f>
        <v>0</v>
      </c>
      <c r="P395" s="61">
        <f t="shared" si="493"/>
        <v>1</v>
      </c>
      <c r="Q395" s="61">
        <f t="shared" si="493"/>
        <v>0</v>
      </c>
      <c r="R395" s="61">
        <f t="shared" si="493"/>
        <v>1</v>
      </c>
      <c r="S395" s="92">
        <f t="shared" si="493"/>
        <v>0</v>
      </c>
      <c r="T395" s="75" t="str">
        <f t="shared" si="493"/>
        <v>N/A</v>
      </c>
      <c r="U395" s="72">
        <f t="shared" si="397"/>
        <v>0</v>
      </c>
      <c r="V395" s="61">
        <f t="shared" si="398"/>
        <v>0</v>
      </c>
      <c r="W395" s="61">
        <f t="shared" si="438"/>
        <v>0</v>
      </c>
      <c r="X395" s="61">
        <f t="shared" si="411"/>
        <v>0</v>
      </c>
      <c r="Y395" s="61">
        <f t="shared" si="400"/>
        <v>0</v>
      </c>
      <c r="Z395" s="48">
        <v>1</v>
      </c>
      <c r="AA395" s="61" t="s">
        <v>0</v>
      </c>
      <c r="AB395" s="62" t="str">
        <f t="shared" si="401"/>
        <v xml:space="preserve">IceSAC - Ice storage air conditioning system                        </v>
      </c>
    </row>
    <row r="396" spans="1:30" x14ac:dyDescent="0.25">
      <c r="A396" s="173" t="s">
        <v>668</v>
      </c>
      <c r="B396" s="103"/>
      <c r="C396" s="153"/>
      <c r="D396" s="103"/>
      <c r="E396" s="171"/>
      <c r="F396" s="171"/>
      <c r="G396" s="171"/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27"/>
    </row>
    <row r="397" spans="1:30" x14ac:dyDescent="0.25">
      <c r="C397" s="172" t="s">
        <v>353</v>
      </c>
      <c r="D397" s="172" t="s">
        <v>353</v>
      </c>
      <c r="E397" s="119" t="s">
        <v>669</v>
      </c>
      <c r="F397" s="67" t="s">
        <v>154</v>
      </c>
      <c r="G397" s="66" t="s">
        <v>737</v>
      </c>
      <c r="H397" s="66" t="s">
        <v>737</v>
      </c>
      <c r="I397" s="66" t="s">
        <v>155</v>
      </c>
      <c r="J397" s="66" t="s">
        <v>738</v>
      </c>
      <c r="K397" s="66" t="s">
        <v>738</v>
      </c>
      <c r="L397" s="66" t="s">
        <v>716</v>
      </c>
      <c r="M397" s="66" t="s">
        <v>188</v>
      </c>
      <c r="N397" s="66" t="s">
        <v>189</v>
      </c>
      <c r="O397" s="92">
        <v>0</v>
      </c>
      <c r="P397" s="6">
        <v>0</v>
      </c>
      <c r="Q397" s="6">
        <v>0</v>
      </c>
      <c r="R397" s="6">
        <v>0</v>
      </c>
      <c r="S397" s="92">
        <v>0</v>
      </c>
      <c r="T397" s="74" t="s">
        <v>227</v>
      </c>
      <c r="U397" s="92">
        <f>IF(AND(ISNUMBER(F397), F397&gt;0), 1, 0)</f>
        <v>0</v>
      </c>
      <c r="V397" s="6">
        <f>IF(AND(ISNUMBER(G397), G397&gt;0), 1, 0)</f>
        <v>0</v>
      </c>
      <c r="W397" s="6">
        <f>IF(AND(ISNUMBER(I397), I397&gt;0), 1, 0)</f>
        <v>0</v>
      </c>
      <c r="X397" s="113">
        <f>IF(AND(ISNUMBER(J397), J397&gt;0), 1, 0)</f>
        <v>0</v>
      </c>
      <c r="Y397" s="113">
        <f t="shared" ref="Y397" si="494">IF(AND(ISNUMBER(L397), L397&gt;0), 1, 0)</f>
        <v>0</v>
      </c>
      <c r="Z397" s="134">
        <v>-1</v>
      </c>
      <c r="AA397" s="61" t="s">
        <v>0</v>
      </c>
      <c r="AB397" s="24" t="s">
        <v>671</v>
      </c>
    </row>
    <row r="398" spans="1:30" x14ac:dyDescent="0.25">
      <c r="D398" s="169" t="s">
        <v>154</v>
      </c>
      <c r="E398" s="170" t="s">
        <v>190</v>
      </c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5"/>
      <c r="Y398" s="175"/>
      <c r="Z398" s="175"/>
    </row>
    <row r="399" spans="1:30" x14ac:dyDescent="0.25">
      <c r="D399" s="66" t="s">
        <v>155</v>
      </c>
      <c r="E399" s="65" t="s">
        <v>191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188</v>
      </c>
      <c r="E400" s="65" t="s">
        <v>192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189</v>
      </c>
      <c r="E401" s="65" t="s">
        <v>193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D402" s="66" t="s">
        <v>716</v>
      </c>
      <c r="E402" s="65" t="s">
        <v>717</v>
      </c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2:26" x14ac:dyDescent="0.25">
      <c r="D403" s="66" t="s">
        <v>737</v>
      </c>
      <c r="E403" s="65" t="s">
        <v>739</v>
      </c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2:26" x14ac:dyDescent="0.25">
      <c r="D404" s="66" t="s">
        <v>738</v>
      </c>
      <c r="E404" s="65" t="s">
        <v>740</v>
      </c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2:26" x14ac:dyDescent="0.25">
      <c r="B405" s="24" t="s">
        <v>50</v>
      </c>
      <c r="C405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L196"/>
  <sheetViews>
    <sheetView zoomScale="120" zoomScaleNormal="120" workbookViewId="0">
      <selection activeCell="D15" sqref="D15:F18"/>
    </sheetView>
  </sheetViews>
  <sheetFormatPr defaultRowHeight="15" x14ac:dyDescent="0.25"/>
  <cols>
    <col min="3" max="3" width="19.42578125" customWidth="1"/>
    <col min="4" max="4" width="13.85546875" customWidth="1"/>
    <col min="5" max="5" width="15.5703125" customWidth="1"/>
    <col min="6" max="10" width="10.7109375" customWidth="1"/>
    <col min="12" max="12" width="12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809</v>
      </c>
    </row>
    <row r="3" spans="1:8" x14ac:dyDescent="0.25">
      <c r="A3" t="s">
        <v>0</v>
      </c>
      <c r="B3" t="s">
        <v>492</v>
      </c>
      <c r="D3" t="s">
        <v>810</v>
      </c>
    </row>
    <row r="4" spans="1:8" x14ac:dyDescent="0.25">
      <c r="A4" t="s">
        <v>0</v>
      </c>
      <c r="B4" t="s">
        <v>3</v>
      </c>
      <c r="D4" t="s">
        <v>1100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812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  <c r="D8" t="s">
        <v>1099</v>
      </c>
    </row>
    <row r="9" spans="1:8" x14ac:dyDescent="0.25">
      <c r="A9" t="s">
        <v>0</v>
      </c>
      <c r="D9" t="s">
        <v>1071</v>
      </c>
    </row>
    <row r="10" spans="1:8" x14ac:dyDescent="0.25">
      <c r="A10" t="s">
        <v>0</v>
      </c>
      <c r="D10" t="s">
        <v>811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B13" s="145" t="s">
        <v>813</v>
      </c>
      <c r="C13" s="145"/>
      <c r="D13" s="146"/>
      <c r="E13" s="146"/>
      <c r="F13" s="146"/>
    </row>
    <row r="14" spans="1:8" x14ac:dyDescent="0.25">
      <c r="C14" s="147" t="s">
        <v>814</v>
      </c>
      <c r="D14" s="147" t="s">
        <v>815</v>
      </c>
      <c r="E14" s="147" t="s">
        <v>816</v>
      </c>
      <c r="F14" s="147" t="s">
        <v>817</v>
      </c>
    </row>
    <row r="15" spans="1:8" x14ac:dyDescent="0.25">
      <c r="C15" t="s">
        <v>818</v>
      </c>
      <c r="D15" s="203">
        <v>-0.32406970650566153</v>
      </c>
      <c r="E15" s="203">
        <v>1.304995981404673</v>
      </c>
      <c r="F15" s="203">
        <v>0.12655634584261771</v>
      </c>
      <c r="G15" s="6" t="s">
        <v>0</v>
      </c>
      <c r="H15" t="s">
        <v>822</v>
      </c>
    </row>
    <row r="16" spans="1:8" x14ac:dyDescent="0.25">
      <c r="C16" t="s">
        <v>819</v>
      </c>
      <c r="D16" s="203">
        <v>-0.1194657608023873</v>
      </c>
      <c r="E16" s="203">
        <v>0.50962874336215891</v>
      </c>
      <c r="F16" s="203">
        <v>4.6810878271605683E-2</v>
      </c>
      <c r="G16" s="6" t="s">
        <v>0</v>
      </c>
      <c r="H16" t="s">
        <v>823</v>
      </c>
    </row>
    <row r="17" spans="1:10" x14ac:dyDescent="0.25">
      <c r="C17" t="s">
        <v>820</v>
      </c>
      <c r="D17" s="203">
        <v>6.5998782097587902E-2</v>
      </c>
      <c r="E17" s="203">
        <v>2.8367979164842292</v>
      </c>
      <c r="F17" s="203">
        <v>5.4463218005817222E-2</v>
      </c>
      <c r="G17" s="6" t="s">
        <v>0</v>
      </c>
      <c r="H17" t="s">
        <v>824</v>
      </c>
    </row>
    <row r="18" spans="1:10" x14ac:dyDescent="0.25">
      <c r="C18" t="s">
        <v>1097</v>
      </c>
      <c r="D18" s="203">
        <f>D16/D15</f>
        <v>0.36864217297737523</v>
      </c>
      <c r="E18" s="203">
        <f>E16-D16/D15*E15</f>
        <v>2.8552189050397914E-2</v>
      </c>
      <c r="F18" s="203">
        <v>0</v>
      </c>
      <c r="G18" s="6" t="s">
        <v>0</v>
      </c>
      <c r="H18" t="s">
        <v>1098</v>
      </c>
    </row>
    <row r="19" spans="1:10" x14ac:dyDescent="0.25">
      <c r="C19" s="10" t="s">
        <v>353</v>
      </c>
      <c r="D19" s="204">
        <v>0</v>
      </c>
      <c r="E19" s="204">
        <v>0</v>
      </c>
      <c r="F19" s="204">
        <v>0</v>
      </c>
      <c r="G19" s="207" t="s">
        <v>0</v>
      </c>
      <c r="H19" s="206" t="s">
        <v>821</v>
      </c>
    </row>
    <row r="20" spans="1:10" x14ac:dyDescent="0.25">
      <c r="B20" t="s">
        <v>50</v>
      </c>
    </row>
    <row r="21" spans="1:10" x14ac:dyDescent="0.25">
      <c r="A21" t="s">
        <v>0</v>
      </c>
    </row>
    <row r="22" spans="1:10" x14ac:dyDescent="0.25">
      <c r="A22" t="s">
        <v>0</v>
      </c>
    </row>
    <row r="23" spans="1:10" x14ac:dyDescent="0.25">
      <c r="B23" s="145" t="s">
        <v>825</v>
      </c>
      <c r="C23" s="145"/>
      <c r="D23" s="146"/>
      <c r="E23" s="146"/>
      <c r="F23" s="146"/>
    </row>
    <row r="24" spans="1:10" x14ac:dyDescent="0.25">
      <c r="C24" s="147" t="s">
        <v>814</v>
      </c>
      <c r="D24" s="147" t="s">
        <v>851</v>
      </c>
    </row>
    <row r="25" spans="1:10" x14ac:dyDescent="0.25">
      <c r="C25" t="s">
        <v>826</v>
      </c>
      <c r="D25">
        <v>0.90846119467638486</v>
      </c>
      <c r="E25" s="6" t="s">
        <v>0</v>
      </c>
      <c r="F25" t="s">
        <v>852</v>
      </c>
    </row>
    <row r="26" spans="1:10" x14ac:dyDescent="0.25">
      <c r="C26" t="s">
        <v>827</v>
      </c>
      <c r="D26">
        <v>0.27162518208416181</v>
      </c>
      <c r="E26" s="6" t="s">
        <v>0</v>
      </c>
      <c r="F26" t="s">
        <v>853</v>
      </c>
    </row>
    <row r="27" spans="1:10" x14ac:dyDescent="0.25">
      <c r="C27" t="s">
        <v>828</v>
      </c>
      <c r="D27">
        <v>0.81726866046735724</v>
      </c>
      <c r="E27" s="6" t="s">
        <v>0</v>
      </c>
      <c r="F27" t="s">
        <v>854</v>
      </c>
    </row>
    <row r="28" spans="1:10" x14ac:dyDescent="0.25">
      <c r="C28" t="s">
        <v>829</v>
      </c>
      <c r="D28">
        <v>0.34079587723544508</v>
      </c>
      <c r="E28" s="6" t="s">
        <v>0</v>
      </c>
      <c r="F28" t="s">
        <v>855</v>
      </c>
    </row>
    <row r="29" spans="1:10" x14ac:dyDescent="0.25">
      <c r="C29" t="s">
        <v>831</v>
      </c>
      <c r="D29">
        <v>0.98824799370521366</v>
      </c>
      <c r="E29" s="6" t="s">
        <v>0</v>
      </c>
      <c r="F29" t="s">
        <v>856</v>
      </c>
    </row>
    <row r="30" spans="1:10" x14ac:dyDescent="0.25">
      <c r="C30" t="s">
        <v>832</v>
      </c>
      <c r="D30">
        <v>0.32106107116202942</v>
      </c>
      <c r="E30" s="6" t="s">
        <v>0</v>
      </c>
      <c r="F30" t="s">
        <v>857</v>
      </c>
    </row>
    <row r="31" spans="1:10" x14ac:dyDescent="0.25">
      <c r="C31" t="s">
        <v>835</v>
      </c>
      <c r="D31">
        <v>0.93371384168102334</v>
      </c>
      <c r="E31" s="6" t="s">
        <v>0</v>
      </c>
      <c r="F31" t="s">
        <v>858</v>
      </c>
    </row>
    <row r="32" spans="1:10" x14ac:dyDescent="0.25">
      <c r="C32" s="205" t="s">
        <v>819</v>
      </c>
      <c r="D32">
        <v>0.30414650929322951</v>
      </c>
      <c r="E32" s="6" t="s">
        <v>0</v>
      </c>
      <c r="F32" t="s">
        <v>859</v>
      </c>
      <c r="J32" t="s">
        <v>1065</v>
      </c>
    </row>
    <row r="33" spans="3:6" x14ac:dyDescent="0.25">
      <c r="C33" s="205" t="s">
        <v>967</v>
      </c>
      <c r="D33">
        <v>0.3005775852039263</v>
      </c>
      <c r="E33" s="6" t="s">
        <v>0</v>
      </c>
      <c r="F33" t="s">
        <v>860</v>
      </c>
    </row>
    <row r="34" spans="3:6" x14ac:dyDescent="0.25">
      <c r="C34" s="205" t="s">
        <v>968</v>
      </c>
      <c r="D34">
        <v>0.76894809380036488</v>
      </c>
      <c r="E34" s="6" t="s">
        <v>0</v>
      </c>
      <c r="F34" t="s">
        <v>861</v>
      </c>
    </row>
    <row r="35" spans="3:6" x14ac:dyDescent="0.25">
      <c r="C35" s="205" t="s">
        <v>969</v>
      </c>
      <c r="D35">
        <v>0.68887316941081111</v>
      </c>
      <c r="E35" s="6" t="s">
        <v>0</v>
      </c>
      <c r="F35" t="s">
        <v>862</v>
      </c>
    </row>
    <row r="36" spans="3:6" x14ac:dyDescent="0.25">
      <c r="C36" s="205" t="s">
        <v>970</v>
      </c>
      <c r="D36">
        <v>0.98074985450505592</v>
      </c>
      <c r="E36" s="6" t="s">
        <v>0</v>
      </c>
      <c r="F36" t="s">
        <v>863</v>
      </c>
    </row>
    <row r="37" spans="3:6" x14ac:dyDescent="0.25">
      <c r="C37" t="s">
        <v>830</v>
      </c>
      <c r="D37">
        <v>0.86639443520588644</v>
      </c>
      <c r="E37" s="6" t="s">
        <v>0</v>
      </c>
      <c r="F37" t="s">
        <v>864</v>
      </c>
    </row>
    <row r="38" spans="3:6" x14ac:dyDescent="0.25">
      <c r="C38" s="205" t="s">
        <v>971</v>
      </c>
      <c r="D38">
        <v>1.0571694859545731</v>
      </c>
      <c r="E38" s="6" t="s">
        <v>0</v>
      </c>
      <c r="F38" t="s">
        <v>865</v>
      </c>
    </row>
    <row r="39" spans="3:6" x14ac:dyDescent="0.25">
      <c r="C39" s="205" t="s">
        <v>972</v>
      </c>
      <c r="D39">
        <v>0.80855622883571299</v>
      </c>
      <c r="E39" s="6" t="s">
        <v>0</v>
      </c>
      <c r="F39" t="s">
        <v>866</v>
      </c>
    </row>
    <row r="40" spans="3:6" x14ac:dyDescent="0.25">
      <c r="C40" t="s">
        <v>833</v>
      </c>
      <c r="D40">
        <v>-2.469106618633899E-2</v>
      </c>
      <c r="E40" s="6" t="s">
        <v>0</v>
      </c>
      <c r="F40" t="s">
        <v>867</v>
      </c>
    </row>
    <row r="41" spans="3:6" x14ac:dyDescent="0.25">
      <c r="C41" t="s">
        <v>834</v>
      </c>
      <c r="D41">
        <v>-2.3922206141805489E-2</v>
      </c>
      <c r="E41" s="6" t="s">
        <v>0</v>
      </c>
      <c r="F41" t="s">
        <v>868</v>
      </c>
    </row>
    <row r="42" spans="3:6" x14ac:dyDescent="0.25">
      <c r="C42" t="s">
        <v>836</v>
      </c>
      <c r="D42">
        <v>0.94032795019740478</v>
      </c>
      <c r="E42" s="6" t="s">
        <v>0</v>
      </c>
      <c r="F42" t="s">
        <v>869</v>
      </c>
    </row>
    <row r="43" spans="3:6" x14ac:dyDescent="0.25">
      <c r="C43" t="s">
        <v>837</v>
      </c>
      <c r="D43">
        <v>0.94756863284113146</v>
      </c>
      <c r="E43" s="6" t="s">
        <v>0</v>
      </c>
      <c r="F43" t="s">
        <v>870</v>
      </c>
    </row>
    <row r="44" spans="3:6" x14ac:dyDescent="0.25">
      <c r="C44" s="205" t="s">
        <v>973</v>
      </c>
      <c r="D44">
        <v>1.11618130449523</v>
      </c>
      <c r="E44" s="6" t="s">
        <v>0</v>
      </c>
      <c r="F44" t="s">
        <v>871</v>
      </c>
    </row>
    <row r="45" spans="3:6" x14ac:dyDescent="0.25">
      <c r="C45" s="205" t="s">
        <v>987</v>
      </c>
      <c r="D45">
        <v>0.29986416997635029</v>
      </c>
      <c r="E45" s="6" t="s">
        <v>0</v>
      </c>
      <c r="F45" t="s">
        <v>872</v>
      </c>
    </row>
    <row r="46" spans="3:6" x14ac:dyDescent="0.25">
      <c r="C46" s="205" t="s">
        <v>988</v>
      </c>
      <c r="D46">
        <v>0.85762458634688188</v>
      </c>
      <c r="E46" s="6" t="s">
        <v>0</v>
      </c>
      <c r="F46" t="s">
        <v>873</v>
      </c>
    </row>
    <row r="47" spans="3:6" x14ac:dyDescent="0.25">
      <c r="C47" s="205" t="s">
        <v>989</v>
      </c>
      <c r="D47">
        <v>0.68887316941081111</v>
      </c>
      <c r="E47" s="6" t="s">
        <v>0</v>
      </c>
      <c r="F47" t="s">
        <v>874</v>
      </c>
    </row>
    <row r="48" spans="3:6" x14ac:dyDescent="0.25">
      <c r="C48" s="205" t="s">
        <v>990</v>
      </c>
      <c r="D48">
        <v>0.28381060228036231</v>
      </c>
      <c r="E48" s="6" t="s">
        <v>0</v>
      </c>
      <c r="F48" t="s">
        <v>875</v>
      </c>
    </row>
    <row r="49" spans="3:6" x14ac:dyDescent="0.25">
      <c r="C49" s="205" t="s">
        <v>991</v>
      </c>
      <c r="D49">
        <v>0.74393305058591253</v>
      </c>
      <c r="E49" s="6" t="s">
        <v>0</v>
      </c>
      <c r="F49" t="s">
        <v>876</v>
      </c>
    </row>
    <row r="50" spans="3:6" x14ac:dyDescent="0.25">
      <c r="C50" s="205" t="s">
        <v>992</v>
      </c>
      <c r="D50">
        <v>0.73855658713477379</v>
      </c>
      <c r="E50" s="6" t="s">
        <v>0</v>
      </c>
      <c r="F50" t="s">
        <v>877</v>
      </c>
    </row>
    <row r="51" spans="3:6" x14ac:dyDescent="0.25">
      <c r="C51" s="205" t="s">
        <v>993</v>
      </c>
      <c r="D51">
        <v>0.2281407609574547</v>
      </c>
      <c r="E51" s="6" t="s">
        <v>0</v>
      </c>
      <c r="F51" t="s">
        <v>878</v>
      </c>
    </row>
    <row r="52" spans="3:6" x14ac:dyDescent="0.25">
      <c r="C52" s="205" t="s">
        <v>994</v>
      </c>
      <c r="D52">
        <v>1.080763025022462</v>
      </c>
      <c r="E52" s="6" t="s">
        <v>0</v>
      </c>
      <c r="F52" t="s">
        <v>879</v>
      </c>
    </row>
    <row r="53" spans="3:6" x14ac:dyDescent="0.25">
      <c r="C53" s="205" t="s">
        <v>995</v>
      </c>
      <c r="D53">
        <v>0.32472440996417717</v>
      </c>
      <c r="E53" s="6" t="s">
        <v>0</v>
      </c>
      <c r="F53" t="s">
        <v>880</v>
      </c>
    </row>
    <row r="54" spans="3:6" x14ac:dyDescent="0.25">
      <c r="C54" s="205" t="s">
        <v>996</v>
      </c>
      <c r="D54">
        <v>1.1530177947591029</v>
      </c>
      <c r="E54" s="6" t="s">
        <v>0</v>
      </c>
      <c r="F54" t="s">
        <v>881</v>
      </c>
    </row>
    <row r="55" spans="3:6" x14ac:dyDescent="0.25">
      <c r="C55" s="205" t="s">
        <v>997</v>
      </c>
      <c r="D55">
        <v>0.34272991132433078</v>
      </c>
      <c r="E55" s="6" t="s">
        <v>0</v>
      </c>
      <c r="F55" t="s">
        <v>882</v>
      </c>
    </row>
    <row r="56" spans="3:6" x14ac:dyDescent="0.25">
      <c r="C56" s="205" t="s">
        <v>998</v>
      </c>
      <c r="D56">
        <v>1.0752379822602769</v>
      </c>
      <c r="E56" s="6" t="s">
        <v>0</v>
      </c>
      <c r="F56" t="s">
        <v>883</v>
      </c>
    </row>
    <row r="57" spans="3:6" x14ac:dyDescent="0.25">
      <c r="C57" s="205" t="s">
        <v>999</v>
      </c>
      <c r="D57">
        <v>1.401266388048874</v>
      </c>
      <c r="E57" s="6" t="s">
        <v>0</v>
      </c>
      <c r="F57" t="s">
        <v>884</v>
      </c>
    </row>
    <row r="58" spans="3:6" x14ac:dyDescent="0.25">
      <c r="C58" s="205" t="s">
        <v>1000</v>
      </c>
      <c r="D58">
        <v>1.118530070618293</v>
      </c>
      <c r="E58" s="6" t="s">
        <v>0</v>
      </c>
      <c r="F58" t="s">
        <v>885</v>
      </c>
    </row>
    <row r="59" spans="3:6" x14ac:dyDescent="0.25">
      <c r="C59" s="205" t="s">
        <v>1001</v>
      </c>
      <c r="D59">
        <v>1.303923986127882</v>
      </c>
      <c r="E59" s="6" t="s">
        <v>0</v>
      </c>
      <c r="F59" t="s">
        <v>886</v>
      </c>
    </row>
    <row r="60" spans="3:6" x14ac:dyDescent="0.25">
      <c r="C60" s="205" t="s">
        <v>1002</v>
      </c>
      <c r="D60">
        <v>1.0006442771948729</v>
      </c>
      <c r="E60" s="6" t="s">
        <v>0</v>
      </c>
      <c r="F60" t="s">
        <v>887</v>
      </c>
    </row>
    <row r="61" spans="3:6" x14ac:dyDescent="0.25">
      <c r="C61" s="205" t="s">
        <v>1003</v>
      </c>
      <c r="D61">
        <v>1.2462675482169561</v>
      </c>
      <c r="E61" s="6" t="s">
        <v>0</v>
      </c>
      <c r="F61" t="s">
        <v>888</v>
      </c>
    </row>
    <row r="62" spans="3:6" x14ac:dyDescent="0.25">
      <c r="C62" s="205" t="s">
        <v>1004</v>
      </c>
      <c r="D62">
        <v>1.0897093138445459</v>
      </c>
      <c r="E62" s="6" t="s">
        <v>0</v>
      </c>
      <c r="F62" t="s">
        <v>889</v>
      </c>
    </row>
    <row r="63" spans="3:6" x14ac:dyDescent="0.25">
      <c r="C63" s="205" t="s">
        <v>1005</v>
      </c>
      <c r="D63">
        <v>1.429753986527831</v>
      </c>
      <c r="E63" s="6" t="s">
        <v>0</v>
      </c>
      <c r="F63" t="s">
        <v>890</v>
      </c>
    </row>
    <row r="64" spans="3:6" x14ac:dyDescent="0.25">
      <c r="C64" s="205" t="s">
        <v>1006</v>
      </c>
      <c r="D64">
        <v>1.3967298880817409</v>
      </c>
      <c r="E64" s="6" t="s">
        <v>0</v>
      </c>
      <c r="F64" t="s">
        <v>891</v>
      </c>
    </row>
    <row r="65" spans="3:6" x14ac:dyDescent="0.25">
      <c r="C65" s="205" t="s">
        <v>1007</v>
      </c>
      <c r="D65">
        <v>0.71641761358088285</v>
      </c>
      <c r="E65" s="6" t="s">
        <v>0</v>
      </c>
      <c r="F65" t="s">
        <v>892</v>
      </c>
    </row>
    <row r="66" spans="3:6" x14ac:dyDescent="0.25">
      <c r="C66" s="205" t="s">
        <v>1008</v>
      </c>
      <c r="D66">
        <v>0.74430956181877117</v>
      </c>
      <c r="E66" s="6" t="s">
        <v>0</v>
      </c>
      <c r="F66" t="s">
        <v>893</v>
      </c>
    </row>
    <row r="67" spans="3:6" x14ac:dyDescent="0.25">
      <c r="C67" s="205" t="s">
        <v>1009</v>
      </c>
      <c r="D67">
        <v>0.67565438955443047</v>
      </c>
      <c r="E67" s="6" t="s">
        <v>0</v>
      </c>
      <c r="F67" t="s">
        <v>894</v>
      </c>
    </row>
    <row r="68" spans="3:6" x14ac:dyDescent="0.25">
      <c r="C68" s="205" t="s">
        <v>1010</v>
      </c>
      <c r="D68">
        <v>0.86489647235226175</v>
      </c>
      <c r="E68" s="6" t="s">
        <v>0</v>
      </c>
      <c r="F68" t="s">
        <v>895</v>
      </c>
    </row>
    <row r="69" spans="3:6" x14ac:dyDescent="0.25">
      <c r="C69" s="205" t="s">
        <v>1011</v>
      </c>
      <c r="D69">
        <v>0.7729540444011983</v>
      </c>
      <c r="E69" s="6" t="s">
        <v>0</v>
      </c>
      <c r="F69" t="s">
        <v>896</v>
      </c>
    </row>
    <row r="70" spans="3:6" x14ac:dyDescent="0.25">
      <c r="C70" s="205" t="s">
        <v>1012</v>
      </c>
      <c r="D70">
        <v>0.81828559334530027</v>
      </c>
      <c r="E70" s="6" t="s">
        <v>0</v>
      </c>
      <c r="F70" t="s">
        <v>897</v>
      </c>
    </row>
    <row r="71" spans="3:6" x14ac:dyDescent="0.25">
      <c r="C71" s="205" t="s">
        <v>1013</v>
      </c>
      <c r="D71">
        <v>-1.6482338753426171E-2</v>
      </c>
      <c r="E71" s="6" t="s">
        <v>0</v>
      </c>
      <c r="F71" t="s">
        <v>898</v>
      </c>
    </row>
    <row r="72" spans="3:6" x14ac:dyDescent="0.25">
      <c r="C72" s="205" t="s">
        <v>1014</v>
      </c>
      <c r="D72">
        <v>-1.968146566187369E-2</v>
      </c>
      <c r="E72" s="6" t="s">
        <v>0</v>
      </c>
      <c r="F72" t="s">
        <v>899</v>
      </c>
    </row>
    <row r="73" spans="3:6" x14ac:dyDescent="0.25">
      <c r="C73" s="205" t="s">
        <v>1015</v>
      </c>
      <c r="D73">
        <v>0.7671440380844482</v>
      </c>
      <c r="E73" s="6" t="s">
        <v>0</v>
      </c>
      <c r="F73" t="s">
        <v>900</v>
      </c>
    </row>
    <row r="74" spans="3:6" x14ac:dyDescent="0.25">
      <c r="C74" s="205" t="s">
        <v>1016</v>
      </c>
      <c r="D74">
        <v>0.79045397637937675</v>
      </c>
      <c r="E74" s="6" t="s">
        <v>0</v>
      </c>
      <c r="F74" t="s">
        <v>901</v>
      </c>
    </row>
    <row r="75" spans="3:6" x14ac:dyDescent="0.25">
      <c r="C75" s="205" t="s">
        <v>1017</v>
      </c>
      <c r="D75">
        <v>0.93891783182266686</v>
      </c>
      <c r="E75" s="6" t="s">
        <v>0</v>
      </c>
      <c r="F75" t="s">
        <v>902</v>
      </c>
    </row>
    <row r="76" spans="3:6" x14ac:dyDescent="0.25">
      <c r="C76" s="205" t="s">
        <v>1018</v>
      </c>
      <c r="D76">
        <v>1.3109337385351909</v>
      </c>
      <c r="E76" s="6" t="s">
        <v>0</v>
      </c>
      <c r="F76" t="s">
        <v>903</v>
      </c>
    </row>
    <row r="77" spans="3:6" x14ac:dyDescent="0.25">
      <c r="C77" s="205" t="s">
        <v>1019</v>
      </c>
      <c r="D77">
        <v>0.66990379130299005</v>
      </c>
      <c r="E77" s="6" t="s">
        <v>0</v>
      </c>
      <c r="F77" t="s">
        <v>904</v>
      </c>
    </row>
    <row r="78" spans="3:6" x14ac:dyDescent="0.25">
      <c r="C78" s="205" t="s">
        <v>1020</v>
      </c>
      <c r="D78">
        <v>0.74430956181877117</v>
      </c>
      <c r="E78" s="6" t="s">
        <v>0</v>
      </c>
      <c r="F78" t="s">
        <v>905</v>
      </c>
    </row>
    <row r="79" spans="3:6" x14ac:dyDescent="0.25">
      <c r="C79" s="205" t="s">
        <v>1021</v>
      </c>
      <c r="D79">
        <v>0.87081341575373017</v>
      </c>
      <c r="E79" s="6" t="s">
        <v>0</v>
      </c>
      <c r="F79" t="s">
        <v>906</v>
      </c>
    </row>
    <row r="80" spans="3:6" x14ac:dyDescent="0.25">
      <c r="C80" s="205" t="s">
        <v>1022</v>
      </c>
      <c r="D80">
        <v>0.57743502945375991</v>
      </c>
      <c r="E80" s="6" t="s">
        <v>0</v>
      </c>
      <c r="F80" t="s">
        <v>907</v>
      </c>
    </row>
    <row r="81" spans="3:6" x14ac:dyDescent="0.25">
      <c r="C81" s="205" t="s">
        <v>1023</v>
      </c>
      <c r="D81">
        <v>0.57264949774480878</v>
      </c>
      <c r="E81" s="6" t="s">
        <v>0</v>
      </c>
      <c r="F81" t="s">
        <v>908</v>
      </c>
    </row>
    <row r="82" spans="3:6" x14ac:dyDescent="0.25">
      <c r="C82" s="205" t="s">
        <v>1024</v>
      </c>
      <c r="D82">
        <v>0.71767543689007995</v>
      </c>
      <c r="E82" s="6" t="s">
        <v>0</v>
      </c>
      <c r="F82" t="s">
        <v>909</v>
      </c>
    </row>
    <row r="83" spans="3:6" x14ac:dyDescent="0.25">
      <c r="C83" s="205" t="s">
        <v>1025</v>
      </c>
      <c r="D83">
        <v>0.92771399647553088</v>
      </c>
      <c r="E83" s="6" t="s">
        <v>0</v>
      </c>
      <c r="F83" t="s">
        <v>910</v>
      </c>
    </row>
    <row r="84" spans="3:6" x14ac:dyDescent="0.25">
      <c r="C84" s="205" t="s">
        <v>1026</v>
      </c>
      <c r="D84">
        <v>1.3156757578908409</v>
      </c>
      <c r="E84" s="6" t="s">
        <v>0</v>
      </c>
      <c r="F84" t="s">
        <v>911</v>
      </c>
    </row>
    <row r="85" spans="3:6" x14ac:dyDescent="0.25">
      <c r="C85" s="205" t="s">
        <v>1027</v>
      </c>
      <c r="D85">
        <v>1.2248001480370521</v>
      </c>
      <c r="E85" s="6" t="s">
        <v>0</v>
      </c>
      <c r="F85" t="s">
        <v>912</v>
      </c>
    </row>
    <row r="86" spans="3:6" x14ac:dyDescent="0.25">
      <c r="C86" s="205" t="s">
        <v>1028</v>
      </c>
      <c r="D86">
        <v>1.6940404456869</v>
      </c>
      <c r="E86" s="6" t="s">
        <v>0</v>
      </c>
      <c r="F86" t="s">
        <v>913</v>
      </c>
    </row>
    <row r="87" spans="3:6" x14ac:dyDescent="0.25">
      <c r="C87" s="205" t="s">
        <v>1029</v>
      </c>
      <c r="D87">
        <v>0.85801788671874712</v>
      </c>
      <c r="E87" s="6" t="s">
        <v>0</v>
      </c>
      <c r="F87" t="s">
        <v>914</v>
      </c>
    </row>
    <row r="88" spans="3:6" x14ac:dyDescent="0.25">
      <c r="C88" s="205" t="s">
        <v>1030</v>
      </c>
      <c r="D88">
        <v>0.19850002546049789</v>
      </c>
      <c r="E88" s="6" t="s">
        <v>0</v>
      </c>
      <c r="F88" t="s">
        <v>915</v>
      </c>
    </row>
    <row r="89" spans="3:6" x14ac:dyDescent="0.25">
      <c r="C89" s="205" t="s">
        <v>1031</v>
      </c>
      <c r="D89">
        <v>0.74299742298240889</v>
      </c>
      <c r="E89" s="6" t="s">
        <v>0</v>
      </c>
      <c r="F89" t="s">
        <v>916</v>
      </c>
    </row>
    <row r="90" spans="3:6" x14ac:dyDescent="0.25">
      <c r="C90" s="205" t="s">
        <v>1032</v>
      </c>
      <c r="D90">
        <v>0.27311459465307331</v>
      </c>
      <c r="E90" s="6" t="s">
        <v>0</v>
      </c>
      <c r="F90" t="s">
        <v>917</v>
      </c>
    </row>
    <row r="91" spans="3:6" x14ac:dyDescent="0.25">
      <c r="C91" s="205" t="s">
        <v>1033</v>
      </c>
      <c r="D91">
        <v>0.98773021550772733</v>
      </c>
      <c r="E91" s="6" t="s">
        <v>0</v>
      </c>
      <c r="F91" t="s">
        <v>918</v>
      </c>
    </row>
    <row r="92" spans="3:6" x14ac:dyDescent="0.25">
      <c r="C92" s="205" t="s">
        <v>1034</v>
      </c>
      <c r="D92">
        <v>0.27403377599467038</v>
      </c>
      <c r="E92" s="6" t="s">
        <v>0</v>
      </c>
      <c r="F92" t="s">
        <v>919</v>
      </c>
    </row>
    <row r="93" spans="3:6" x14ac:dyDescent="0.25">
      <c r="C93" s="205" t="s">
        <v>1035</v>
      </c>
      <c r="D93">
        <v>0.8713962312611806</v>
      </c>
      <c r="E93" s="6" t="s">
        <v>0</v>
      </c>
      <c r="F93" t="s">
        <v>920</v>
      </c>
    </row>
    <row r="94" spans="3:6" x14ac:dyDescent="0.25">
      <c r="C94" s="205" t="s">
        <v>1036</v>
      </c>
      <c r="D94">
        <v>0.22230949363166741</v>
      </c>
      <c r="E94" s="6" t="s">
        <v>0</v>
      </c>
      <c r="F94" t="s">
        <v>921</v>
      </c>
    </row>
    <row r="95" spans="3:6" x14ac:dyDescent="0.25">
      <c r="C95" s="205" t="s">
        <v>1037</v>
      </c>
      <c r="D95">
        <v>0.22582707554538209</v>
      </c>
      <c r="E95" s="6" t="s">
        <v>0</v>
      </c>
      <c r="F95" t="s">
        <v>922</v>
      </c>
    </row>
    <row r="96" spans="3:6" x14ac:dyDescent="0.25">
      <c r="C96" s="205" t="s">
        <v>1038</v>
      </c>
      <c r="D96">
        <v>1.086848840216583</v>
      </c>
      <c r="E96" s="6" t="s">
        <v>0</v>
      </c>
      <c r="F96" t="s">
        <v>923</v>
      </c>
    </row>
    <row r="97" spans="3:6" x14ac:dyDescent="0.25">
      <c r="C97" s="205" t="s">
        <v>1039</v>
      </c>
      <c r="D97">
        <v>0.9333688927833228</v>
      </c>
      <c r="E97" s="6" t="s">
        <v>0</v>
      </c>
      <c r="F97" t="s">
        <v>924</v>
      </c>
    </row>
    <row r="98" spans="3:6" x14ac:dyDescent="0.25">
      <c r="C98" s="205" t="s">
        <v>1040</v>
      </c>
      <c r="D98">
        <v>1.5443360451135639</v>
      </c>
      <c r="E98" s="6" t="s">
        <v>0</v>
      </c>
      <c r="F98" t="s">
        <v>925</v>
      </c>
    </row>
    <row r="99" spans="3:6" x14ac:dyDescent="0.25">
      <c r="C99" s="205" t="s">
        <v>1041</v>
      </c>
      <c r="D99">
        <v>1.006708468361317</v>
      </c>
      <c r="E99" s="6" t="s">
        <v>0</v>
      </c>
      <c r="F99" t="s">
        <v>926</v>
      </c>
    </row>
    <row r="100" spans="3:6" x14ac:dyDescent="0.25">
      <c r="C100" s="205" t="s">
        <v>1042</v>
      </c>
      <c r="D100">
        <v>1.3826420349069539</v>
      </c>
      <c r="E100" s="6" t="s">
        <v>0</v>
      </c>
      <c r="F100" t="s">
        <v>927</v>
      </c>
    </row>
    <row r="101" spans="3:6" x14ac:dyDescent="0.25">
      <c r="C101" s="205" t="s">
        <v>1043</v>
      </c>
      <c r="D101">
        <v>1.0000938464838769</v>
      </c>
      <c r="E101" s="6" t="s">
        <v>0</v>
      </c>
      <c r="F101" t="s">
        <v>928</v>
      </c>
    </row>
    <row r="102" spans="3:6" x14ac:dyDescent="0.25">
      <c r="C102" s="205" t="s">
        <v>1044</v>
      </c>
      <c r="D102">
        <v>-6.1588783514397128E-3</v>
      </c>
      <c r="E102" s="6" t="s">
        <v>0</v>
      </c>
      <c r="F102" t="s">
        <v>929</v>
      </c>
    </row>
    <row r="103" spans="3:6" x14ac:dyDescent="0.25">
      <c r="C103" s="205" t="s">
        <v>1045</v>
      </c>
      <c r="D103">
        <v>-3.7821679032148882E-3</v>
      </c>
      <c r="E103" s="6" t="s">
        <v>0</v>
      </c>
      <c r="F103" t="s">
        <v>930</v>
      </c>
    </row>
    <row r="104" spans="3:6" x14ac:dyDescent="0.25">
      <c r="C104" s="205" t="s">
        <v>1046</v>
      </c>
      <c r="D104">
        <v>1.248236672715392</v>
      </c>
      <c r="E104" s="6" t="s">
        <v>0</v>
      </c>
      <c r="F104" t="s">
        <v>931</v>
      </c>
    </row>
    <row r="105" spans="3:6" x14ac:dyDescent="0.25">
      <c r="C105" s="205" t="s">
        <v>1047</v>
      </c>
      <c r="D105">
        <v>1.2348673245452491</v>
      </c>
      <c r="E105" s="6" t="s">
        <v>0</v>
      </c>
      <c r="F105" t="s">
        <v>932</v>
      </c>
    </row>
    <row r="106" spans="3:6" x14ac:dyDescent="0.25">
      <c r="C106" s="205" t="s">
        <v>1048</v>
      </c>
      <c r="D106">
        <v>1.2091874208164499</v>
      </c>
      <c r="E106" s="6" t="s">
        <v>0</v>
      </c>
      <c r="F106" t="s">
        <v>933</v>
      </c>
    </row>
    <row r="107" spans="3:6" x14ac:dyDescent="0.25">
      <c r="C107" s="205" t="s">
        <v>1049</v>
      </c>
      <c r="D107">
        <v>0.23496619163846211</v>
      </c>
      <c r="E107" s="6" t="s">
        <v>0</v>
      </c>
      <c r="F107" t="s">
        <v>934</v>
      </c>
    </row>
    <row r="108" spans="3:6" x14ac:dyDescent="0.25">
      <c r="C108" s="205" t="s">
        <v>1050</v>
      </c>
      <c r="D108">
        <v>1.303852461747784</v>
      </c>
      <c r="E108" s="6" t="s">
        <v>0</v>
      </c>
      <c r="F108" t="s">
        <v>935</v>
      </c>
    </row>
    <row r="109" spans="3:6" x14ac:dyDescent="0.25">
      <c r="C109" s="205" t="s">
        <v>1051</v>
      </c>
      <c r="D109">
        <v>0.9333688927833228</v>
      </c>
      <c r="E109" s="6" t="s">
        <v>0</v>
      </c>
      <c r="F109" t="s">
        <v>936</v>
      </c>
    </row>
    <row r="110" spans="3:6" x14ac:dyDescent="0.25">
      <c r="C110" s="205" t="s">
        <v>1052</v>
      </c>
      <c r="D110">
        <v>0.34034355194690169</v>
      </c>
      <c r="E110" s="6" t="s">
        <v>0</v>
      </c>
      <c r="F110" t="s">
        <v>937</v>
      </c>
    </row>
    <row r="111" spans="3:6" x14ac:dyDescent="0.25">
      <c r="C111" s="205" t="s">
        <v>1053</v>
      </c>
      <c r="D111">
        <v>1.3061356696865201</v>
      </c>
      <c r="E111" s="6" t="s">
        <v>0</v>
      </c>
      <c r="F111" t="s">
        <v>938</v>
      </c>
    </row>
    <row r="112" spans="3:6" x14ac:dyDescent="0.25">
      <c r="C112" s="205" t="s">
        <v>1054</v>
      </c>
      <c r="D112">
        <v>1.3015189636018949</v>
      </c>
      <c r="E112" s="6" t="s">
        <v>0</v>
      </c>
      <c r="F112" t="s">
        <v>939</v>
      </c>
    </row>
    <row r="113" spans="3:6" x14ac:dyDescent="0.25">
      <c r="C113" s="205" t="s">
        <v>1055</v>
      </c>
      <c r="D113">
        <v>0.34203772537735622</v>
      </c>
      <c r="E113" s="6" t="s">
        <v>0</v>
      </c>
      <c r="F113" t="s">
        <v>940</v>
      </c>
    </row>
    <row r="114" spans="3:6" x14ac:dyDescent="0.25">
      <c r="C114" s="205" t="s">
        <v>1056</v>
      </c>
      <c r="D114">
        <v>1.186723923110615</v>
      </c>
      <c r="E114" s="6" t="s">
        <v>0</v>
      </c>
      <c r="F114" t="s">
        <v>941</v>
      </c>
    </row>
    <row r="115" spans="3:6" x14ac:dyDescent="0.25">
      <c r="C115" s="205" t="s">
        <v>1057</v>
      </c>
      <c r="D115">
        <v>0.25419250804359678</v>
      </c>
      <c r="E115" s="6" t="s">
        <v>0</v>
      </c>
      <c r="F115" t="s">
        <v>942</v>
      </c>
    </row>
    <row r="116" spans="3:6" x14ac:dyDescent="0.25">
      <c r="C116" s="205" t="s">
        <v>1058</v>
      </c>
      <c r="D116">
        <v>0.96521396065861842</v>
      </c>
      <c r="E116" s="6" t="s">
        <v>0</v>
      </c>
      <c r="F116" t="s">
        <v>943</v>
      </c>
    </row>
    <row r="117" spans="3:6" x14ac:dyDescent="0.25">
      <c r="C117" s="205" t="s">
        <v>1059</v>
      </c>
      <c r="D117">
        <v>0.21208816877826209</v>
      </c>
      <c r="E117" s="6" t="s">
        <v>0</v>
      </c>
      <c r="F117" t="s">
        <v>944</v>
      </c>
    </row>
    <row r="118" spans="3:6" x14ac:dyDescent="0.25">
      <c r="C118" s="205" t="s">
        <v>945</v>
      </c>
      <c r="D118">
        <v>-13.34228187919463</v>
      </c>
      <c r="E118" s="6" t="s">
        <v>0</v>
      </c>
      <c r="F118" t="s">
        <v>945</v>
      </c>
    </row>
    <row r="119" spans="3:6" x14ac:dyDescent="0.25">
      <c r="C119" t="s">
        <v>838</v>
      </c>
      <c r="D119">
        <v>0.93891215680503748</v>
      </c>
      <c r="E119" s="6" t="s">
        <v>0</v>
      </c>
      <c r="F119" t="s">
        <v>946</v>
      </c>
    </row>
    <row r="120" spans="3:6" x14ac:dyDescent="0.25">
      <c r="C120" t="s">
        <v>839</v>
      </c>
      <c r="D120">
        <v>0.73036120430356599</v>
      </c>
      <c r="E120" s="6" t="s">
        <v>0</v>
      </c>
      <c r="F120" t="s">
        <v>947</v>
      </c>
    </row>
    <row r="121" spans="3:6" x14ac:dyDescent="0.25">
      <c r="C121" t="s">
        <v>841</v>
      </c>
      <c r="D121">
        <v>0.90235654510735674</v>
      </c>
      <c r="E121" s="6" t="s">
        <v>0</v>
      </c>
      <c r="F121" t="s">
        <v>948</v>
      </c>
    </row>
    <row r="122" spans="3:6" x14ac:dyDescent="0.25">
      <c r="C122" t="s">
        <v>842</v>
      </c>
      <c r="D122">
        <v>0.79830318769400144</v>
      </c>
      <c r="E122" s="6" t="s">
        <v>0</v>
      </c>
      <c r="F122" t="s">
        <v>949</v>
      </c>
    </row>
    <row r="123" spans="3:6" x14ac:dyDescent="0.25">
      <c r="C123" t="s">
        <v>844</v>
      </c>
      <c r="D123">
        <v>0.99954397516295967</v>
      </c>
      <c r="E123" s="6" t="s">
        <v>0</v>
      </c>
      <c r="F123" t="s">
        <v>950</v>
      </c>
    </row>
    <row r="124" spans="3:6" x14ac:dyDescent="0.25">
      <c r="C124" t="s">
        <v>845</v>
      </c>
      <c r="D124">
        <v>0.86597437882091677</v>
      </c>
      <c r="E124" s="6" t="s">
        <v>0</v>
      </c>
      <c r="F124" t="s">
        <v>951</v>
      </c>
    </row>
    <row r="125" spans="3:6" x14ac:dyDescent="0.25">
      <c r="C125" t="s">
        <v>848</v>
      </c>
      <c r="D125">
        <v>0.92762722617788618</v>
      </c>
      <c r="E125" s="6" t="s">
        <v>0</v>
      </c>
      <c r="F125" t="s">
        <v>952</v>
      </c>
    </row>
    <row r="126" spans="3:6" x14ac:dyDescent="0.25">
      <c r="C126" s="205" t="s">
        <v>1060</v>
      </c>
      <c r="D126">
        <v>0.73569948928852247</v>
      </c>
      <c r="E126" s="6" t="s">
        <v>0</v>
      </c>
      <c r="F126" t="s">
        <v>953</v>
      </c>
    </row>
    <row r="127" spans="3:6" x14ac:dyDescent="0.25">
      <c r="C127" s="205" t="s">
        <v>818</v>
      </c>
      <c r="D127">
        <v>0.74758867389374639</v>
      </c>
      <c r="E127" s="6" t="s">
        <v>0</v>
      </c>
      <c r="F127" t="s">
        <v>954</v>
      </c>
    </row>
    <row r="128" spans="3:6" x14ac:dyDescent="0.25">
      <c r="C128" s="205" t="s">
        <v>1061</v>
      </c>
      <c r="D128">
        <v>1.4080629521787209</v>
      </c>
      <c r="E128" s="6" t="s">
        <v>0</v>
      </c>
      <c r="F128" t="s">
        <v>955</v>
      </c>
    </row>
    <row r="129" spans="1:7" x14ac:dyDescent="0.25">
      <c r="C129" t="s">
        <v>840</v>
      </c>
      <c r="D129">
        <v>1.3512187322610889</v>
      </c>
      <c r="E129" s="6" t="s">
        <v>0</v>
      </c>
      <c r="F129" t="s">
        <v>956</v>
      </c>
    </row>
    <row r="130" spans="1:7" x14ac:dyDescent="0.25">
      <c r="C130" s="205" t="s">
        <v>1062</v>
      </c>
      <c r="D130">
        <v>1.560117588861349</v>
      </c>
      <c r="E130" s="6" t="s">
        <v>0</v>
      </c>
      <c r="F130" t="s">
        <v>957</v>
      </c>
    </row>
    <row r="131" spans="1:7" x14ac:dyDescent="0.25">
      <c r="C131" t="s">
        <v>843</v>
      </c>
      <c r="D131">
        <v>1.1643911735223791</v>
      </c>
      <c r="E131" s="6" t="s">
        <v>0</v>
      </c>
      <c r="F131" t="s">
        <v>958</v>
      </c>
    </row>
    <row r="132" spans="1:7" x14ac:dyDescent="0.25">
      <c r="C132" s="205" t="s">
        <v>1063</v>
      </c>
      <c r="D132">
        <v>1.303662046752992</v>
      </c>
      <c r="E132" s="6" t="s">
        <v>0</v>
      </c>
      <c r="F132" t="s">
        <v>959</v>
      </c>
    </row>
    <row r="133" spans="1:7" x14ac:dyDescent="0.25">
      <c r="C133" s="205" t="s">
        <v>1064</v>
      </c>
      <c r="D133">
        <v>1.2526113987618199</v>
      </c>
      <c r="E133" s="6" t="s">
        <v>0</v>
      </c>
      <c r="F133" t="s">
        <v>960</v>
      </c>
    </row>
    <row r="134" spans="1:7" x14ac:dyDescent="0.25">
      <c r="C134" t="s">
        <v>846</v>
      </c>
      <c r="D134">
        <v>1.220045320542313E-2</v>
      </c>
      <c r="E134" s="6" t="s">
        <v>0</v>
      </c>
      <c r="F134" t="s">
        <v>961</v>
      </c>
    </row>
    <row r="135" spans="1:7" x14ac:dyDescent="0.25">
      <c r="C135" t="s">
        <v>847</v>
      </c>
      <c r="D135">
        <v>1.224590520189844E-2</v>
      </c>
      <c r="E135" s="6" t="s">
        <v>0</v>
      </c>
      <c r="F135" t="s">
        <v>962</v>
      </c>
    </row>
    <row r="136" spans="1:7" x14ac:dyDescent="0.25">
      <c r="C136" t="s">
        <v>849</v>
      </c>
      <c r="D136">
        <v>1.326487160221423</v>
      </c>
      <c r="E136" s="6" t="s">
        <v>0</v>
      </c>
      <c r="F136" t="s">
        <v>963</v>
      </c>
    </row>
    <row r="137" spans="1:7" x14ac:dyDescent="0.25">
      <c r="C137" t="s">
        <v>850</v>
      </c>
      <c r="D137">
        <v>1.3154980006997969</v>
      </c>
      <c r="E137" s="6" t="s">
        <v>0</v>
      </c>
      <c r="F137" t="s">
        <v>964</v>
      </c>
    </row>
    <row r="138" spans="1:7" x14ac:dyDescent="0.25">
      <c r="C138" s="10" t="s">
        <v>353</v>
      </c>
      <c r="D138" s="204">
        <v>0</v>
      </c>
      <c r="E138" s="207" t="s">
        <v>0</v>
      </c>
      <c r="F138" s="206" t="s">
        <v>821</v>
      </c>
    </row>
    <row r="139" spans="1:7" x14ac:dyDescent="0.25">
      <c r="B139" t="s">
        <v>50</v>
      </c>
    </row>
    <row r="140" spans="1:7" x14ac:dyDescent="0.25">
      <c r="A140" t="s">
        <v>0</v>
      </c>
    </row>
    <row r="141" spans="1:7" x14ac:dyDescent="0.25">
      <c r="A141" t="s">
        <v>0</v>
      </c>
    </row>
    <row r="142" spans="1:7" x14ac:dyDescent="0.25">
      <c r="B142" s="145" t="s">
        <v>1072</v>
      </c>
      <c r="C142" s="145"/>
      <c r="D142" s="146"/>
      <c r="E142" s="146"/>
      <c r="F142" s="146"/>
    </row>
    <row r="143" spans="1:7" x14ac:dyDescent="0.25">
      <c r="C143" s="147" t="s">
        <v>1074</v>
      </c>
      <c r="D143" s="147" t="s">
        <v>1083</v>
      </c>
      <c r="E143" s="147" t="s">
        <v>1078</v>
      </c>
      <c r="F143" s="211" t="s">
        <v>1082</v>
      </c>
      <c r="G143" s="211" t="s">
        <v>1079</v>
      </c>
    </row>
    <row r="144" spans="1:7" x14ac:dyDescent="0.25">
      <c r="C144" s="1" t="s">
        <v>1075</v>
      </c>
      <c r="D144" s="61">
        <v>-999</v>
      </c>
      <c r="E144" s="61">
        <v>-999</v>
      </c>
      <c r="F144" s="1">
        <v>6</v>
      </c>
      <c r="G144" s="1">
        <v>22</v>
      </c>
    </row>
    <row r="145" spans="1:12" x14ac:dyDescent="0.25">
      <c r="C145" s="209" t="s">
        <v>1076</v>
      </c>
      <c r="D145" s="1">
        <v>6</v>
      </c>
      <c r="E145" s="1">
        <v>1</v>
      </c>
      <c r="F145" s="203">
        <v>1.7772312730847999</v>
      </c>
      <c r="G145" s="203">
        <v>6.5165146679776598</v>
      </c>
    </row>
    <row r="146" spans="1:12" x14ac:dyDescent="0.25">
      <c r="C146" s="209" t="s">
        <v>1077</v>
      </c>
      <c r="D146" s="1">
        <v>22</v>
      </c>
      <c r="E146" s="1">
        <v>2.4</v>
      </c>
      <c r="F146" s="203">
        <v>2.1046299727964199</v>
      </c>
      <c r="G146" s="203">
        <v>7.7169765669202297</v>
      </c>
    </row>
    <row r="147" spans="1:12" x14ac:dyDescent="0.25">
      <c r="B147" t="s">
        <v>50</v>
      </c>
    </row>
    <row r="148" spans="1:12" x14ac:dyDescent="0.25">
      <c r="A148" t="s">
        <v>0</v>
      </c>
    </row>
    <row r="149" spans="1:12" x14ac:dyDescent="0.25">
      <c r="A149" t="s">
        <v>0</v>
      </c>
    </row>
    <row r="150" spans="1:12" x14ac:dyDescent="0.25">
      <c r="A150" t="s">
        <v>0</v>
      </c>
      <c r="F150" s="24" t="s">
        <v>1087</v>
      </c>
      <c r="G150" s="24" t="s">
        <v>1088</v>
      </c>
      <c r="H150" s="24" t="s">
        <v>1089</v>
      </c>
      <c r="I150" s="24"/>
      <c r="J150" s="24"/>
      <c r="K150" s="24"/>
      <c r="L150" s="24"/>
    </row>
    <row r="151" spans="1:12" x14ac:dyDescent="0.25">
      <c r="A151" t="s">
        <v>0</v>
      </c>
      <c r="C151" s="24" t="s">
        <v>1084</v>
      </c>
      <c r="D151" s="213" t="s">
        <v>1085</v>
      </c>
      <c r="E151" s="6">
        <v>19</v>
      </c>
      <c r="F151" s="24">
        <f>(E151-F155)/(G155-F155)</f>
        <v>0.47619047619047616</v>
      </c>
      <c r="G151" s="24">
        <f>F156+(F151*(G156-F156))</f>
        <v>5.4825862512771142</v>
      </c>
      <c r="H151" s="24"/>
      <c r="I151" s="24"/>
      <c r="J151" s="24"/>
      <c r="K151" s="24"/>
      <c r="L151" s="24"/>
    </row>
    <row r="152" spans="1:12" x14ac:dyDescent="0.25">
      <c r="A152" t="s">
        <v>0</v>
      </c>
      <c r="C152" s="24"/>
      <c r="D152" s="213" t="s">
        <v>1086</v>
      </c>
      <c r="E152" s="6">
        <v>1.4615400000000001</v>
      </c>
      <c r="F152" s="24">
        <f>(E152-E156)/(E157-E156)</f>
        <v>0.61785809906291833</v>
      </c>
      <c r="G152" s="24">
        <f>F157+(F151*(G157-F157))</f>
        <v>8.1335991195659769</v>
      </c>
      <c r="H152" s="24">
        <f>G151+(F152*(G152-G151))</f>
        <v>7.1205360226694054</v>
      </c>
      <c r="I152" s="24"/>
      <c r="J152" s="24"/>
      <c r="K152" s="24"/>
      <c r="L152" s="24"/>
    </row>
    <row r="153" spans="1:12" x14ac:dyDescent="0.25">
      <c r="B153" s="145" t="s">
        <v>1073</v>
      </c>
      <c r="C153" s="145"/>
      <c r="D153" s="146"/>
      <c r="E153" s="146"/>
      <c r="F153" s="146"/>
    </row>
    <row r="154" spans="1:12" x14ac:dyDescent="0.25">
      <c r="C154" s="147" t="s">
        <v>1074</v>
      </c>
      <c r="D154" s="147" t="s">
        <v>1083</v>
      </c>
      <c r="E154" s="147" t="s">
        <v>1078</v>
      </c>
      <c r="F154" s="211" t="s">
        <v>1082</v>
      </c>
      <c r="G154" s="211" t="s">
        <v>1079</v>
      </c>
      <c r="H154" s="211" t="s">
        <v>1080</v>
      </c>
    </row>
    <row r="155" spans="1:12" x14ac:dyDescent="0.25">
      <c r="C155" s="1" t="s">
        <v>1075</v>
      </c>
      <c r="D155" s="61">
        <v>-999</v>
      </c>
      <c r="E155" s="61">
        <v>-999</v>
      </c>
      <c r="F155" s="1">
        <v>14</v>
      </c>
      <c r="G155" s="1">
        <v>24.5</v>
      </c>
      <c r="H155" s="1">
        <v>35</v>
      </c>
    </row>
    <row r="156" spans="1:12" x14ac:dyDescent="0.25">
      <c r="C156" s="209" t="s">
        <v>1076</v>
      </c>
      <c r="D156" s="210">
        <v>14</v>
      </c>
      <c r="E156" s="214">
        <v>1</v>
      </c>
      <c r="F156" s="208">
        <v>4.0472407657688896</v>
      </c>
      <c r="G156" s="208">
        <v>7.0614662853361603</v>
      </c>
      <c r="H156" s="208">
        <v>10.0579689809278</v>
      </c>
    </row>
    <row r="157" spans="1:12" x14ac:dyDescent="0.25">
      <c r="C157" s="212" t="s">
        <v>1079</v>
      </c>
      <c r="D157" s="61">
        <v>-999</v>
      </c>
      <c r="E157" s="214">
        <v>1.7470000000000001</v>
      </c>
      <c r="F157" s="208">
        <v>6.1745806457053201</v>
      </c>
      <c r="G157" s="208">
        <v>10.288519440812699</v>
      </c>
      <c r="H157" s="208">
        <v>14.0528614685423</v>
      </c>
    </row>
    <row r="158" spans="1:12" x14ac:dyDescent="0.25">
      <c r="C158" s="212" t="s">
        <v>1080</v>
      </c>
      <c r="D158" s="61">
        <v>-999</v>
      </c>
      <c r="E158" s="214">
        <v>2.12</v>
      </c>
      <c r="F158" s="208">
        <v>14.2402417304402</v>
      </c>
      <c r="G158" s="208">
        <v>23.261833752330102</v>
      </c>
      <c r="H158" s="208">
        <v>30.962188370029502</v>
      </c>
    </row>
    <row r="159" spans="1:12" x14ac:dyDescent="0.25">
      <c r="C159" s="212" t="s">
        <v>1081</v>
      </c>
      <c r="D159" s="61">
        <v>-999</v>
      </c>
      <c r="E159" s="214">
        <v>2.3069999999999999</v>
      </c>
      <c r="F159" s="208">
        <v>19.5080882760811</v>
      </c>
      <c r="G159" s="208">
        <v>31.842461807964899</v>
      </c>
      <c r="H159" s="208">
        <v>42.388314683006897</v>
      </c>
    </row>
    <row r="160" spans="1:12" x14ac:dyDescent="0.25">
      <c r="C160" s="209" t="s">
        <v>1077</v>
      </c>
      <c r="D160" s="210">
        <v>35</v>
      </c>
      <c r="E160" s="214">
        <v>2.4</v>
      </c>
      <c r="F160" s="208">
        <v>23.0287784144776</v>
      </c>
      <c r="G160" s="208">
        <v>37.512878873992399</v>
      </c>
      <c r="H160" s="208">
        <v>49.8631679938944</v>
      </c>
    </row>
    <row r="161" spans="1:10" x14ac:dyDescent="0.25">
      <c r="B161" t="s">
        <v>50</v>
      </c>
    </row>
    <row r="162" spans="1:10" x14ac:dyDescent="0.25">
      <c r="A162" t="s">
        <v>0</v>
      </c>
    </row>
    <row r="163" spans="1:10" x14ac:dyDescent="0.25">
      <c r="A163" t="s">
        <v>0</v>
      </c>
    </row>
    <row r="164" spans="1:10" x14ac:dyDescent="0.25">
      <c r="B164" s="145" t="s">
        <v>1090</v>
      </c>
      <c r="C164" s="145"/>
      <c r="D164" s="146"/>
      <c r="E164" s="146"/>
      <c r="F164" s="146"/>
    </row>
    <row r="165" spans="1:10" x14ac:dyDescent="0.25">
      <c r="C165" s="147" t="s">
        <v>1074</v>
      </c>
      <c r="D165" s="147" t="s">
        <v>1093</v>
      </c>
      <c r="E165" s="147" t="s">
        <v>1094</v>
      </c>
      <c r="F165" s="211" t="s">
        <v>1082</v>
      </c>
      <c r="G165" s="211" t="s">
        <v>1079</v>
      </c>
      <c r="H165" s="211" t="s">
        <v>1080</v>
      </c>
      <c r="I165" s="211" t="s">
        <v>1081</v>
      </c>
      <c r="J165" s="211" t="s">
        <v>1092</v>
      </c>
    </row>
    <row r="166" spans="1:10" x14ac:dyDescent="0.25">
      <c r="C166" s="1" t="s">
        <v>1091</v>
      </c>
      <c r="D166" s="61">
        <v>-999</v>
      </c>
      <c r="E166" s="61">
        <v>-999</v>
      </c>
      <c r="F166" s="1">
        <v>5</v>
      </c>
      <c r="G166" s="1">
        <v>6.5</v>
      </c>
      <c r="H166" s="1">
        <v>8</v>
      </c>
      <c r="I166" s="1">
        <v>9.5</v>
      </c>
      <c r="J166" s="1">
        <v>11</v>
      </c>
    </row>
    <row r="167" spans="1:10" x14ac:dyDescent="0.25">
      <c r="C167" s="209" t="s">
        <v>1076</v>
      </c>
      <c r="D167" s="210">
        <v>5</v>
      </c>
      <c r="E167" s="214">
        <v>0.5</v>
      </c>
      <c r="F167" s="208">
        <v>1.97075256891674</v>
      </c>
      <c r="G167" s="208">
        <v>2.8444383206836301</v>
      </c>
      <c r="H167" s="208">
        <v>3.9326226591917002</v>
      </c>
      <c r="I167" s="208">
        <v>5.3269916570599696</v>
      </c>
      <c r="J167" s="208">
        <v>7.1779300540934097</v>
      </c>
    </row>
    <row r="168" spans="1:10" x14ac:dyDescent="0.25">
      <c r="C168" s="212" t="s">
        <v>1079</v>
      </c>
      <c r="D168" s="61">
        <v>-999</v>
      </c>
      <c r="E168" s="214">
        <v>0.53300000000000003</v>
      </c>
      <c r="F168" s="208">
        <v>1.96284432544732</v>
      </c>
      <c r="G168" s="208">
        <v>2.8005516945156299</v>
      </c>
      <c r="H168" s="208">
        <v>3.8193107805482698</v>
      </c>
      <c r="I168" s="208">
        <v>5.0849283328115904</v>
      </c>
      <c r="J168" s="208">
        <v>6.6994992979074697</v>
      </c>
    </row>
    <row r="169" spans="1:10" x14ac:dyDescent="0.25">
      <c r="C169" s="212" t="s">
        <v>1080</v>
      </c>
      <c r="D169" s="61">
        <v>-999</v>
      </c>
      <c r="E169" s="214">
        <v>0.6</v>
      </c>
      <c r="F169" s="208">
        <v>1.9458491393528901</v>
      </c>
      <c r="G169" s="208">
        <v>2.7204932493267502</v>
      </c>
      <c r="H169" s="208">
        <v>3.6215925755201099</v>
      </c>
      <c r="I169" s="208">
        <v>4.68286348872397</v>
      </c>
      <c r="J169" s="208">
        <v>5.9511778179594499</v>
      </c>
    </row>
    <row r="170" spans="1:10" x14ac:dyDescent="0.25">
      <c r="C170" s="212" t="s">
        <v>1081</v>
      </c>
      <c r="D170" s="61">
        <v>-999</v>
      </c>
      <c r="E170" s="214">
        <v>0.73299999999999998</v>
      </c>
      <c r="F170" s="208">
        <v>1.9150348596070901</v>
      </c>
      <c r="G170" s="208">
        <v>2.5886355631293001</v>
      </c>
      <c r="H170" s="208">
        <v>3.31808108043731</v>
      </c>
      <c r="I170" s="208">
        <v>4.1106164511500101</v>
      </c>
      <c r="J170" s="208">
        <v>4.9747966105752699</v>
      </c>
    </row>
    <row r="171" spans="1:10" x14ac:dyDescent="0.25">
      <c r="C171" s="209" t="s">
        <v>1077</v>
      </c>
      <c r="D171" s="210">
        <v>11</v>
      </c>
      <c r="E171" s="214">
        <v>1</v>
      </c>
      <c r="F171" s="208">
        <v>1.9042669937369301</v>
      </c>
      <c r="G171" s="208">
        <v>2.49795552472336</v>
      </c>
      <c r="H171" s="208">
        <v>3.10249026657586</v>
      </c>
      <c r="I171" s="208">
        <v>3.7181711866689202</v>
      </c>
      <c r="J171" s="208">
        <v>4.3453094166638202</v>
      </c>
    </row>
    <row r="172" spans="1:10" x14ac:dyDescent="0.25">
      <c r="B172" t="s">
        <v>50</v>
      </c>
    </row>
    <row r="173" spans="1:10" x14ac:dyDescent="0.25">
      <c r="A173" t="s">
        <v>0</v>
      </c>
    </row>
    <row r="174" spans="1:10" x14ac:dyDescent="0.25">
      <c r="A174" t="s">
        <v>0</v>
      </c>
    </row>
    <row r="175" spans="1:10" x14ac:dyDescent="0.25">
      <c r="B175" s="145" t="s">
        <v>1095</v>
      </c>
      <c r="C175" s="145"/>
      <c r="D175" s="146"/>
      <c r="E175" s="146"/>
      <c r="F175" s="146"/>
    </row>
    <row r="176" spans="1:10" x14ac:dyDescent="0.25">
      <c r="C176" s="147" t="s">
        <v>1074</v>
      </c>
      <c r="D176" s="147" t="s">
        <v>1093</v>
      </c>
      <c r="E176" s="147" t="s">
        <v>1094</v>
      </c>
      <c r="F176" s="211" t="s">
        <v>1082</v>
      </c>
      <c r="G176" s="211" t="s">
        <v>1079</v>
      </c>
      <c r="H176" s="211" t="s">
        <v>1080</v>
      </c>
      <c r="I176" s="211" t="s">
        <v>1081</v>
      </c>
      <c r="J176" s="211" t="s">
        <v>1092</v>
      </c>
    </row>
    <row r="177" spans="1:10" x14ac:dyDescent="0.25">
      <c r="C177" s="1" t="s">
        <v>1091</v>
      </c>
      <c r="D177" s="61">
        <v>-999</v>
      </c>
      <c r="E177" s="61">
        <v>-999</v>
      </c>
      <c r="F177" s="1">
        <v>5</v>
      </c>
      <c r="G177" s="1">
        <v>6.5</v>
      </c>
      <c r="H177" s="1">
        <v>8</v>
      </c>
      <c r="I177" s="1">
        <v>9.5</v>
      </c>
      <c r="J177" s="1">
        <v>11</v>
      </c>
    </row>
    <row r="178" spans="1:10" x14ac:dyDescent="0.25">
      <c r="C178" s="209" t="s">
        <v>1076</v>
      </c>
      <c r="D178" s="210">
        <v>5</v>
      </c>
      <c r="E178" s="214">
        <v>0.5</v>
      </c>
      <c r="F178" s="208">
        <v>1.7942855944084</v>
      </c>
      <c r="G178" s="208">
        <v>2.5916448771333802</v>
      </c>
      <c r="H178" s="208">
        <v>3.5825249774526</v>
      </c>
      <c r="I178" s="208">
        <v>4.8517308256082803</v>
      </c>
      <c r="J178" s="208">
        <v>6.5356901340632803</v>
      </c>
    </row>
    <row r="179" spans="1:10" x14ac:dyDescent="0.25">
      <c r="C179" s="212" t="s">
        <v>1079</v>
      </c>
      <c r="D179" s="61">
        <v>-999</v>
      </c>
      <c r="E179" s="214">
        <v>0.53300000000000003</v>
      </c>
      <c r="F179" s="208">
        <v>1.77898616093772</v>
      </c>
      <c r="G179" s="208">
        <v>2.5402916834371498</v>
      </c>
      <c r="H179" s="208">
        <v>3.4638458735704498</v>
      </c>
      <c r="I179" s="208">
        <v>4.6107957261729098</v>
      </c>
      <c r="J179" s="208">
        <v>6.0733477408235998</v>
      </c>
    </row>
    <row r="180" spans="1:10" x14ac:dyDescent="0.25">
      <c r="C180" s="212" t="s">
        <v>1080</v>
      </c>
      <c r="D180" s="61">
        <v>-999</v>
      </c>
      <c r="E180" s="214">
        <v>0.6</v>
      </c>
      <c r="F180" s="208">
        <v>1.75659272239308</v>
      </c>
      <c r="G180" s="208">
        <v>2.4563861478715201</v>
      </c>
      <c r="H180" s="208">
        <v>3.2695841015439102</v>
      </c>
      <c r="I180" s="208">
        <v>4.2270598588017201</v>
      </c>
      <c r="J180" s="208">
        <v>5.3709478849509997</v>
      </c>
    </row>
    <row r="181" spans="1:10" x14ac:dyDescent="0.25">
      <c r="C181" s="212" t="s">
        <v>1081</v>
      </c>
      <c r="D181" s="61">
        <v>-999</v>
      </c>
      <c r="E181" s="214">
        <v>0.73299999999999998</v>
      </c>
      <c r="F181" s="208">
        <v>1.72032382138787</v>
      </c>
      <c r="G181" s="208">
        <v>2.32518712743276</v>
      </c>
      <c r="H181" s="208">
        <v>2.9800504544991</v>
      </c>
      <c r="I181" s="208">
        <v>3.6913808495307201</v>
      </c>
      <c r="J181" s="208">
        <v>4.46681088075161</v>
      </c>
    </row>
    <row r="182" spans="1:10" x14ac:dyDescent="0.25">
      <c r="C182" s="209" t="s">
        <v>1077</v>
      </c>
      <c r="D182" s="210">
        <v>11</v>
      </c>
      <c r="E182" s="214">
        <v>1</v>
      </c>
      <c r="F182" s="208">
        <v>1.65911382447797</v>
      </c>
      <c r="G182" s="208">
        <v>2.1761929600139598</v>
      </c>
      <c r="H182" s="208">
        <v>2.7026315115116599</v>
      </c>
      <c r="I182" s="208">
        <v>3.2386859156367702</v>
      </c>
      <c r="J182" s="208">
        <v>3.7846220634737802</v>
      </c>
    </row>
    <row r="183" spans="1:10" x14ac:dyDescent="0.25">
      <c r="B183" t="s">
        <v>50</v>
      </c>
    </row>
    <row r="184" spans="1:10" x14ac:dyDescent="0.25">
      <c r="A184" t="s">
        <v>0</v>
      </c>
    </row>
    <row r="185" spans="1:10" x14ac:dyDescent="0.25">
      <c r="A185" t="s">
        <v>0</v>
      </c>
    </row>
    <row r="186" spans="1:10" x14ac:dyDescent="0.25">
      <c r="B186" s="145" t="s">
        <v>1096</v>
      </c>
      <c r="C186" s="145"/>
      <c r="D186" s="146"/>
      <c r="E186" s="146"/>
      <c r="F186" s="146"/>
    </row>
    <row r="187" spans="1:10" x14ac:dyDescent="0.25">
      <c r="C187" s="147" t="s">
        <v>1074</v>
      </c>
      <c r="D187" s="147" t="s">
        <v>1093</v>
      </c>
      <c r="E187" s="147" t="s">
        <v>1094</v>
      </c>
      <c r="F187" s="211" t="s">
        <v>1082</v>
      </c>
      <c r="G187" s="211" t="s">
        <v>1079</v>
      </c>
      <c r="H187" s="211" t="s">
        <v>1080</v>
      </c>
      <c r="I187" s="211" t="s">
        <v>1081</v>
      </c>
      <c r="J187" s="211" t="s">
        <v>1092</v>
      </c>
    </row>
    <row r="188" spans="1:10" x14ac:dyDescent="0.25">
      <c r="C188" s="1" t="s">
        <v>1091</v>
      </c>
      <c r="D188" s="61">
        <v>-999</v>
      </c>
      <c r="E188" s="61">
        <v>-999</v>
      </c>
      <c r="F188" s="1">
        <v>7</v>
      </c>
      <c r="G188" s="1">
        <v>9.25</v>
      </c>
      <c r="H188" s="1">
        <v>11.5</v>
      </c>
      <c r="I188" s="1">
        <v>13.75</v>
      </c>
      <c r="J188" s="1">
        <v>16</v>
      </c>
    </row>
    <row r="189" spans="1:10" x14ac:dyDescent="0.25">
      <c r="C189" s="209" t="s">
        <v>1076</v>
      </c>
      <c r="D189" s="210">
        <v>7</v>
      </c>
      <c r="E189" s="214">
        <v>0.5</v>
      </c>
      <c r="F189" s="208">
        <v>2.7615174522980399</v>
      </c>
      <c r="G189" s="208">
        <v>4.1485710088989096</v>
      </c>
      <c r="H189" s="208">
        <v>5.9340351273548704</v>
      </c>
      <c r="I189" s="208">
        <v>8.3924622983812895</v>
      </c>
      <c r="J189" s="208">
        <v>11.947880320460801</v>
      </c>
    </row>
    <row r="190" spans="1:10" x14ac:dyDescent="0.25">
      <c r="C190" s="212" t="s">
        <v>1079</v>
      </c>
      <c r="D190" s="61">
        <v>-999</v>
      </c>
      <c r="E190" s="214">
        <v>0.54</v>
      </c>
      <c r="F190" s="208">
        <v>2.6956190656579899</v>
      </c>
      <c r="G190" s="208">
        <v>3.9411009592583599</v>
      </c>
      <c r="H190" s="208">
        <v>5.4901821757658498</v>
      </c>
      <c r="I190" s="208">
        <v>7.4630673018686604</v>
      </c>
      <c r="J190" s="208">
        <v>10.060210076720599</v>
      </c>
    </row>
    <row r="191" spans="1:10" x14ac:dyDescent="0.25">
      <c r="C191" s="212" t="s">
        <v>1080</v>
      </c>
      <c r="D191" s="61">
        <v>-999</v>
      </c>
      <c r="E191" s="214">
        <v>0.62</v>
      </c>
      <c r="F191" s="208">
        <v>2.57861527254442</v>
      </c>
      <c r="G191" s="208">
        <v>3.6273512314369798</v>
      </c>
      <c r="H191" s="208">
        <v>4.8206175932191604</v>
      </c>
      <c r="I191" s="208">
        <v>6.1903363384175796</v>
      </c>
      <c r="J191" s="208">
        <v>7.7785086506320402</v>
      </c>
    </row>
    <row r="192" spans="1:10" x14ac:dyDescent="0.25">
      <c r="C192" s="212" t="s">
        <v>1081</v>
      </c>
      <c r="D192" s="61">
        <v>-999</v>
      </c>
      <c r="E192" s="214">
        <v>0.78</v>
      </c>
      <c r="F192" s="208">
        <v>2.4666459333349202</v>
      </c>
      <c r="G192" s="208">
        <v>3.3051087647532902</v>
      </c>
      <c r="H192" s="208">
        <v>4.1673064794133801</v>
      </c>
      <c r="I192" s="208">
        <v>5.0542179253575998</v>
      </c>
      <c r="J192" s="208">
        <v>5.9668730023326901</v>
      </c>
    </row>
    <row r="193" spans="1:10" x14ac:dyDescent="0.25">
      <c r="C193" s="209" t="s">
        <v>1077</v>
      </c>
      <c r="D193" s="210">
        <v>16</v>
      </c>
      <c r="E193" s="214">
        <v>1.1000000000000001</v>
      </c>
      <c r="F193" s="208">
        <v>2.3452972083399901</v>
      </c>
      <c r="G193" s="208">
        <v>3.0914418940374002</v>
      </c>
      <c r="H193" s="208">
        <v>3.83384931080638</v>
      </c>
      <c r="I193" s="208">
        <v>4.5725249664643197</v>
      </c>
      <c r="J193" s="208">
        <v>5.3074744820016102</v>
      </c>
    </row>
    <row r="194" spans="1:10" x14ac:dyDescent="0.25">
      <c r="B194" t="s">
        <v>50</v>
      </c>
    </row>
    <row r="195" spans="1:10" x14ac:dyDescent="0.25">
      <c r="A195" t="s">
        <v>0</v>
      </c>
    </row>
    <row r="196" spans="1:10" x14ac:dyDescent="0.25">
      <c r="A196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965</v>
      </c>
      <c r="H3" t="s">
        <v>966</v>
      </c>
    </row>
    <row r="4" spans="3:14" x14ac:dyDescent="0.25">
      <c r="C4" t="s">
        <v>852</v>
      </c>
      <c r="D4" t="str">
        <f t="shared" ref="D4:D10" si="0">VLOOKUP(C4, M$4:N$28, 2, FALSE)</f>
        <v>Qr47rated</v>
      </c>
      <c r="M4" t="s">
        <v>852</v>
      </c>
      <c r="N4" t="s">
        <v>826</v>
      </c>
    </row>
    <row r="5" spans="3:14" x14ac:dyDescent="0.25">
      <c r="C5" t="s">
        <v>853</v>
      </c>
      <c r="D5" t="str">
        <f t="shared" si="0"/>
        <v>Qr47min</v>
      </c>
      <c r="M5" t="s">
        <v>853</v>
      </c>
      <c r="N5" t="s">
        <v>827</v>
      </c>
    </row>
    <row r="6" spans="3:14" x14ac:dyDescent="0.25">
      <c r="C6" t="s">
        <v>854</v>
      </c>
      <c r="D6" t="str">
        <f t="shared" si="0"/>
        <v>Qr17rated</v>
      </c>
      <c r="M6" t="s">
        <v>854</v>
      </c>
      <c r="N6" t="s">
        <v>828</v>
      </c>
    </row>
    <row r="7" spans="3:14" x14ac:dyDescent="0.25">
      <c r="C7" t="s">
        <v>855</v>
      </c>
      <c r="D7" t="str">
        <f t="shared" si="0"/>
        <v>Qr17min</v>
      </c>
      <c r="M7" t="s">
        <v>855</v>
      </c>
      <c r="N7" t="s">
        <v>829</v>
      </c>
    </row>
    <row r="8" spans="3:14" x14ac:dyDescent="0.25">
      <c r="C8" t="s">
        <v>856</v>
      </c>
      <c r="D8" t="str">
        <f t="shared" si="0"/>
        <v>Qr5rated</v>
      </c>
      <c r="M8" t="s">
        <v>864</v>
      </c>
      <c r="N8" t="s">
        <v>830</v>
      </c>
    </row>
    <row r="9" spans="3:14" x14ac:dyDescent="0.25">
      <c r="C9" t="s">
        <v>857</v>
      </c>
      <c r="D9" t="str">
        <f t="shared" si="0"/>
        <v>Qr5min</v>
      </c>
      <c r="M9" t="s">
        <v>856</v>
      </c>
      <c r="N9" t="s">
        <v>831</v>
      </c>
    </row>
    <row r="10" spans="3:14" x14ac:dyDescent="0.25">
      <c r="C10" t="s">
        <v>858</v>
      </c>
      <c r="D10" t="str">
        <f t="shared" si="0"/>
        <v>Qr95rated</v>
      </c>
      <c r="M10" t="s">
        <v>857</v>
      </c>
      <c r="N10" t="s">
        <v>832</v>
      </c>
    </row>
    <row r="11" spans="3:14" x14ac:dyDescent="0.25">
      <c r="C11" t="s">
        <v>859</v>
      </c>
      <c r="D11" s="205" t="str">
        <f>H11</f>
        <v>Qr95min</v>
      </c>
      <c r="H11" t="s">
        <v>819</v>
      </c>
      <c r="M11" t="s">
        <v>867</v>
      </c>
      <c r="N11" t="s">
        <v>833</v>
      </c>
    </row>
    <row r="12" spans="3:14" x14ac:dyDescent="0.25">
      <c r="C12" t="s">
        <v>860</v>
      </c>
      <c r="D12" s="205" t="str">
        <f t="shared" ref="D12:D15" si="1">H12</f>
        <v>Qr82min</v>
      </c>
      <c r="H12" t="s">
        <v>967</v>
      </c>
      <c r="M12" t="s">
        <v>868</v>
      </c>
      <c r="N12" t="s">
        <v>834</v>
      </c>
    </row>
    <row r="13" spans="3:14" x14ac:dyDescent="0.25">
      <c r="C13" t="s">
        <v>861</v>
      </c>
      <c r="D13" s="205" t="str">
        <f t="shared" si="1"/>
        <v>Qm17max</v>
      </c>
      <c r="H13" t="s">
        <v>968</v>
      </c>
      <c r="M13" t="s">
        <v>858</v>
      </c>
      <c r="N13" t="s">
        <v>835</v>
      </c>
    </row>
    <row r="14" spans="3:14" x14ac:dyDescent="0.25">
      <c r="C14" t="s">
        <v>862</v>
      </c>
      <c r="D14" s="205" t="str">
        <f t="shared" si="1"/>
        <v>Qm17rated</v>
      </c>
      <c r="H14" t="s">
        <v>969</v>
      </c>
      <c r="M14" t="s">
        <v>869</v>
      </c>
      <c r="N14" t="s">
        <v>836</v>
      </c>
    </row>
    <row r="15" spans="3:14" x14ac:dyDescent="0.25">
      <c r="C15" t="s">
        <v>863</v>
      </c>
      <c r="D15" s="205" t="str">
        <f t="shared" si="1"/>
        <v>Qm17min</v>
      </c>
      <c r="H15" t="s">
        <v>970</v>
      </c>
      <c r="M15" t="s">
        <v>870</v>
      </c>
      <c r="N15" t="s">
        <v>837</v>
      </c>
    </row>
    <row r="16" spans="3:14" x14ac:dyDescent="0.25">
      <c r="C16" t="s">
        <v>864</v>
      </c>
      <c r="D16" t="str">
        <f>VLOOKUP(C16, M$4:N$28, 2, FALSE)</f>
        <v>Qm5max</v>
      </c>
      <c r="M16" t="s">
        <v>946</v>
      </c>
      <c r="N16" t="s">
        <v>838</v>
      </c>
    </row>
    <row r="17" spans="3:14" x14ac:dyDescent="0.25">
      <c r="C17" t="s">
        <v>865</v>
      </c>
      <c r="D17" s="205" t="str">
        <f t="shared" ref="D17:D18" si="2">H17</f>
        <v>Qm5rated</v>
      </c>
      <c r="H17" t="s">
        <v>971</v>
      </c>
      <c r="M17" t="s">
        <v>947</v>
      </c>
      <c r="N17" t="s">
        <v>839</v>
      </c>
    </row>
    <row r="18" spans="3:14" x14ac:dyDescent="0.25">
      <c r="C18" t="s">
        <v>866</v>
      </c>
      <c r="D18" s="205" t="str">
        <f t="shared" si="2"/>
        <v>Qm5min</v>
      </c>
      <c r="H18" t="s">
        <v>972</v>
      </c>
      <c r="M18" t="s">
        <v>956</v>
      </c>
      <c r="N18" t="s">
        <v>840</v>
      </c>
    </row>
    <row r="19" spans="3:14" x14ac:dyDescent="0.25">
      <c r="C19" t="s">
        <v>867</v>
      </c>
      <c r="D19" t="str">
        <f>VLOOKUP(C19, M$4:N$28, 2, FALSE)</f>
        <v>QmslopeLCTmax</v>
      </c>
      <c r="M19" t="s">
        <v>948</v>
      </c>
      <c r="N19" t="s">
        <v>841</v>
      </c>
    </row>
    <row r="20" spans="3:14" x14ac:dyDescent="0.25">
      <c r="C20" t="s">
        <v>868</v>
      </c>
      <c r="D20" t="str">
        <f>VLOOKUP(C20, M$4:N$28, 2, FALSE)</f>
        <v>QmslopeLCTmin</v>
      </c>
      <c r="M20" t="s">
        <v>949</v>
      </c>
      <c r="N20" t="s">
        <v>842</v>
      </c>
    </row>
    <row r="21" spans="3:14" x14ac:dyDescent="0.25">
      <c r="C21" t="s">
        <v>869</v>
      </c>
      <c r="D21" t="str">
        <f>VLOOKUP(C21, M$4:N$28, 2, FALSE)</f>
        <v>Qm95max</v>
      </c>
      <c r="M21" t="s">
        <v>958</v>
      </c>
      <c r="N21" t="s">
        <v>843</v>
      </c>
    </row>
    <row r="22" spans="3:14" x14ac:dyDescent="0.25">
      <c r="C22" t="s">
        <v>870</v>
      </c>
      <c r="D22" t="str">
        <f>VLOOKUP(C22, M$4:N$28, 2, FALSE)</f>
        <v>Qm95min</v>
      </c>
      <c r="M22" t="s">
        <v>950</v>
      </c>
      <c r="N22" t="s">
        <v>844</v>
      </c>
    </row>
    <row r="23" spans="3:14" x14ac:dyDescent="0.25">
      <c r="C23" t="s">
        <v>871</v>
      </c>
      <c r="D23" s="205" t="str">
        <f t="shared" ref="D23:D86" si="3">H23</f>
        <v>Qn47max</v>
      </c>
      <c r="E23" s="1" t="s">
        <v>974</v>
      </c>
      <c r="F23" s="1">
        <v>47</v>
      </c>
      <c r="G23" t="s">
        <v>983</v>
      </c>
      <c r="H23" t="str">
        <f>E23&amp;F23&amp;G23</f>
        <v>Qn47max</v>
      </c>
      <c r="M23" t="s">
        <v>951</v>
      </c>
      <c r="N23" t="s">
        <v>845</v>
      </c>
    </row>
    <row r="24" spans="3:14" x14ac:dyDescent="0.25">
      <c r="C24" t="s">
        <v>872</v>
      </c>
      <c r="D24" s="205" t="str">
        <f t="shared" si="3"/>
        <v>Qn47min</v>
      </c>
      <c r="E24" s="1" t="s">
        <v>974</v>
      </c>
      <c r="F24" s="1">
        <v>47</v>
      </c>
      <c r="G24" t="s">
        <v>984</v>
      </c>
      <c r="H24" t="str">
        <f t="shared" ref="H24:H87" si="4">E24&amp;F24&amp;G24</f>
        <v>Qn47min</v>
      </c>
      <c r="M24" t="s">
        <v>961</v>
      </c>
      <c r="N24" t="s">
        <v>846</v>
      </c>
    </row>
    <row r="25" spans="3:14" x14ac:dyDescent="0.25">
      <c r="C25" t="s">
        <v>873</v>
      </c>
      <c r="D25" s="205" t="str">
        <f t="shared" si="3"/>
        <v>Qn17max</v>
      </c>
      <c r="E25" s="1" t="s">
        <v>974</v>
      </c>
      <c r="F25" s="1">
        <v>17</v>
      </c>
      <c r="G25" t="s">
        <v>983</v>
      </c>
      <c r="H25" t="str">
        <f t="shared" si="4"/>
        <v>Qn17max</v>
      </c>
      <c r="M25" t="s">
        <v>962</v>
      </c>
      <c r="N25" t="s">
        <v>847</v>
      </c>
    </row>
    <row r="26" spans="3:14" x14ac:dyDescent="0.25">
      <c r="C26" t="s">
        <v>874</v>
      </c>
      <c r="D26" s="205" t="str">
        <f t="shared" si="3"/>
        <v>Qn17rated</v>
      </c>
      <c r="E26" s="1" t="s">
        <v>974</v>
      </c>
      <c r="F26" s="1">
        <v>17</v>
      </c>
      <c r="G26" t="s">
        <v>985</v>
      </c>
      <c r="H26" t="str">
        <f t="shared" si="4"/>
        <v>Qn17rated</v>
      </c>
      <c r="M26" t="s">
        <v>952</v>
      </c>
      <c r="N26" t="s">
        <v>848</v>
      </c>
    </row>
    <row r="27" spans="3:14" x14ac:dyDescent="0.25">
      <c r="C27" t="s">
        <v>875</v>
      </c>
      <c r="D27" s="205" t="str">
        <f t="shared" si="3"/>
        <v>Qn17min</v>
      </c>
      <c r="E27" s="1" t="s">
        <v>974</v>
      </c>
      <c r="F27" s="1">
        <v>17</v>
      </c>
      <c r="G27" t="s">
        <v>984</v>
      </c>
      <c r="H27" t="str">
        <f t="shared" si="4"/>
        <v>Qn17min</v>
      </c>
      <c r="M27" t="s">
        <v>963</v>
      </c>
      <c r="N27" t="s">
        <v>849</v>
      </c>
    </row>
    <row r="28" spans="3:14" x14ac:dyDescent="0.25">
      <c r="C28" t="s">
        <v>876</v>
      </c>
      <c r="D28" s="205" t="str">
        <f t="shared" si="3"/>
        <v>Qn5max</v>
      </c>
      <c r="E28" s="1" t="s">
        <v>974</v>
      </c>
      <c r="F28" s="1">
        <v>5</v>
      </c>
      <c r="G28" t="s">
        <v>983</v>
      </c>
      <c r="H28" t="str">
        <f t="shared" si="4"/>
        <v>Qn5max</v>
      </c>
      <c r="M28" t="s">
        <v>964</v>
      </c>
      <c r="N28" t="s">
        <v>850</v>
      </c>
    </row>
    <row r="29" spans="3:14" x14ac:dyDescent="0.25">
      <c r="C29" t="s">
        <v>877</v>
      </c>
      <c r="D29" s="205" t="str">
        <f t="shared" si="3"/>
        <v>Qn5rated</v>
      </c>
      <c r="E29" s="1" t="s">
        <v>974</v>
      </c>
      <c r="F29" s="1">
        <v>5</v>
      </c>
      <c r="G29" t="s">
        <v>985</v>
      </c>
      <c r="H29" t="str">
        <f t="shared" si="4"/>
        <v>Qn5rated</v>
      </c>
    </row>
    <row r="30" spans="3:14" x14ac:dyDescent="0.25">
      <c r="C30" t="s">
        <v>878</v>
      </c>
      <c r="D30" s="205" t="str">
        <f t="shared" si="3"/>
        <v>Qn5min</v>
      </c>
      <c r="E30" s="1" t="s">
        <v>974</v>
      </c>
      <c r="F30" s="1">
        <v>5</v>
      </c>
      <c r="G30" t="s">
        <v>984</v>
      </c>
      <c r="H30" t="str">
        <f t="shared" si="4"/>
        <v>Qn5min</v>
      </c>
    </row>
    <row r="31" spans="3:14" x14ac:dyDescent="0.25">
      <c r="C31" t="s">
        <v>879</v>
      </c>
      <c r="D31" s="205" t="str">
        <f t="shared" si="3"/>
        <v>Qn95max</v>
      </c>
      <c r="E31" s="1" t="s">
        <v>974</v>
      </c>
      <c r="F31" s="1">
        <v>95</v>
      </c>
      <c r="G31" t="s">
        <v>983</v>
      </c>
      <c r="H31" t="str">
        <f t="shared" si="4"/>
        <v>Qn95max</v>
      </c>
    </row>
    <row r="32" spans="3:14" x14ac:dyDescent="0.25">
      <c r="C32" t="s">
        <v>880</v>
      </c>
      <c r="D32" s="205" t="str">
        <f t="shared" si="3"/>
        <v>Qn95min</v>
      </c>
      <c r="E32" s="1" t="s">
        <v>974</v>
      </c>
      <c r="F32" s="1">
        <v>95</v>
      </c>
      <c r="G32" t="s">
        <v>984</v>
      </c>
      <c r="H32" t="str">
        <f t="shared" si="4"/>
        <v>Qn95min</v>
      </c>
    </row>
    <row r="33" spans="3:8" x14ac:dyDescent="0.25">
      <c r="C33" t="s">
        <v>881</v>
      </c>
      <c r="D33" s="205" t="str">
        <f t="shared" si="3"/>
        <v>Qn82max</v>
      </c>
      <c r="E33" s="1" t="s">
        <v>974</v>
      </c>
      <c r="F33" s="1">
        <v>82</v>
      </c>
      <c r="G33" t="s">
        <v>983</v>
      </c>
      <c r="H33" t="str">
        <f t="shared" si="4"/>
        <v>Qn82max</v>
      </c>
    </row>
    <row r="34" spans="3:8" x14ac:dyDescent="0.25">
      <c r="C34" t="s">
        <v>882</v>
      </c>
      <c r="D34" s="205" t="str">
        <f t="shared" si="3"/>
        <v>Qn82min</v>
      </c>
      <c r="E34" s="1" t="s">
        <v>974</v>
      </c>
      <c r="F34" s="1">
        <v>82</v>
      </c>
      <c r="G34" t="s">
        <v>984</v>
      </c>
      <c r="H34" t="str">
        <f t="shared" si="4"/>
        <v>Qn82min</v>
      </c>
    </row>
    <row r="35" spans="3:8" x14ac:dyDescent="0.25">
      <c r="C35" t="s">
        <v>883</v>
      </c>
      <c r="D35" s="205" t="str">
        <f t="shared" si="3"/>
        <v>COPr47rated</v>
      </c>
      <c r="E35" s="1" t="s">
        <v>975</v>
      </c>
      <c r="F35" s="1">
        <v>47</v>
      </c>
      <c r="G35" t="s">
        <v>985</v>
      </c>
      <c r="H35" t="str">
        <f t="shared" si="4"/>
        <v>COPr47rated</v>
      </c>
    </row>
    <row r="36" spans="3:8" x14ac:dyDescent="0.25">
      <c r="C36" t="s">
        <v>884</v>
      </c>
      <c r="D36" s="205" t="str">
        <f t="shared" si="3"/>
        <v>COPr47min</v>
      </c>
      <c r="E36" s="1" t="s">
        <v>975</v>
      </c>
      <c r="F36" s="1">
        <v>47</v>
      </c>
      <c r="G36" t="s">
        <v>984</v>
      </c>
      <c r="H36" t="str">
        <f t="shared" si="4"/>
        <v>COPr47min</v>
      </c>
    </row>
    <row r="37" spans="3:8" x14ac:dyDescent="0.25">
      <c r="C37" t="s">
        <v>885</v>
      </c>
      <c r="D37" s="205" t="str">
        <f t="shared" si="3"/>
        <v>COPr17rated</v>
      </c>
      <c r="E37" s="1" t="s">
        <v>975</v>
      </c>
      <c r="F37" s="1">
        <v>17</v>
      </c>
      <c r="G37" t="s">
        <v>985</v>
      </c>
      <c r="H37" t="str">
        <f t="shared" si="4"/>
        <v>COPr17rated</v>
      </c>
    </row>
    <row r="38" spans="3:8" x14ac:dyDescent="0.25">
      <c r="C38" t="s">
        <v>886</v>
      </c>
      <c r="D38" s="205" t="str">
        <f t="shared" si="3"/>
        <v>COPr17min</v>
      </c>
      <c r="E38" s="1" t="s">
        <v>975</v>
      </c>
      <c r="F38" s="1">
        <v>17</v>
      </c>
      <c r="G38" t="s">
        <v>984</v>
      </c>
      <c r="H38" t="str">
        <f t="shared" si="4"/>
        <v>COPr17min</v>
      </c>
    </row>
    <row r="39" spans="3:8" x14ac:dyDescent="0.25">
      <c r="C39" t="s">
        <v>887</v>
      </c>
      <c r="D39" s="205" t="str">
        <f t="shared" si="3"/>
        <v>COPr5rated</v>
      </c>
      <c r="E39" s="1" t="s">
        <v>975</v>
      </c>
      <c r="F39" s="1">
        <v>5</v>
      </c>
      <c r="G39" t="s">
        <v>985</v>
      </c>
      <c r="H39" t="str">
        <f t="shared" si="4"/>
        <v>COPr5rated</v>
      </c>
    </row>
    <row r="40" spans="3:8" x14ac:dyDescent="0.25">
      <c r="C40" t="s">
        <v>888</v>
      </c>
      <c r="D40" s="205" t="str">
        <f t="shared" si="3"/>
        <v>COPr5min</v>
      </c>
      <c r="E40" s="1" t="s">
        <v>975</v>
      </c>
      <c r="F40" s="1">
        <v>5</v>
      </c>
      <c r="G40" t="s">
        <v>984</v>
      </c>
      <c r="H40" t="str">
        <f t="shared" si="4"/>
        <v>COPr5min</v>
      </c>
    </row>
    <row r="41" spans="3:8" x14ac:dyDescent="0.25">
      <c r="C41" t="s">
        <v>889</v>
      </c>
      <c r="D41" s="205" t="str">
        <f t="shared" si="3"/>
        <v>COPr95rated</v>
      </c>
      <c r="E41" s="1" t="s">
        <v>975</v>
      </c>
      <c r="F41" s="1">
        <v>95</v>
      </c>
      <c r="G41" t="s">
        <v>985</v>
      </c>
      <c r="H41" t="str">
        <f t="shared" si="4"/>
        <v>COPr95rated</v>
      </c>
    </row>
    <row r="42" spans="3:8" x14ac:dyDescent="0.25">
      <c r="C42" t="s">
        <v>890</v>
      </c>
      <c r="D42" s="205" t="str">
        <f t="shared" si="3"/>
        <v>COPr95min</v>
      </c>
      <c r="E42" s="1" t="s">
        <v>975</v>
      </c>
      <c r="F42" s="1">
        <v>95</v>
      </c>
      <c r="G42" t="s">
        <v>984</v>
      </c>
      <c r="H42" t="str">
        <f t="shared" si="4"/>
        <v>COPr95min</v>
      </c>
    </row>
    <row r="43" spans="3:8" x14ac:dyDescent="0.25">
      <c r="C43" t="s">
        <v>891</v>
      </c>
      <c r="D43" s="205" t="str">
        <f t="shared" si="3"/>
        <v>COPr82min</v>
      </c>
      <c r="E43" s="1" t="s">
        <v>975</v>
      </c>
      <c r="F43" s="1">
        <v>82</v>
      </c>
      <c r="G43" t="s">
        <v>984</v>
      </c>
      <c r="H43" t="str">
        <f t="shared" si="4"/>
        <v>COPr82min</v>
      </c>
    </row>
    <row r="44" spans="3:8" x14ac:dyDescent="0.25">
      <c r="C44" t="s">
        <v>892</v>
      </c>
      <c r="D44" s="205" t="str">
        <f t="shared" si="3"/>
        <v>COPm17max</v>
      </c>
      <c r="E44" s="1" t="s">
        <v>976</v>
      </c>
      <c r="F44" s="1">
        <v>17</v>
      </c>
      <c r="G44" t="s">
        <v>983</v>
      </c>
      <c r="H44" t="str">
        <f t="shared" si="4"/>
        <v>COPm17max</v>
      </c>
    </row>
    <row r="45" spans="3:8" x14ac:dyDescent="0.25">
      <c r="C45" t="s">
        <v>893</v>
      </c>
      <c r="D45" s="205" t="str">
        <f t="shared" si="3"/>
        <v>COPm17rated</v>
      </c>
      <c r="E45" s="1" t="s">
        <v>976</v>
      </c>
      <c r="F45" s="1">
        <v>17</v>
      </c>
      <c r="G45" t="s">
        <v>985</v>
      </c>
      <c r="H45" t="str">
        <f t="shared" si="4"/>
        <v>COPm17rated</v>
      </c>
    </row>
    <row r="46" spans="3:8" x14ac:dyDescent="0.25">
      <c r="C46" t="s">
        <v>894</v>
      </c>
      <c r="D46" s="205" t="str">
        <f t="shared" si="3"/>
        <v>COPm17min</v>
      </c>
      <c r="E46" s="1" t="s">
        <v>976</v>
      </c>
      <c r="F46" s="1">
        <v>17</v>
      </c>
      <c r="G46" t="s">
        <v>984</v>
      </c>
      <c r="H46" t="str">
        <f t="shared" si="4"/>
        <v>COPm17min</v>
      </c>
    </row>
    <row r="47" spans="3:8" x14ac:dyDescent="0.25">
      <c r="C47" t="s">
        <v>895</v>
      </c>
      <c r="D47" s="205" t="str">
        <f t="shared" si="3"/>
        <v>COPm5max</v>
      </c>
      <c r="E47" s="1" t="s">
        <v>976</v>
      </c>
      <c r="F47" s="1">
        <v>5</v>
      </c>
      <c r="G47" t="s">
        <v>983</v>
      </c>
      <c r="H47" t="str">
        <f t="shared" si="4"/>
        <v>COPm5max</v>
      </c>
    </row>
    <row r="48" spans="3:8" x14ac:dyDescent="0.25">
      <c r="C48" t="s">
        <v>896</v>
      </c>
      <c r="D48" s="205" t="str">
        <f t="shared" si="3"/>
        <v>COPm5rated</v>
      </c>
      <c r="E48" s="1" t="s">
        <v>976</v>
      </c>
      <c r="F48" s="1">
        <v>5</v>
      </c>
      <c r="G48" t="s">
        <v>985</v>
      </c>
      <c r="H48" t="str">
        <f t="shared" si="4"/>
        <v>COPm5rated</v>
      </c>
    </row>
    <row r="49" spans="3:8" x14ac:dyDescent="0.25">
      <c r="C49" t="s">
        <v>897</v>
      </c>
      <c r="D49" s="205" t="str">
        <f t="shared" si="3"/>
        <v>COPm5min</v>
      </c>
      <c r="E49" s="1" t="s">
        <v>976</v>
      </c>
      <c r="F49" s="1">
        <v>5</v>
      </c>
      <c r="G49" t="s">
        <v>984</v>
      </c>
      <c r="H49" t="str">
        <f t="shared" si="4"/>
        <v>COPm5min</v>
      </c>
    </row>
    <row r="50" spans="3:8" x14ac:dyDescent="0.25">
      <c r="C50" t="s">
        <v>898</v>
      </c>
      <c r="D50" s="205" t="str">
        <f t="shared" si="3"/>
        <v>COPmslopeLCTmax</v>
      </c>
      <c r="E50" s="1" t="s">
        <v>976</v>
      </c>
      <c r="F50" s="1" t="s">
        <v>986</v>
      </c>
      <c r="G50" t="s">
        <v>983</v>
      </c>
      <c r="H50" t="str">
        <f t="shared" si="4"/>
        <v>COPmslopeLCTmax</v>
      </c>
    </row>
    <row r="51" spans="3:8" x14ac:dyDescent="0.25">
      <c r="C51" t="s">
        <v>899</v>
      </c>
      <c r="D51" s="205" t="str">
        <f t="shared" si="3"/>
        <v>COPmslopeLCTmin</v>
      </c>
      <c r="E51" s="1" t="s">
        <v>976</v>
      </c>
      <c r="F51" s="1" t="s">
        <v>986</v>
      </c>
      <c r="G51" t="s">
        <v>984</v>
      </c>
      <c r="H51" t="str">
        <f t="shared" si="4"/>
        <v>COPmslopeLCTmin</v>
      </c>
    </row>
    <row r="52" spans="3:8" x14ac:dyDescent="0.25">
      <c r="C52" t="s">
        <v>900</v>
      </c>
      <c r="D52" s="205" t="str">
        <f t="shared" si="3"/>
        <v>COPm95max</v>
      </c>
      <c r="E52" s="1" t="s">
        <v>976</v>
      </c>
      <c r="F52" s="1">
        <v>95</v>
      </c>
      <c r="G52" t="s">
        <v>983</v>
      </c>
      <c r="H52" t="str">
        <f t="shared" si="4"/>
        <v>COPm95max</v>
      </c>
    </row>
    <row r="53" spans="3:8" x14ac:dyDescent="0.25">
      <c r="C53" t="s">
        <v>901</v>
      </c>
      <c r="D53" s="205" t="str">
        <f t="shared" si="3"/>
        <v>COPm95min</v>
      </c>
      <c r="E53" s="1" t="s">
        <v>976</v>
      </c>
      <c r="F53" s="1">
        <v>95</v>
      </c>
      <c r="G53" t="s">
        <v>984</v>
      </c>
      <c r="H53" t="str">
        <f t="shared" si="4"/>
        <v>COPm95min</v>
      </c>
    </row>
    <row r="54" spans="3:8" x14ac:dyDescent="0.25">
      <c r="C54" t="s">
        <v>902</v>
      </c>
      <c r="D54" s="205" t="str">
        <f t="shared" si="3"/>
        <v>COPn47max</v>
      </c>
      <c r="E54" s="1" t="s">
        <v>977</v>
      </c>
      <c r="F54" s="1">
        <v>47</v>
      </c>
      <c r="G54" t="s">
        <v>983</v>
      </c>
      <c r="H54" t="str">
        <f t="shared" si="4"/>
        <v>COPn47max</v>
      </c>
    </row>
    <row r="55" spans="3:8" x14ac:dyDescent="0.25">
      <c r="C55" t="s">
        <v>903</v>
      </c>
      <c r="D55" s="205" t="str">
        <f t="shared" si="3"/>
        <v>COPn47min</v>
      </c>
      <c r="E55" s="1" t="s">
        <v>977</v>
      </c>
      <c r="F55" s="1">
        <v>47</v>
      </c>
      <c r="G55" t="s">
        <v>984</v>
      </c>
      <c r="H55" t="str">
        <f t="shared" si="4"/>
        <v>COPn47min</v>
      </c>
    </row>
    <row r="56" spans="3:8" x14ac:dyDescent="0.25">
      <c r="C56" t="s">
        <v>904</v>
      </c>
      <c r="D56" s="205" t="str">
        <f t="shared" si="3"/>
        <v>COPn17max</v>
      </c>
      <c r="E56" s="1" t="s">
        <v>977</v>
      </c>
      <c r="F56" s="1">
        <v>17</v>
      </c>
      <c r="G56" t="s">
        <v>983</v>
      </c>
      <c r="H56" t="str">
        <f t="shared" si="4"/>
        <v>COPn17max</v>
      </c>
    </row>
    <row r="57" spans="3:8" x14ac:dyDescent="0.25">
      <c r="C57" t="s">
        <v>905</v>
      </c>
      <c r="D57" s="205" t="str">
        <f t="shared" si="3"/>
        <v>COPn17rated</v>
      </c>
      <c r="E57" s="1" t="s">
        <v>977</v>
      </c>
      <c r="F57" s="1">
        <v>17</v>
      </c>
      <c r="G57" t="s">
        <v>985</v>
      </c>
      <c r="H57" t="str">
        <f t="shared" si="4"/>
        <v>COPn17rated</v>
      </c>
    </row>
    <row r="58" spans="3:8" x14ac:dyDescent="0.25">
      <c r="C58" t="s">
        <v>906</v>
      </c>
      <c r="D58" s="205" t="str">
        <f t="shared" si="3"/>
        <v>COPn17min</v>
      </c>
      <c r="E58" s="1" t="s">
        <v>977</v>
      </c>
      <c r="F58" s="1">
        <v>17</v>
      </c>
      <c r="G58" t="s">
        <v>984</v>
      </c>
      <c r="H58" t="str">
        <f t="shared" si="4"/>
        <v>COPn17min</v>
      </c>
    </row>
    <row r="59" spans="3:8" x14ac:dyDescent="0.25">
      <c r="C59" t="s">
        <v>907</v>
      </c>
      <c r="D59" s="205" t="str">
        <f t="shared" si="3"/>
        <v>COPn5max</v>
      </c>
      <c r="E59" s="1" t="s">
        <v>977</v>
      </c>
      <c r="F59" s="1">
        <v>5</v>
      </c>
      <c r="G59" t="s">
        <v>983</v>
      </c>
      <c r="H59" t="str">
        <f t="shared" si="4"/>
        <v>COPn5max</v>
      </c>
    </row>
    <row r="60" spans="3:8" x14ac:dyDescent="0.25">
      <c r="C60" t="s">
        <v>908</v>
      </c>
      <c r="D60" s="205" t="str">
        <f t="shared" si="3"/>
        <v>COPn5rated</v>
      </c>
      <c r="E60" s="1" t="s">
        <v>977</v>
      </c>
      <c r="F60" s="1">
        <v>5</v>
      </c>
      <c r="G60" t="s">
        <v>985</v>
      </c>
      <c r="H60" t="str">
        <f t="shared" si="4"/>
        <v>COPn5rated</v>
      </c>
    </row>
    <row r="61" spans="3:8" x14ac:dyDescent="0.25">
      <c r="C61" t="s">
        <v>909</v>
      </c>
      <c r="D61" s="205" t="str">
        <f t="shared" si="3"/>
        <v>COPn5min</v>
      </c>
      <c r="E61" s="1" t="s">
        <v>977</v>
      </c>
      <c r="F61" s="1">
        <v>5</v>
      </c>
      <c r="G61" t="s">
        <v>984</v>
      </c>
      <c r="H61" t="str">
        <f t="shared" si="4"/>
        <v>COPn5min</v>
      </c>
    </row>
    <row r="62" spans="3:8" x14ac:dyDescent="0.25">
      <c r="C62" t="s">
        <v>910</v>
      </c>
      <c r="D62" s="205" t="str">
        <f t="shared" si="3"/>
        <v>COPn95max</v>
      </c>
      <c r="E62" s="1" t="s">
        <v>977</v>
      </c>
      <c r="F62" s="1">
        <v>95</v>
      </c>
      <c r="G62" t="s">
        <v>983</v>
      </c>
      <c r="H62" t="str">
        <f t="shared" si="4"/>
        <v>COPn95max</v>
      </c>
    </row>
    <row r="63" spans="3:8" x14ac:dyDescent="0.25">
      <c r="C63" t="s">
        <v>911</v>
      </c>
      <c r="D63" s="205" t="str">
        <f t="shared" si="3"/>
        <v>COPn95min</v>
      </c>
      <c r="E63" s="1" t="s">
        <v>977</v>
      </c>
      <c r="F63" s="1">
        <v>95</v>
      </c>
      <c r="G63" t="s">
        <v>984</v>
      </c>
      <c r="H63" t="str">
        <f t="shared" si="4"/>
        <v>COPn95min</v>
      </c>
    </row>
    <row r="64" spans="3:8" x14ac:dyDescent="0.25">
      <c r="C64" t="s">
        <v>912</v>
      </c>
      <c r="D64" s="205" t="str">
        <f t="shared" si="3"/>
        <v>COPn82max</v>
      </c>
      <c r="E64" s="1" t="s">
        <v>977</v>
      </c>
      <c r="F64" s="1">
        <v>82</v>
      </c>
      <c r="G64" t="s">
        <v>983</v>
      </c>
      <c r="H64" t="str">
        <f t="shared" si="4"/>
        <v>COPn82max</v>
      </c>
    </row>
    <row r="65" spans="3:8" x14ac:dyDescent="0.25">
      <c r="C65" t="s">
        <v>913</v>
      </c>
      <c r="D65" s="205" t="str">
        <f t="shared" si="3"/>
        <v>COPn82min</v>
      </c>
      <c r="E65" s="1" t="s">
        <v>977</v>
      </c>
      <c r="F65" s="1">
        <v>82</v>
      </c>
      <c r="G65" t="s">
        <v>984</v>
      </c>
      <c r="H65" t="str">
        <f t="shared" si="4"/>
        <v>COPn82min</v>
      </c>
    </row>
    <row r="66" spans="3:8" x14ac:dyDescent="0.25">
      <c r="C66" t="s">
        <v>914</v>
      </c>
      <c r="D66" s="205" t="str">
        <f t="shared" si="3"/>
        <v>IPr47rated</v>
      </c>
      <c r="E66" s="1" t="s">
        <v>978</v>
      </c>
      <c r="F66" s="1">
        <v>47</v>
      </c>
      <c r="G66" t="s">
        <v>985</v>
      </c>
      <c r="H66" t="str">
        <f t="shared" si="4"/>
        <v>IPr47rated</v>
      </c>
    </row>
    <row r="67" spans="3:8" x14ac:dyDescent="0.25">
      <c r="C67" t="s">
        <v>915</v>
      </c>
      <c r="D67" s="205" t="str">
        <f t="shared" si="3"/>
        <v>IPr47min</v>
      </c>
      <c r="E67" s="1" t="s">
        <v>978</v>
      </c>
      <c r="F67" s="1">
        <v>47</v>
      </c>
      <c r="G67" t="s">
        <v>984</v>
      </c>
      <c r="H67" t="str">
        <f t="shared" si="4"/>
        <v>IPr47min</v>
      </c>
    </row>
    <row r="68" spans="3:8" x14ac:dyDescent="0.25">
      <c r="C68" t="s">
        <v>916</v>
      </c>
      <c r="D68" s="205" t="str">
        <f t="shared" si="3"/>
        <v>IPr17rated</v>
      </c>
      <c r="E68" s="1" t="s">
        <v>978</v>
      </c>
      <c r="F68" s="1">
        <v>17</v>
      </c>
      <c r="G68" t="s">
        <v>985</v>
      </c>
      <c r="H68" t="str">
        <f t="shared" si="4"/>
        <v>IPr17rated</v>
      </c>
    </row>
    <row r="69" spans="3:8" x14ac:dyDescent="0.25">
      <c r="C69" t="s">
        <v>917</v>
      </c>
      <c r="D69" s="205" t="str">
        <f t="shared" si="3"/>
        <v>IPr17min</v>
      </c>
      <c r="E69" s="1" t="s">
        <v>978</v>
      </c>
      <c r="F69" s="1">
        <v>17</v>
      </c>
      <c r="G69" t="s">
        <v>984</v>
      </c>
      <c r="H69" t="str">
        <f t="shared" si="4"/>
        <v>IPr17min</v>
      </c>
    </row>
    <row r="70" spans="3:8" x14ac:dyDescent="0.25">
      <c r="C70" t="s">
        <v>918</v>
      </c>
      <c r="D70" s="205" t="str">
        <f t="shared" si="3"/>
        <v>IPr5rated</v>
      </c>
      <c r="E70" s="1" t="s">
        <v>978</v>
      </c>
      <c r="F70" s="1">
        <v>5</v>
      </c>
      <c r="G70" t="s">
        <v>985</v>
      </c>
      <c r="H70" t="str">
        <f t="shared" si="4"/>
        <v>IPr5rated</v>
      </c>
    </row>
    <row r="71" spans="3:8" x14ac:dyDescent="0.25">
      <c r="C71" t="s">
        <v>919</v>
      </c>
      <c r="D71" s="205" t="str">
        <f t="shared" si="3"/>
        <v>IPr5min</v>
      </c>
      <c r="E71" s="1" t="s">
        <v>978</v>
      </c>
      <c r="F71" s="1">
        <v>5</v>
      </c>
      <c r="G71" t="s">
        <v>984</v>
      </c>
      <c r="H71" t="str">
        <f t="shared" si="4"/>
        <v>IPr5min</v>
      </c>
    </row>
    <row r="72" spans="3:8" x14ac:dyDescent="0.25">
      <c r="C72" t="s">
        <v>920</v>
      </c>
      <c r="D72" s="205" t="str">
        <f t="shared" si="3"/>
        <v>IPr95rated</v>
      </c>
      <c r="E72" s="1" t="s">
        <v>978</v>
      </c>
      <c r="F72" s="1">
        <v>95</v>
      </c>
      <c r="G72" t="s">
        <v>985</v>
      </c>
      <c r="H72" t="str">
        <f t="shared" si="4"/>
        <v>IPr95rated</v>
      </c>
    </row>
    <row r="73" spans="3:8" x14ac:dyDescent="0.25">
      <c r="C73" t="s">
        <v>921</v>
      </c>
      <c r="D73" s="205" t="str">
        <f t="shared" si="3"/>
        <v>IPr95min</v>
      </c>
      <c r="E73" s="1" t="s">
        <v>978</v>
      </c>
      <c r="F73" s="1">
        <v>95</v>
      </c>
      <c r="G73" t="s">
        <v>984</v>
      </c>
      <c r="H73" t="str">
        <f t="shared" si="4"/>
        <v>IPr95min</v>
      </c>
    </row>
    <row r="74" spans="3:8" x14ac:dyDescent="0.25">
      <c r="C74" t="s">
        <v>922</v>
      </c>
      <c r="D74" s="205" t="str">
        <f t="shared" si="3"/>
        <v>IPr82min</v>
      </c>
      <c r="E74" s="1" t="s">
        <v>978</v>
      </c>
      <c r="F74" s="1">
        <v>82</v>
      </c>
      <c r="G74" t="s">
        <v>984</v>
      </c>
      <c r="H74" t="str">
        <f t="shared" si="4"/>
        <v>IPr82min</v>
      </c>
    </row>
    <row r="75" spans="3:8" x14ac:dyDescent="0.25">
      <c r="C75" t="s">
        <v>923</v>
      </c>
      <c r="D75" s="205" t="str">
        <f t="shared" si="3"/>
        <v>IPm17max</v>
      </c>
      <c r="E75" s="1" t="s">
        <v>979</v>
      </c>
      <c r="F75" s="1">
        <v>17</v>
      </c>
      <c r="G75" t="s">
        <v>983</v>
      </c>
      <c r="H75" t="str">
        <f t="shared" si="4"/>
        <v>IPm17max</v>
      </c>
    </row>
    <row r="76" spans="3:8" x14ac:dyDescent="0.25">
      <c r="C76" t="s">
        <v>924</v>
      </c>
      <c r="D76" s="205" t="str">
        <f t="shared" si="3"/>
        <v>IPm17rated</v>
      </c>
      <c r="E76" s="1" t="s">
        <v>979</v>
      </c>
      <c r="F76" s="1">
        <v>17</v>
      </c>
      <c r="G76" t="s">
        <v>985</v>
      </c>
      <c r="H76" t="str">
        <f t="shared" si="4"/>
        <v>IPm17rated</v>
      </c>
    </row>
    <row r="77" spans="3:8" x14ac:dyDescent="0.25">
      <c r="C77" t="s">
        <v>925</v>
      </c>
      <c r="D77" s="205" t="str">
        <f t="shared" si="3"/>
        <v>IPm17min</v>
      </c>
      <c r="E77" s="1" t="s">
        <v>979</v>
      </c>
      <c r="F77" s="1">
        <v>17</v>
      </c>
      <c r="G77" t="s">
        <v>984</v>
      </c>
      <c r="H77" t="str">
        <f t="shared" si="4"/>
        <v>IPm17min</v>
      </c>
    </row>
    <row r="78" spans="3:8" x14ac:dyDescent="0.25">
      <c r="C78" t="s">
        <v>926</v>
      </c>
      <c r="D78" s="205" t="str">
        <f t="shared" si="3"/>
        <v>IPm5max</v>
      </c>
      <c r="E78" s="1" t="s">
        <v>979</v>
      </c>
      <c r="F78" s="1">
        <v>5</v>
      </c>
      <c r="G78" t="s">
        <v>983</v>
      </c>
      <c r="H78" t="str">
        <f t="shared" si="4"/>
        <v>IPm5max</v>
      </c>
    </row>
    <row r="79" spans="3:8" x14ac:dyDescent="0.25">
      <c r="C79" t="s">
        <v>927</v>
      </c>
      <c r="D79" s="205" t="str">
        <f t="shared" si="3"/>
        <v>IPm5rated</v>
      </c>
      <c r="E79" s="1" t="s">
        <v>979</v>
      </c>
      <c r="F79" s="1">
        <v>5</v>
      </c>
      <c r="G79" t="s">
        <v>985</v>
      </c>
      <c r="H79" t="str">
        <f t="shared" si="4"/>
        <v>IPm5rated</v>
      </c>
    </row>
    <row r="80" spans="3:8" x14ac:dyDescent="0.25">
      <c r="C80" t="s">
        <v>928</v>
      </c>
      <c r="D80" s="205" t="str">
        <f t="shared" si="3"/>
        <v>IPm5min</v>
      </c>
      <c r="E80" s="1" t="s">
        <v>979</v>
      </c>
      <c r="F80" s="1">
        <v>5</v>
      </c>
      <c r="G80" t="s">
        <v>984</v>
      </c>
      <c r="H80" t="str">
        <f t="shared" si="4"/>
        <v>IPm5min</v>
      </c>
    </row>
    <row r="81" spans="3:8" x14ac:dyDescent="0.25">
      <c r="C81" t="s">
        <v>929</v>
      </c>
      <c r="D81" s="205" t="str">
        <f t="shared" si="3"/>
        <v>IPmslopeLCTmax</v>
      </c>
      <c r="E81" s="1" t="s">
        <v>979</v>
      </c>
      <c r="F81" s="1" t="s">
        <v>986</v>
      </c>
      <c r="G81" t="s">
        <v>983</v>
      </c>
      <c r="H81" t="str">
        <f t="shared" si="4"/>
        <v>IPmslopeLCTmax</v>
      </c>
    </row>
    <row r="82" spans="3:8" x14ac:dyDescent="0.25">
      <c r="C82" t="s">
        <v>930</v>
      </c>
      <c r="D82" s="205" t="str">
        <f t="shared" si="3"/>
        <v>IPmslopeLCTmin</v>
      </c>
      <c r="E82" s="1" t="s">
        <v>979</v>
      </c>
      <c r="F82" s="1" t="s">
        <v>986</v>
      </c>
      <c r="G82" t="s">
        <v>984</v>
      </c>
      <c r="H82" t="str">
        <f t="shared" si="4"/>
        <v>IPmslopeLCTmin</v>
      </c>
    </row>
    <row r="83" spans="3:8" x14ac:dyDescent="0.25">
      <c r="C83" t="s">
        <v>931</v>
      </c>
      <c r="D83" s="205" t="str">
        <f t="shared" si="3"/>
        <v>IPm95max</v>
      </c>
      <c r="E83" s="1" t="s">
        <v>979</v>
      </c>
      <c r="F83" s="1">
        <v>95</v>
      </c>
      <c r="G83" t="s">
        <v>983</v>
      </c>
      <c r="H83" t="str">
        <f t="shared" si="4"/>
        <v>IPm95max</v>
      </c>
    </row>
    <row r="84" spans="3:8" x14ac:dyDescent="0.25">
      <c r="C84" t="s">
        <v>932</v>
      </c>
      <c r="D84" s="205" t="str">
        <f t="shared" si="3"/>
        <v>IPm95min</v>
      </c>
      <c r="E84" s="1" t="s">
        <v>979</v>
      </c>
      <c r="F84" s="1">
        <v>95</v>
      </c>
      <c r="G84" t="s">
        <v>984</v>
      </c>
      <c r="H84" t="str">
        <f t="shared" si="4"/>
        <v>IPm95min</v>
      </c>
    </row>
    <row r="85" spans="3:8" x14ac:dyDescent="0.25">
      <c r="C85" t="s">
        <v>933</v>
      </c>
      <c r="D85" s="205" t="str">
        <f t="shared" si="3"/>
        <v>IPn47max</v>
      </c>
      <c r="E85" s="1" t="s">
        <v>980</v>
      </c>
      <c r="F85" s="1">
        <v>47</v>
      </c>
      <c r="G85" t="s">
        <v>983</v>
      </c>
      <c r="H85" t="str">
        <f t="shared" si="4"/>
        <v>IPn47max</v>
      </c>
    </row>
    <row r="86" spans="3:8" x14ac:dyDescent="0.25">
      <c r="C86" t="s">
        <v>934</v>
      </c>
      <c r="D86" s="205" t="str">
        <f t="shared" si="3"/>
        <v>IPn47min</v>
      </c>
      <c r="E86" s="1" t="s">
        <v>980</v>
      </c>
      <c r="F86" s="1">
        <v>47</v>
      </c>
      <c r="G86" t="s">
        <v>984</v>
      </c>
      <c r="H86" t="str">
        <f t="shared" si="4"/>
        <v>IPn47min</v>
      </c>
    </row>
    <row r="87" spans="3:8" x14ac:dyDescent="0.25">
      <c r="C87" t="s">
        <v>935</v>
      </c>
      <c r="D87" s="205" t="str">
        <f t="shared" ref="D87:D97" si="5">H87</f>
        <v>IPn17max</v>
      </c>
      <c r="E87" s="1" t="s">
        <v>980</v>
      </c>
      <c r="F87" s="1">
        <v>17</v>
      </c>
      <c r="G87" t="s">
        <v>983</v>
      </c>
      <c r="H87" t="str">
        <f t="shared" si="4"/>
        <v>IPn17max</v>
      </c>
    </row>
    <row r="88" spans="3:8" x14ac:dyDescent="0.25">
      <c r="C88" t="s">
        <v>936</v>
      </c>
      <c r="D88" s="205" t="str">
        <f t="shared" si="5"/>
        <v>IPn17rated</v>
      </c>
      <c r="E88" s="1" t="s">
        <v>980</v>
      </c>
      <c r="F88" s="1">
        <v>17</v>
      </c>
      <c r="G88" t="s">
        <v>985</v>
      </c>
      <c r="H88" t="str">
        <f t="shared" ref="H88:H97" si="6">E88&amp;F88&amp;G88</f>
        <v>IPn17rated</v>
      </c>
    </row>
    <row r="89" spans="3:8" x14ac:dyDescent="0.25">
      <c r="C89" t="s">
        <v>937</v>
      </c>
      <c r="D89" s="205" t="str">
        <f t="shared" si="5"/>
        <v>IPn17min</v>
      </c>
      <c r="E89" s="1" t="s">
        <v>980</v>
      </c>
      <c r="F89" s="1">
        <v>17</v>
      </c>
      <c r="G89" t="s">
        <v>984</v>
      </c>
      <c r="H89" t="str">
        <f t="shared" si="6"/>
        <v>IPn17min</v>
      </c>
    </row>
    <row r="90" spans="3:8" x14ac:dyDescent="0.25">
      <c r="C90" t="s">
        <v>938</v>
      </c>
      <c r="D90" s="205" t="str">
        <f t="shared" si="5"/>
        <v>IPn5max</v>
      </c>
      <c r="E90" s="1" t="s">
        <v>980</v>
      </c>
      <c r="F90" s="1">
        <v>5</v>
      </c>
      <c r="G90" t="s">
        <v>983</v>
      </c>
      <c r="H90" t="str">
        <f t="shared" si="6"/>
        <v>IPn5max</v>
      </c>
    </row>
    <row r="91" spans="3:8" x14ac:dyDescent="0.25">
      <c r="C91" t="s">
        <v>939</v>
      </c>
      <c r="D91" s="205" t="str">
        <f t="shared" si="5"/>
        <v>IPn5rated</v>
      </c>
      <c r="E91" s="1" t="s">
        <v>980</v>
      </c>
      <c r="F91" s="1">
        <v>5</v>
      </c>
      <c r="G91" t="s">
        <v>985</v>
      </c>
      <c r="H91" t="str">
        <f t="shared" si="6"/>
        <v>IPn5rated</v>
      </c>
    </row>
    <row r="92" spans="3:8" x14ac:dyDescent="0.25">
      <c r="C92" t="s">
        <v>940</v>
      </c>
      <c r="D92" s="205" t="str">
        <f t="shared" si="5"/>
        <v>IPn5min</v>
      </c>
      <c r="E92" s="1" t="s">
        <v>980</v>
      </c>
      <c r="F92" s="1">
        <v>5</v>
      </c>
      <c r="G92" t="s">
        <v>984</v>
      </c>
      <c r="H92" t="str">
        <f t="shared" si="6"/>
        <v>IPn5min</v>
      </c>
    </row>
    <row r="93" spans="3:8" x14ac:dyDescent="0.25">
      <c r="C93" t="s">
        <v>941</v>
      </c>
      <c r="D93" s="205" t="str">
        <f t="shared" si="5"/>
        <v>IPn95max</v>
      </c>
      <c r="E93" s="1" t="s">
        <v>980</v>
      </c>
      <c r="F93" s="1">
        <v>95</v>
      </c>
      <c r="G93" t="s">
        <v>983</v>
      </c>
      <c r="H93" t="str">
        <f t="shared" si="6"/>
        <v>IPn95max</v>
      </c>
    </row>
    <row r="94" spans="3:8" x14ac:dyDescent="0.25">
      <c r="C94" t="s">
        <v>942</v>
      </c>
      <c r="D94" s="205" t="str">
        <f t="shared" si="5"/>
        <v>IPn95min</v>
      </c>
      <c r="E94" s="1" t="s">
        <v>980</v>
      </c>
      <c r="F94" s="1">
        <v>95</v>
      </c>
      <c r="G94" t="s">
        <v>984</v>
      </c>
      <c r="H94" t="str">
        <f t="shared" si="6"/>
        <v>IPn95min</v>
      </c>
    </row>
    <row r="95" spans="3:8" x14ac:dyDescent="0.25">
      <c r="C95" t="s">
        <v>943</v>
      </c>
      <c r="D95" s="205" t="str">
        <f t="shared" si="5"/>
        <v>IPn82max</v>
      </c>
      <c r="E95" s="1" t="s">
        <v>980</v>
      </c>
      <c r="F95" s="1">
        <v>82</v>
      </c>
      <c r="G95" t="s">
        <v>983</v>
      </c>
      <c r="H95" t="str">
        <f t="shared" si="6"/>
        <v>IPn82max</v>
      </c>
    </row>
    <row r="96" spans="3:8" x14ac:dyDescent="0.25">
      <c r="C96" t="s">
        <v>944</v>
      </c>
      <c r="D96" s="205" t="str">
        <f t="shared" si="5"/>
        <v>IPn82min</v>
      </c>
      <c r="E96" s="1" t="s">
        <v>980</v>
      </c>
      <c r="F96" s="1">
        <v>82</v>
      </c>
      <c r="G96" t="s">
        <v>984</v>
      </c>
      <c r="H96" t="str">
        <f t="shared" si="6"/>
        <v>IPn82min</v>
      </c>
    </row>
    <row r="97" spans="3:8" x14ac:dyDescent="0.25">
      <c r="C97" t="s">
        <v>945</v>
      </c>
      <c r="D97" s="205" t="str">
        <f t="shared" si="5"/>
        <v>LCT</v>
      </c>
      <c r="E97" s="1" t="s">
        <v>945</v>
      </c>
      <c r="H97" t="str">
        <f t="shared" si="6"/>
        <v>LCT</v>
      </c>
    </row>
    <row r="98" spans="3:8" x14ac:dyDescent="0.25">
      <c r="C98" t="s">
        <v>946</v>
      </c>
      <c r="D98" t="str">
        <f t="shared" ref="D98:D104" si="7">VLOOKUP(C98, M$4:N$28, 2, FALSE)</f>
        <v>EIRr47rated</v>
      </c>
    </row>
    <row r="99" spans="3:8" x14ac:dyDescent="0.25">
      <c r="C99" t="s">
        <v>947</v>
      </c>
      <c r="D99" t="str">
        <f t="shared" si="7"/>
        <v>EIRr47min</v>
      </c>
    </row>
    <row r="100" spans="3:8" x14ac:dyDescent="0.25">
      <c r="C100" t="s">
        <v>948</v>
      </c>
      <c r="D100" t="str">
        <f t="shared" si="7"/>
        <v>EIRr17rated</v>
      </c>
    </row>
    <row r="101" spans="3:8" x14ac:dyDescent="0.25">
      <c r="C101" t="s">
        <v>949</v>
      </c>
      <c r="D101" t="str">
        <f t="shared" si="7"/>
        <v>EIRr17min</v>
      </c>
    </row>
    <row r="102" spans="3:8" x14ac:dyDescent="0.25">
      <c r="C102" t="s">
        <v>950</v>
      </c>
      <c r="D102" t="str">
        <f t="shared" si="7"/>
        <v>EIRr5rated</v>
      </c>
    </row>
    <row r="103" spans="3:8" x14ac:dyDescent="0.25">
      <c r="C103" t="s">
        <v>951</v>
      </c>
      <c r="D103" t="str">
        <f t="shared" si="7"/>
        <v>EIRr5min</v>
      </c>
    </row>
    <row r="104" spans="3:8" x14ac:dyDescent="0.25">
      <c r="C104" t="s">
        <v>952</v>
      </c>
      <c r="D104" t="str">
        <f t="shared" si="7"/>
        <v>EIRr95rated</v>
      </c>
    </row>
    <row r="105" spans="3:8" x14ac:dyDescent="0.25">
      <c r="C105" t="s">
        <v>953</v>
      </c>
      <c r="D105" s="205" t="str">
        <f t="shared" ref="D105:D107" si="8">H105</f>
        <v>EIRr95min</v>
      </c>
      <c r="E105" s="1" t="s">
        <v>981</v>
      </c>
      <c r="F105" s="1">
        <v>95</v>
      </c>
      <c r="G105" t="s">
        <v>984</v>
      </c>
      <c r="H105" t="str">
        <f t="shared" ref="H105:H107" si="9">E105&amp;F105&amp;G105</f>
        <v>EIRr95min</v>
      </c>
    </row>
    <row r="106" spans="3:8" x14ac:dyDescent="0.25">
      <c r="C106" t="s">
        <v>954</v>
      </c>
      <c r="D106" s="205" t="str">
        <f t="shared" si="8"/>
        <v>EIRr82min</v>
      </c>
      <c r="E106" s="1" t="s">
        <v>981</v>
      </c>
      <c r="F106" s="1">
        <v>82</v>
      </c>
      <c r="G106" t="s">
        <v>984</v>
      </c>
      <c r="H106" t="str">
        <f t="shared" si="9"/>
        <v>EIRr82min</v>
      </c>
    </row>
    <row r="107" spans="3:8" x14ac:dyDescent="0.25">
      <c r="C107" t="s">
        <v>955</v>
      </c>
      <c r="D107" s="205" t="str">
        <f t="shared" si="8"/>
        <v>EIRm17max</v>
      </c>
      <c r="E107" s="1" t="s">
        <v>982</v>
      </c>
      <c r="F107" s="1">
        <v>17</v>
      </c>
      <c r="G107" t="s">
        <v>983</v>
      </c>
      <c r="H107" t="str">
        <f t="shared" si="9"/>
        <v>EIRm17max</v>
      </c>
    </row>
    <row r="108" spans="3:8" x14ac:dyDescent="0.25">
      <c r="C108" t="s">
        <v>956</v>
      </c>
      <c r="D108" t="str">
        <f>VLOOKUP(C108, M$4:N$28, 2, FALSE)</f>
        <v>EIRm17rated</v>
      </c>
      <c r="G108" t="s">
        <v>985</v>
      </c>
    </row>
    <row r="109" spans="3:8" x14ac:dyDescent="0.25">
      <c r="C109" t="s">
        <v>957</v>
      </c>
      <c r="D109" s="205" t="str">
        <f>H109</f>
        <v>EIRm17min</v>
      </c>
      <c r="E109" s="1" t="s">
        <v>982</v>
      </c>
      <c r="F109" s="1">
        <v>17</v>
      </c>
      <c r="G109" t="s">
        <v>984</v>
      </c>
      <c r="H109" t="str">
        <f>E109&amp;F109&amp;G109</f>
        <v>EIRm17min</v>
      </c>
    </row>
    <row r="110" spans="3:8" x14ac:dyDescent="0.25">
      <c r="C110" t="s">
        <v>958</v>
      </c>
      <c r="D110" t="str">
        <f>VLOOKUP(C110, M$4:N$28, 2, FALSE)</f>
        <v>EIRm5max</v>
      </c>
      <c r="G110" t="s">
        <v>983</v>
      </c>
    </row>
    <row r="111" spans="3:8" x14ac:dyDescent="0.25">
      <c r="C111" t="s">
        <v>959</v>
      </c>
      <c r="D111" s="205" t="str">
        <f t="shared" ref="D111:D112" si="10">H111</f>
        <v>EIRm5rated</v>
      </c>
      <c r="E111" s="1" t="s">
        <v>982</v>
      </c>
      <c r="F111" s="1">
        <v>5</v>
      </c>
      <c r="G111" t="s">
        <v>985</v>
      </c>
      <c r="H111" t="str">
        <f t="shared" ref="H111:H112" si="11">E111&amp;F111&amp;G111</f>
        <v>EIRm5rated</v>
      </c>
    </row>
    <row r="112" spans="3:8" x14ac:dyDescent="0.25">
      <c r="C112" t="s">
        <v>960</v>
      </c>
      <c r="D112" s="205" t="str">
        <f t="shared" si="10"/>
        <v>EIRm5min</v>
      </c>
      <c r="E112" s="1" t="s">
        <v>982</v>
      </c>
      <c r="F112" s="1">
        <v>5</v>
      </c>
      <c r="G112" t="s">
        <v>984</v>
      </c>
      <c r="H112" t="str">
        <f t="shared" si="11"/>
        <v>EIRm5min</v>
      </c>
    </row>
    <row r="113" spans="3:4" x14ac:dyDescent="0.25">
      <c r="C113" t="s">
        <v>961</v>
      </c>
      <c r="D113" t="str">
        <f>VLOOKUP(C113, M$4:N$28, 2, FALSE)</f>
        <v>EIRmslopeLCTmax</v>
      </c>
    </row>
    <row r="114" spans="3:4" x14ac:dyDescent="0.25">
      <c r="C114" t="s">
        <v>962</v>
      </c>
      <c r="D114" t="str">
        <f>VLOOKUP(C114, M$4:N$28, 2, FALSE)</f>
        <v>EIRmslopeLCTmin</v>
      </c>
    </row>
    <row r="115" spans="3:4" x14ac:dyDescent="0.25">
      <c r="C115" t="s">
        <v>963</v>
      </c>
      <c r="D115" t="str">
        <f>VLOOKUP(C115, M$4:N$28, 2, FALSE)</f>
        <v>EIRm95max</v>
      </c>
    </row>
    <row r="116" spans="3:4" x14ac:dyDescent="0.25">
      <c r="C116" t="s">
        <v>964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643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639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0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1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3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3" t="s">
        <v>600</v>
      </c>
      <c r="U15" s="163" t="s">
        <v>601</v>
      </c>
      <c r="V15" s="159" t="s">
        <v>353</v>
      </c>
    </row>
    <row r="16" spans="1:22" x14ac:dyDescent="0.25">
      <c r="C16" s="150" t="s">
        <v>642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2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2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2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642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I50"/>
  <sheetViews>
    <sheetView tabSelected="1" topLeftCell="A28" zoomScale="110" zoomScaleNormal="110" workbookViewId="0">
      <selection activeCell="F50" sqref="F5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2" customWidth="1"/>
    <col min="5" max="5" width="6.42578125" customWidth="1"/>
    <col min="6" max="6" width="34.7109375" customWidth="1"/>
    <col min="7" max="7" width="3.42578125" customWidth="1"/>
    <col min="8" max="8" width="32.5703125" bestFit="1" customWidth="1"/>
    <col min="9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1129</v>
      </c>
    </row>
    <row r="4" spans="1:5" x14ac:dyDescent="0.25">
      <c r="A4" t="s">
        <v>0</v>
      </c>
    </row>
    <row r="5" spans="1:5" x14ac:dyDescent="0.25">
      <c r="A5" t="s">
        <v>0</v>
      </c>
      <c r="B5" t="s">
        <v>4</v>
      </c>
      <c r="D5" t="s">
        <v>604</v>
      </c>
    </row>
    <row r="6" spans="1:5" x14ac:dyDescent="0.25">
      <c r="A6" t="s">
        <v>0</v>
      </c>
      <c r="D6" t="s">
        <v>1128</v>
      </c>
    </row>
    <row r="7" spans="1:5" x14ac:dyDescent="0.25">
      <c r="A7" t="s">
        <v>0</v>
      </c>
    </row>
    <row r="8" spans="1:5" x14ac:dyDescent="0.25">
      <c r="A8" t="s">
        <v>0</v>
      </c>
      <c r="B8" t="s">
        <v>6</v>
      </c>
    </row>
    <row r="9" spans="1:5" x14ac:dyDescent="0.25">
      <c r="A9" t="s">
        <v>0</v>
      </c>
      <c r="C9" s="1">
        <v>1</v>
      </c>
      <c r="D9" t="s">
        <v>1130</v>
      </c>
    </row>
    <row r="10" spans="1:5" x14ac:dyDescent="0.25">
      <c r="A10" t="s">
        <v>0</v>
      </c>
      <c r="C10" s="1">
        <v>2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606</v>
      </c>
    </row>
    <row r="14" spans="1:5" x14ac:dyDescent="0.25">
      <c r="A14" t="s">
        <v>0</v>
      </c>
      <c r="C14" s="1">
        <v>2</v>
      </c>
      <c r="D14" t="s">
        <v>638</v>
      </c>
    </row>
    <row r="15" spans="1:5" x14ac:dyDescent="0.25">
      <c r="A15" t="s">
        <v>0</v>
      </c>
      <c r="C15" s="1"/>
    </row>
    <row r="16" spans="1:5" x14ac:dyDescent="0.25">
      <c r="B16" t="s">
        <v>637</v>
      </c>
      <c r="D16" s="2"/>
      <c r="E16" s="1"/>
    </row>
    <row r="17" spans="3:7" x14ac:dyDescent="0.25">
      <c r="C17" s="25" t="s">
        <v>1109</v>
      </c>
      <c r="D17" s="25" t="s">
        <v>48</v>
      </c>
      <c r="E17" s="76" t="s">
        <v>605</v>
      </c>
      <c r="F17" s="25" t="s">
        <v>636</v>
      </c>
      <c r="G17" t="s">
        <v>0</v>
      </c>
    </row>
    <row r="18" spans="3:7" x14ac:dyDescent="0.25">
      <c r="C18" s="1">
        <v>2022</v>
      </c>
      <c r="D18" s="1">
        <v>1</v>
      </c>
      <c r="E18" s="2">
        <v>1</v>
      </c>
      <c r="F18" t="s">
        <v>620</v>
      </c>
      <c r="G18" t="s">
        <v>0</v>
      </c>
    </row>
    <row r="19" spans="3:7" x14ac:dyDescent="0.25">
      <c r="C19" s="1">
        <v>2022</v>
      </c>
      <c r="D19" s="1">
        <v>2</v>
      </c>
      <c r="E19" s="2">
        <v>2</v>
      </c>
      <c r="F19" t="s">
        <v>634</v>
      </c>
      <c r="G19" t="s">
        <v>0</v>
      </c>
    </row>
    <row r="20" spans="3:7" x14ac:dyDescent="0.25">
      <c r="C20" s="1">
        <v>2022</v>
      </c>
      <c r="D20" s="1">
        <v>3</v>
      </c>
      <c r="E20" s="2">
        <v>3</v>
      </c>
      <c r="F20" t="s">
        <v>625</v>
      </c>
      <c r="G20" t="s">
        <v>0</v>
      </c>
    </row>
    <row r="21" spans="3:7" x14ac:dyDescent="0.25">
      <c r="C21" s="1">
        <v>2022</v>
      </c>
      <c r="D21" s="1">
        <v>4</v>
      </c>
      <c r="E21" s="2">
        <v>4</v>
      </c>
      <c r="F21" t="s">
        <v>632</v>
      </c>
      <c r="G21" t="s">
        <v>0</v>
      </c>
    </row>
    <row r="22" spans="3:7" x14ac:dyDescent="0.25">
      <c r="C22" s="1">
        <v>2022</v>
      </c>
      <c r="D22" s="1">
        <v>5</v>
      </c>
      <c r="E22" s="2">
        <v>5</v>
      </c>
      <c r="F22" t="s">
        <v>633</v>
      </c>
      <c r="G22" t="s">
        <v>0</v>
      </c>
    </row>
    <row r="23" spans="3:7" x14ac:dyDescent="0.25">
      <c r="C23" s="1">
        <v>2022</v>
      </c>
      <c r="D23" s="1">
        <v>6</v>
      </c>
      <c r="E23" s="2">
        <v>6</v>
      </c>
      <c r="F23" t="s">
        <v>635</v>
      </c>
      <c r="G23" t="s">
        <v>0</v>
      </c>
    </row>
    <row r="24" spans="3:7" x14ac:dyDescent="0.25">
      <c r="C24" s="1">
        <v>2022</v>
      </c>
      <c r="D24" s="1">
        <v>7</v>
      </c>
      <c r="E24" s="2">
        <v>7</v>
      </c>
      <c r="F24" t="s">
        <v>631</v>
      </c>
      <c r="G24" t="s">
        <v>0</v>
      </c>
    </row>
    <row r="25" spans="3:7" x14ac:dyDescent="0.25">
      <c r="C25" s="1">
        <v>2022</v>
      </c>
      <c r="D25" s="1">
        <v>8</v>
      </c>
      <c r="E25" s="2">
        <v>8</v>
      </c>
      <c r="F25" t="s">
        <v>624</v>
      </c>
      <c r="G25" t="s">
        <v>0</v>
      </c>
    </row>
    <row r="26" spans="3:7" x14ac:dyDescent="0.25">
      <c r="C26" s="1">
        <v>2022</v>
      </c>
      <c r="D26" s="1">
        <v>9</v>
      </c>
      <c r="E26" s="2">
        <v>9</v>
      </c>
      <c r="F26" t="s">
        <v>622</v>
      </c>
      <c r="G26" t="s">
        <v>0</v>
      </c>
    </row>
    <row r="27" spans="3:7" x14ac:dyDescent="0.25">
      <c r="C27" s="1">
        <v>2022</v>
      </c>
      <c r="D27" s="1">
        <v>10</v>
      </c>
      <c r="E27" s="2">
        <v>10</v>
      </c>
      <c r="F27" t="s">
        <v>629</v>
      </c>
      <c r="G27" t="s">
        <v>0</v>
      </c>
    </row>
    <row r="28" spans="3:7" x14ac:dyDescent="0.25">
      <c r="C28" s="1">
        <v>2022</v>
      </c>
      <c r="D28" s="1">
        <v>11</v>
      </c>
      <c r="E28" s="2">
        <v>11</v>
      </c>
      <c r="F28" t="s">
        <v>628</v>
      </c>
      <c r="G28" t="s">
        <v>0</v>
      </c>
    </row>
    <row r="29" spans="3:7" x14ac:dyDescent="0.25">
      <c r="C29" s="1">
        <v>2022</v>
      </c>
      <c r="D29" s="1">
        <v>12</v>
      </c>
      <c r="E29" s="2">
        <v>12</v>
      </c>
      <c r="F29" t="s">
        <v>630</v>
      </c>
      <c r="G29" t="s">
        <v>0</v>
      </c>
    </row>
    <row r="30" spans="3:7" x14ac:dyDescent="0.25">
      <c r="C30" s="1">
        <v>2022</v>
      </c>
      <c r="D30" s="1">
        <v>13</v>
      </c>
      <c r="E30" s="2">
        <v>13</v>
      </c>
      <c r="F30" t="s">
        <v>623</v>
      </c>
      <c r="G30" t="s">
        <v>0</v>
      </c>
    </row>
    <row r="31" spans="3:7" x14ac:dyDescent="0.25">
      <c r="C31" s="1">
        <v>2022</v>
      </c>
      <c r="D31" s="1">
        <v>14</v>
      </c>
      <c r="E31" s="2">
        <v>14</v>
      </c>
      <c r="F31" t="s">
        <v>627</v>
      </c>
      <c r="G31" t="s">
        <v>0</v>
      </c>
    </row>
    <row r="32" spans="3:7" x14ac:dyDescent="0.25">
      <c r="C32" s="1">
        <v>2022</v>
      </c>
      <c r="D32" s="1">
        <v>15</v>
      </c>
      <c r="E32" s="2">
        <v>15</v>
      </c>
      <c r="F32" t="s">
        <v>626</v>
      </c>
      <c r="G32" t="s">
        <v>0</v>
      </c>
    </row>
    <row r="33" spans="3:9" x14ac:dyDescent="0.25">
      <c r="C33" s="1">
        <v>2022</v>
      </c>
      <c r="D33" s="1">
        <v>16</v>
      </c>
      <c r="E33" s="2">
        <v>16</v>
      </c>
      <c r="F33" t="s">
        <v>621</v>
      </c>
      <c r="G33" t="s">
        <v>0</v>
      </c>
      <c r="H33" t="s">
        <v>1127</v>
      </c>
    </row>
    <row r="34" spans="3:9" x14ac:dyDescent="0.25">
      <c r="C34" s="156" t="s">
        <v>353</v>
      </c>
      <c r="D34" s="156">
        <v>1</v>
      </c>
      <c r="E34" s="8">
        <v>1</v>
      </c>
      <c r="F34" s="146" t="s">
        <v>1108</v>
      </c>
      <c r="G34" t="s">
        <v>0</v>
      </c>
      <c r="H34" t="s">
        <v>1110</v>
      </c>
      <c r="I34" t="s">
        <v>1126</v>
      </c>
    </row>
    <row r="35" spans="3:9" x14ac:dyDescent="0.25">
      <c r="C35" s="1" t="s">
        <v>353</v>
      </c>
      <c r="D35" s="1">
        <v>2</v>
      </c>
      <c r="E35" s="2">
        <v>2</v>
      </c>
      <c r="F35" t="s">
        <v>1131</v>
      </c>
      <c r="G35" t="s">
        <v>0</v>
      </c>
      <c r="H35" t="s">
        <v>1111</v>
      </c>
    </row>
    <row r="36" spans="3:9" x14ac:dyDescent="0.25">
      <c r="C36" s="1" t="s">
        <v>353</v>
      </c>
      <c r="D36" s="1">
        <v>3</v>
      </c>
      <c r="E36" s="2">
        <v>3</v>
      </c>
      <c r="F36" t="s">
        <v>1132</v>
      </c>
      <c r="G36" t="s">
        <v>0</v>
      </c>
      <c r="H36" t="s">
        <v>1112</v>
      </c>
    </row>
    <row r="37" spans="3:9" x14ac:dyDescent="0.25">
      <c r="C37" s="1" t="s">
        <v>353</v>
      </c>
      <c r="D37" s="1">
        <v>4</v>
      </c>
      <c r="E37" s="2">
        <v>4</v>
      </c>
      <c r="F37" t="s">
        <v>1133</v>
      </c>
      <c r="G37" t="s">
        <v>0</v>
      </c>
      <c r="H37" t="s">
        <v>1113</v>
      </c>
    </row>
    <row r="38" spans="3:9" x14ac:dyDescent="0.25">
      <c r="C38" s="1" t="s">
        <v>353</v>
      </c>
      <c r="D38" s="1">
        <v>5</v>
      </c>
      <c r="E38" s="2">
        <v>5</v>
      </c>
      <c r="F38" t="s">
        <v>1134</v>
      </c>
      <c r="G38" t="s">
        <v>0</v>
      </c>
      <c r="H38" t="s">
        <v>1114</v>
      </c>
    </row>
    <row r="39" spans="3:9" x14ac:dyDescent="0.25">
      <c r="C39" s="1" t="s">
        <v>353</v>
      </c>
      <c r="D39" s="1">
        <v>6</v>
      </c>
      <c r="E39" s="2">
        <v>6</v>
      </c>
      <c r="F39" t="s">
        <v>1135</v>
      </c>
      <c r="G39" t="s">
        <v>0</v>
      </c>
      <c r="H39" t="s">
        <v>1115</v>
      </c>
    </row>
    <row r="40" spans="3:9" x14ac:dyDescent="0.25">
      <c r="C40" s="1" t="s">
        <v>353</v>
      </c>
      <c r="D40" s="1">
        <v>7</v>
      </c>
      <c r="E40" s="2">
        <v>7</v>
      </c>
      <c r="F40" t="s">
        <v>1136</v>
      </c>
      <c r="G40" t="s">
        <v>0</v>
      </c>
      <c r="H40" t="s">
        <v>1116</v>
      </c>
    </row>
    <row r="41" spans="3:9" x14ac:dyDescent="0.25">
      <c r="C41" s="1" t="s">
        <v>353</v>
      </c>
      <c r="D41" s="1">
        <v>8</v>
      </c>
      <c r="E41" s="2">
        <v>8</v>
      </c>
      <c r="F41" t="s">
        <v>1137</v>
      </c>
      <c r="G41" t="s">
        <v>0</v>
      </c>
      <c r="H41" t="s">
        <v>1117</v>
      </c>
    </row>
    <row r="42" spans="3:9" x14ac:dyDescent="0.25">
      <c r="C42" s="1" t="s">
        <v>353</v>
      </c>
      <c r="D42" s="1">
        <v>9</v>
      </c>
      <c r="E42" s="2">
        <v>9</v>
      </c>
      <c r="F42" t="s">
        <v>1138</v>
      </c>
      <c r="G42" t="s">
        <v>0</v>
      </c>
      <c r="H42" t="s">
        <v>1118</v>
      </c>
    </row>
    <row r="43" spans="3:9" x14ac:dyDescent="0.25">
      <c r="C43" s="1" t="s">
        <v>353</v>
      </c>
      <c r="D43" s="1">
        <v>10</v>
      </c>
      <c r="E43" s="2">
        <v>10</v>
      </c>
      <c r="F43" t="s">
        <v>1139</v>
      </c>
      <c r="G43" t="s">
        <v>0</v>
      </c>
      <c r="H43" t="s">
        <v>1119</v>
      </c>
    </row>
    <row r="44" spans="3:9" x14ac:dyDescent="0.25">
      <c r="C44" s="1" t="s">
        <v>353</v>
      </c>
      <c r="D44" s="1">
        <v>11</v>
      </c>
      <c r="E44" s="2">
        <v>11</v>
      </c>
      <c r="F44" t="s">
        <v>1140</v>
      </c>
      <c r="G44" t="s">
        <v>0</v>
      </c>
      <c r="H44" t="s">
        <v>1120</v>
      </c>
    </row>
    <row r="45" spans="3:9" x14ac:dyDescent="0.25">
      <c r="C45" s="1" t="s">
        <v>353</v>
      </c>
      <c r="D45" s="1">
        <v>12</v>
      </c>
      <c r="E45" s="2">
        <v>12</v>
      </c>
      <c r="F45" t="s">
        <v>1141</v>
      </c>
      <c r="G45" t="s">
        <v>0</v>
      </c>
      <c r="H45" t="s">
        <v>1121</v>
      </c>
    </row>
    <row r="46" spans="3:9" x14ac:dyDescent="0.25">
      <c r="C46" s="1" t="s">
        <v>353</v>
      </c>
      <c r="D46" s="1">
        <v>13</v>
      </c>
      <c r="E46" s="2">
        <v>13</v>
      </c>
      <c r="F46" t="s">
        <v>1142</v>
      </c>
      <c r="G46" t="s">
        <v>0</v>
      </c>
      <c r="H46" t="s">
        <v>1122</v>
      </c>
    </row>
    <row r="47" spans="3:9" x14ac:dyDescent="0.25">
      <c r="C47" s="1" t="s">
        <v>353</v>
      </c>
      <c r="D47" s="1">
        <v>14</v>
      </c>
      <c r="E47" s="2">
        <v>14</v>
      </c>
      <c r="F47" t="s">
        <v>1143</v>
      </c>
      <c r="G47" t="s">
        <v>0</v>
      </c>
      <c r="H47" t="s">
        <v>1123</v>
      </c>
    </row>
    <row r="48" spans="3:9" x14ac:dyDescent="0.25">
      <c r="C48" s="1" t="s">
        <v>353</v>
      </c>
      <c r="D48" s="1">
        <v>15</v>
      </c>
      <c r="E48" s="2">
        <v>15</v>
      </c>
      <c r="F48" t="s">
        <v>1144</v>
      </c>
      <c r="G48" t="s">
        <v>0</v>
      </c>
      <c r="H48" t="s">
        <v>1124</v>
      </c>
    </row>
    <row r="49" spans="2:8" x14ac:dyDescent="0.25">
      <c r="C49" s="1" t="s">
        <v>353</v>
      </c>
      <c r="D49" s="1">
        <v>16</v>
      </c>
      <c r="E49" s="2">
        <v>16</v>
      </c>
      <c r="F49" t="s">
        <v>1145</v>
      </c>
      <c r="G49" t="s">
        <v>0</v>
      </c>
      <c r="H49" t="s">
        <v>1125</v>
      </c>
    </row>
    <row r="50" spans="2:8" x14ac:dyDescent="0.25">
      <c r="B50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727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724</v>
      </c>
    </row>
    <row r="11" spans="1:4" x14ac:dyDescent="0.25">
      <c r="A11" t="s">
        <v>0</v>
      </c>
      <c r="D11" t="s">
        <v>726</v>
      </c>
    </row>
    <row r="12" spans="1:4" x14ac:dyDescent="0.25">
      <c r="A12" t="s">
        <v>0</v>
      </c>
      <c r="D12" t="s">
        <v>728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725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722</v>
      </c>
      <c r="F57" s="1" t="s">
        <v>0</v>
      </c>
      <c r="G57" t="s">
        <v>723</v>
      </c>
    </row>
    <row r="58" spans="3:7" ht="15.75" x14ac:dyDescent="0.25">
      <c r="C58" s="1">
        <v>100211</v>
      </c>
      <c r="D58" s="111">
        <v>1</v>
      </c>
      <c r="E58" s="109" t="s">
        <v>729</v>
      </c>
      <c r="F58" s="1" t="s">
        <v>0</v>
      </c>
      <c r="G58" t="s">
        <v>730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2025-05-28T03:40:12Z</dcterms:modified>
</cp:coreProperties>
</file>