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400" windowWidth="22260" windowHeight="12645" activeTab="1"/>
  </bookViews>
  <sheets>
    <sheet name="Лист2" sheetId="2" r:id="rId1"/>
    <sheet name="Лист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I24" i="1"/>
  <c r="F24" i="1"/>
  <c r="G24" i="1"/>
  <c r="H24" i="1"/>
  <c r="E24" i="1"/>
  <c r="H23" i="1"/>
  <c r="H22" i="1"/>
  <c r="G22" i="1"/>
  <c r="G23" i="1"/>
  <c r="F23" i="1"/>
  <c r="F22" i="1"/>
  <c r="E23" i="1"/>
  <c r="E22" i="1"/>
  <c r="E18" i="1"/>
  <c r="F18" i="1"/>
  <c r="G18" i="1"/>
  <c r="H18" i="1"/>
  <c r="I18" i="1"/>
  <c r="D18" i="1"/>
  <c r="E17" i="1"/>
  <c r="F17" i="1"/>
  <c r="G17" i="1"/>
  <c r="H17" i="1"/>
  <c r="I17" i="1"/>
  <c r="D17" i="1"/>
  <c r="E16" i="1"/>
  <c r="F16" i="1"/>
  <c r="G16" i="1"/>
  <c r="H16" i="1"/>
  <c r="I16" i="1"/>
  <c r="D16" i="1"/>
  <c r="E15" i="1"/>
  <c r="F15" i="1"/>
  <c r="G15" i="1"/>
  <c r="H15" i="1"/>
  <c r="I15" i="1"/>
  <c r="D15" i="1"/>
  <c r="F13" i="1"/>
  <c r="G13" i="1" s="1"/>
  <c r="H13" i="1" s="1"/>
  <c r="I13" i="1" s="1"/>
  <c r="E13" i="1"/>
  <c r="D13" i="1"/>
  <c r="E12" i="1" l="1"/>
  <c r="F12" i="1"/>
  <c r="G12" i="1"/>
  <c r="H12" i="1"/>
  <c r="I12" i="1"/>
  <c r="D12" i="1"/>
  <c r="I11" i="1"/>
  <c r="J11" i="1" s="1"/>
  <c r="I10" i="1"/>
  <c r="E11" i="1"/>
  <c r="F11" i="1"/>
  <c r="G11" i="1"/>
  <c r="H11" i="1"/>
  <c r="D11" i="1"/>
  <c r="F9" i="1"/>
  <c r="G9" i="1" s="1"/>
  <c r="E10" i="1"/>
  <c r="E9" i="1"/>
  <c r="D10" i="1"/>
  <c r="D4" i="1"/>
  <c r="D5" i="1"/>
  <c r="D3" i="1"/>
  <c r="D2" i="1"/>
  <c r="H9" i="1" l="1"/>
  <c r="G10" i="1"/>
  <c r="F10" i="1"/>
  <c r="D6" i="1"/>
  <c r="I9" i="1" l="1"/>
  <c r="H10" i="1"/>
</calcChain>
</file>

<file path=xl/sharedStrings.xml><?xml version="1.0" encoding="utf-8"?>
<sst xmlns="http://schemas.openxmlformats.org/spreadsheetml/2006/main" count="40" uniqueCount="34">
  <si>
    <t>Изначальная выборка</t>
  </si>
  <si>
    <t>min</t>
  </si>
  <si>
    <t>max</t>
  </si>
  <si>
    <t>R</t>
  </si>
  <si>
    <t>h</t>
  </si>
  <si>
    <t>n</t>
  </si>
  <si>
    <t>интервал</t>
  </si>
  <si>
    <t>частотность</t>
  </si>
  <si>
    <t>накоп</t>
  </si>
  <si>
    <t>Частота</t>
  </si>
  <si>
    <t>начало</t>
  </si>
  <si>
    <t>конец</t>
  </si>
  <si>
    <t>сумма</t>
  </si>
  <si>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</si>
  <si>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</si>
  <si>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</si>
  <si>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</si>
  <si>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</si>
  <si>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</si>
  <si>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</si>
  <si>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</si>
  <si>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</si>
  <si>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</si>
  <si>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</si>
  <si>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</si>
  <si>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</si>
  <si>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</si>
  <si>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середина</t>
  </si>
  <si>
    <t>n'</t>
  </si>
  <si>
    <t>zi</t>
  </si>
  <si>
    <t>f(zi)</t>
  </si>
  <si>
    <t>для хи</t>
  </si>
  <si>
    <t>х_эмп</t>
  </si>
  <si>
    <t>х_теор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</si>
</sst>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 applyAlignment="1"/>
    <xf numFmtId="0" fontId="0" fillId="0" borderId="8" xfId="0" applyFill="1" applyBorder="1" applyAlignment="1"/>
    <xf numFmtId="0" fontId="1" fillId="0" borderId="9" xfId="0" applyFont="1" applyFill="1" applyBorder="1" applyAlignment="1">
      <alignment horizontal="centerContinuous"/>
    </xf>
    <xf numFmtId="0" fontId="0" fillId="0" borderId="1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полигона частот</a:t>
            </a:r>
            <a:endParaRPr lang="ru-RU"/>
          </a:p>
        </c:rich>
      </c:tx>
      <c:layout>
        <c:manualLayout>
          <c:xMode val="edge"/>
          <c:yMode val="edge"/>
          <c:x val="0.301124890638670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Лист1!$D$9:$I$9</c:f>
              <c:numCache>
                <c:formatCode>General</c:formatCode>
                <c:ptCount val="6"/>
                <c:pt idx="0">
                  <c:v>-3.123210147</c:v>
                </c:pt>
                <c:pt idx="1">
                  <c:v>-1.5240944981666669</c:v>
                </c:pt>
                <c:pt idx="2">
                  <c:v>7.5021150666666259E-2</c:v>
                </c:pt>
                <c:pt idx="3">
                  <c:v>1.6741367994999994</c:v>
                </c:pt>
                <c:pt idx="4">
                  <c:v>3.2732524483333325</c:v>
                </c:pt>
                <c:pt idx="5">
                  <c:v>4.8723680971666656</c:v>
                </c:pt>
              </c:numCache>
            </c:numRef>
          </c:xVal>
          <c:yVal>
            <c:numRef>
              <c:f>Лист1!$D$11:$I$11</c:f>
              <c:numCache>
                <c:formatCode>General</c:formatCode>
                <c:ptCount val="6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7</c:v>
                </c:pt>
                <c:pt idx="4">
                  <c:v>7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5-45B4-8966-EB94572D7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57039"/>
        <c:axId val="196065775"/>
      </c:scatterChart>
      <c:valAx>
        <c:axId val="19605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963188976377954"/>
              <c:y val="0.87993109108784084"/>
            </c:manualLayout>
          </c:layout>
          <c:overlay val="0"/>
          <c:spPr>
            <a:noFill/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65775"/>
        <c:crosses val="autoZero"/>
        <c:crossBetween val="midCat"/>
      </c:valAx>
      <c:valAx>
        <c:axId val="19606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5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147637</xdr:rowOff>
    </xdr:from>
    <xdr:to>
      <xdr:col>18</xdr:col>
      <xdr:colOff>323850</xdr:colOff>
      <xdr:row>16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7" activeCellId="2" sqref="A3:B3 A8:B8 A7:B7"/>
    </sheetView>
  </sheetViews>
  <sheetFormatPr defaultRowHeight="15" x14ac:dyDescent="0.25"/>
  <cols>
    <col min="1" max="1" width="24.28515625" customWidth="1"/>
    <col min="2" max="2" width="21.85546875" customWidth="1"/>
  </cols>
  <sheetData>
    <row r="1" spans="1:2" x14ac:dyDescent="0.25">
      <c r="A1" s="10" t="s">
        <v>13</v>
      </c>
      <c r="B1" s="10"/>
    </row>
    <row r="2" spans="1:2" x14ac:dyDescent="0.25">
      <c r="A2" s="8"/>
      <c r="B2" s="8"/>
    </row>
    <row r="3" spans="1:2" x14ac:dyDescent="0.25">
      <c r="A3" s="8" t="s">
        <v>14</v>
      </c>
      <c r="B3" s="8">
        <v>1.1447207751073998</v>
      </c>
    </row>
    <row r="4" spans="1:2" x14ac:dyDescent="0.25">
      <c r="A4" s="8" t="s">
        <v>15</v>
      </c>
      <c r="B4" s="8">
        <v>0.31288346322448846</v>
      </c>
    </row>
    <row r="5" spans="1:2" x14ac:dyDescent="0.25">
      <c r="A5" s="8" t="s">
        <v>16</v>
      </c>
      <c r="B5" s="8">
        <v>0.84702583330000003</v>
      </c>
    </row>
    <row r="6" spans="1:2" x14ac:dyDescent="0.25">
      <c r="A6" s="8" t="s">
        <v>17</v>
      </c>
      <c r="B6" s="8" t="e">
        <v>#N/A</v>
      </c>
    </row>
    <row r="7" spans="1:2" x14ac:dyDescent="0.25">
      <c r="A7" s="8" t="s">
        <v>18</v>
      </c>
      <c r="B7" s="8">
        <v>2.2124201856716756</v>
      </c>
    </row>
    <row r="8" spans="1:2" x14ac:dyDescent="0.25">
      <c r="A8" s="8" t="s">
        <v>19</v>
      </c>
      <c r="B8" s="8">
        <v>4.8948030779674925</v>
      </c>
    </row>
    <row r="9" spans="1:2" x14ac:dyDescent="0.25">
      <c r="A9" s="8" t="s">
        <v>20</v>
      </c>
      <c r="B9" s="8">
        <v>-0.38553745112945714</v>
      </c>
    </row>
    <row r="10" spans="1:2" x14ac:dyDescent="0.25">
      <c r="A10" s="8" t="s">
        <v>21</v>
      </c>
      <c r="B10" s="8">
        <v>0.34303645063761629</v>
      </c>
    </row>
    <row r="11" spans="1:2" x14ac:dyDescent="0.25">
      <c r="A11" s="8" t="s">
        <v>22</v>
      </c>
      <c r="B11" s="8">
        <v>9.5946938929999988</v>
      </c>
    </row>
    <row r="12" spans="1:2" x14ac:dyDescent="0.25">
      <c r="A12" s="8" t="s">
        <v>23</v>
      </c>
      <c r="B12" s="8">
        <v>-3.123210147</v>
      </c>
    </row>
    <row r="13" spans="1:2" x14ac:dyDescent="0.25">
      <c r="A13" s="8" t="s">
        <v>24</v>
      </c>
      <c r="B13" s="8">
        <v>6.4714837459999996</v>
      </c>
    </row>
    <row r="14" spans="1:2" x14ac:dyDescent="0.25">
      <c r="A14" s="8" t="s">
        <v>25</v>
      </c>
      <c r="B14" s="8">
        <v>57.236038755369989</v>
      </c>
    </row>
    <row r="15" spans="1:2" ht="15.75" thickBot="1" x14ac:dyDescent="0.3">
      <c r="A15" s="9" t="s">
        <v>26</v>
      </c>
      <c r="B15" s="9">
        <v>50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workbookViewId="0">
      <selection activeCell="C21" sqref="C21:J24"/>
    </sheetView>
  </sheetViews>
  <sheetFormatPr defaultRowHeight="15" x14ac:dyDescent="0.25"/>
  <cols>
    <col min="1" max="1" width="23.7109375" customWidth="1"/>
    <col min="3" max="3" width="11.7109375" customWidth="1"/>
    <col min="20" max="20" width="22.42578125" customWidth="1"/>
  </cols>
  <sheetData>
    <row r="1" spans="1:21" x14ac:dyDescent="0.25">
      <c r="A1" t="s">
        <v>0</v>
      </c>
    </row>
    <row r="2" spans="1:21" x14ac:dyDescent="0.25">
      <c r="A2">
        <v>-3.123210147</v>
      </c>
      <c r="C2" s="1" t="s">
        <v>1</v>
      </c>
      <c r="D2" s="1">
        <f>MIN(A2:A51)</f>
        <v>-3.123210147</v>
      </c>
    </row>
    <row r="3" spans="1:21" x14ac:dyDescent="0.25">
      <c r="A3">
        <v>-2.8010853130000002</v>
      </c>
      <c r="C3" s="1" t="s">
        <v>2</v>
      </c>
      <c r="D3" s="1">
        <f>MAX(A2:A51)</f>
        <v>6.4714837459999996</v>
      </c>
    </row>
    <row r="4" spans="1:21" x14ac:dyDescent="0.25">
      <c r="A4">
        <v>-1.98816758</v>
      </c>
      <c r="C4" s="1" t="s">
        <v>3</v>
      </c>
      <c r="D4" s="1">
        <f>D3-D2</f>
        <v>9.5946938929999988</v>
      </c>
      <c r="T4" s="11" t="s">
        <v>14</v>
      </c>
      <c r="U4" s="11">
        <v>1.1447207751073998</v>
      </c>
    </row>
    <row r="5" spans="1:21" x14ac:dyDescent="0.25">
      <c r="A5">
        <v>-1.665797183</v>
      </c>
      <c r="C5" s="1" t="s">
        <v>5</v>
      </c>
      <c r="D5" s="1">
        <f>ROUNDDOWN(1 + 3.322 *LOG(50), 0)</f>
        <v>6</v>
      </c>
      <c r="T5" s="11" t="s">
        <v>18</v>
      </c>
      <c r="U5" s="11">
        <v>2.2124201856716756</v>
      </c>
    </row>
    <row r="6" spans="1:21" x14ac:dyDescent="0.25">
      <c r="A6">
        <v>-1.622816737</v>
      </c>
      <c r="C6" s="1" t="s">
        <v>4</v>
      </c>
      <c r="D6" s="1">
        <f>D4/D5</f>
        <v>1.5991156488333331</v>
      </c>
      <c r="T6" s="11" t="s">
        <v>19</v>
      </c>
      <c r="U6" s="11">
        <v>4.8948030779674925</v>
      </c>
    </row>
    <row r="7" spans="1:21" ht="15.75" thickBot="1" x14ac:dyDescent="0.3">
      <c r="A7">
        <v>-1.4950350050000001</v>
      </c>
    </row>
    <row r="8" spans="1:21" x14ac:dyDescent="0.25">
      <c r="A8">
        <v>-1.190815849</v>
      </c>
      <c r="C8" s="4" t="s">
        <v>6</v>
      </c>
      <c r="D8" s="2">
        <v>1</v>
      </c>
      <c r="E8" s="1">
        <v>2</v>
      </c>
      <c r="F8" s="1">
        <v>3</v>
      </c>
      <c r="G8" s="1">
        <v>4</v>
      </c>
      <c r="H8" s="1">
        <v>5</v>
      </c>
      <c r="I8" s="7">
        <v>6</v>
      </c>
      <c r="J8" s="4" t="s">
        <v>12</v>
      </c>
    </row>
    <row r="9" spans="1:21" x14ac:dyDescent="0.25">
      <c r="A9">
        <v>-1.1869209380000001</v>
      </c>
      <c r="C9" s="5" t="s">
        <v>10</v>
      </c>
      <c r="D9" s="2">
        <v>-3.123210147</v>
      </c>
      <c r="E9" s="1">
        <f>D9+$D$6</f>
        <v>-1.5240944981666669</v>
      </c>
      <c r="F9" s="1">
        <f t="shared" ref="F9:I9" si="0">E9+$D$6</f>
        <v>7.5021150666666259E-2</v>
      </c>
      <c r="G9" s="1">
        <f t="shared" si="0"/>
        <v>1.6741367994999994</v>
      </c>
      <c r="H9" s="1">
        <f t="shared" si="0"/>
        <v>3.2732524483333325</v>
      </c>
      <c r="I9" s="7">
        <f t="shared" si="0"/>
        <v>4.8723680971666656</v>
      </c>
      <c r="J9" s="5"/>
    </row>
    <row r="10" spans="1:21" ht="15.75" thickBot="1" x14ac:dyDescent="0.3">
      <c r="A10">
        <v>-1.1821324479999999</v>
      </c>
      <c r="C10" s="6" t="s">
        <v>11</v>
      </c>
      <c r="D10" s="2">
        <f>D9+$D$6</f>
        <v>-1.5240944981666669</v>
      </c>
      <c r="E10" s="1">
        <f>E9+$D$6</f>
        <v>7.5021150666666259E-2</v>
      </c>
      <c r="F10" s="1">
        <f t="shared" ref="F10:H10" si="1">F9+$D$6</f>
        <v>1.6741367994999994</v>
      </c>
      <c r="G10" s="1">
        <f t="shared" si="1"/>
        <v>3.2732524483333325</v>
      </c>
      <c r="H10" s="1">
        <f t="shared" si="1"/>
        <v>4.8723680971666656</v>
      </c>
      <c r="I10" s="7">
        <f>I9+$D$6</f>
        <v>6.4714837459999988</v>
      </c>
      <c r="J10" s="5"/>
    </row>
    <row r="11" spans="1:21" x14ac:dyDescent="0.25">
      <c r="A11">
        <v>-1.052590844</v>
      </c>
      <c r="C11" s="3" t="s">
        <v>9</v>
      </c>
      <c r="D11" s="1">
        <f>COUNTIF($A$2:$A$51,"&gt;="&amp;D9)-COUNTIF($A$2:$A$51,"&gt;="&amp;D10)</f>
        <v>5</v>
      </c>
      <c r="E11" s="1">
        <f t="shared" ref="E11:H11" si="2">COUNTIF($A$2:$A$51,"&gt;="&amp;E9)-COUNTIF($A$2:$A$51,"&gt;="&amp;E10)</f>
        <v>11</v>
      </c>
      <c r="F11" s="1">
        <f t="shared" si="2"/>
        <v>17</v>
      </c>
      <c r="G11" s="1">
        <f t="shared" si="2"/>
        <v>7</v>
      </c>
      <c r="H11" s="1">
        <f t="shared" si="2"/>
        <v>7</v>
      </c>
      <c r="I11" s="7">
        <f>COUNTIF($A$2:$A$51,"&gt;="&amp;I9)-COUNTIF($A$2:$A$51,"&gt;"&amp;I10)</f>
        <v>3</v>
      </c>
      <c r="J11" s="5">
        <f>SUM(D11:I11)</f>
        <v>50</v>
      </c>
    </row>
    <row r="12" spans="1:21" x14ac:dyDescent="0.25">
      <c r="A12">
        <v>-0.89976844919999999</v>
      </c>
      <c r="C12" s="1" t="s">
        <v>7</v>
      </c>
      <c r="D12" s="1">
        <f>D11/$J$11</f>
        <v>0.1</v>
      </c>
      <c r="E12" s="1">
        <f t="shared" ref="E12:I12" si="3">E11/$J$11</f>
        <v>0.22</v>
      </c>
      <c r="F12" s="1">
        <f t="shared" si="3"/>
        <v>0.34</v>
      </c>
      <c r="G12" s="1">
        <f t="shared" si="3"/>
        <v>0.14000000000000001</v>
      </c>
      <c r="H12" s="1">
        <f t="shared" si="3"/>
        <v>0.14000000000000001</v>
      </c>
      <c r="I12" s="7">
        <f t="shared" si="3"/>
        <v>0.06</v>
      </c>
      <c r="J12" s="5"/>
    </row>
    <row r="13" spans="1:21" ht="15.75" thickBot="1" x14ac:dyDescent="0.3">
      <c r="A13">
        <v>-0.47997070600000002</v>
      </c>
      <c r="C13" s="1" t="s">
        <v>8</v>
      </c>
      <c r="D13" s="1">
        <f>D12</f>
        <v>0.1</v>
      </c>
      <c r="E13" s="1">
        <f>D13+E12</f>
        <v>0.32</v>
      </c>
      <c r="F13" s="1">
        <f t="shared" ref="F13:I13" si="4">E13+F12</f>
        <v>0.66</v>
      </c>
      <c r="G13" s="1">
        <f t="shared" si="4"/>
        <v>0.8</v>
      </c>
      <c r="H13" s="1">
        <f t="shared" si="4"/>
        <v>0.94000000000000006</v>
      </c>
      <c r="I13" s="1">
        <f t="shared" si="4"/>
        <v>1</v>
      </c>
      <c r="J13" s="6"/>
    </row>
    <row r="14" spans="1:21" x14ac:dyDescent="0.25">
      <c r="A14">
        <v>-0.3950193534</v>
      </c>
    </row>
    <row r="15" spans="1:21" x14ac:dyDescent="0.25">
      <c r="A15">
        <v>-0.14051658780000001</v>
      </c>
      <c r="C15" s="1" t="s">
        <v>27</v>
      </c>
      <c r="D15" s="1">
        <f>(D10+D9)/2</f>
        <v>-2.3236523225833334</v>
      </c>
      <c r="E15" s="1">
        <f t="shared" ref="E15:I15" si="5">(E10+E9)/2</f>
        <v>-0.7245366737500003</v>
      </c>
      <c r="F15" s="1">
        <f t="shared" si="5"/>
        <v>0.87457897508333282</v>
      </c>
      <c r="G15" s="1">
        <f t="shared" si="5"/>
        <v>2.4736946239166659</v>
      </c>
      <c r="H15" s="1">
        <f t="shared" si="5"/>
        <v>4.0728102727499991</v>
      </c>
      <c r="I15" s="1">
        <f t="shared" si="5"/>
        <v>5.6719259215833322</v>
      </c>
    </row>
    <row r="16" spans="1:21" x14ac:dyDescent="0.25">
      <c r="A16">
        <v>-6.9289510269999993E-2</v>
      </c>
      <c r="C16" s="1" t="s">
        <v>29</v>
      </c>
      <c r="D16" s="1">
        <f>(D15 - $U$4)/$U$5</f>
        <v>-1.5676828118605142</v>
      </c>
      <c r="E16" s="1">
        <f t="shared" ref="E16:I16" si="6">(E15 - $U$4)/$U$5</f>
        <v>-0.84489260266349731</v>
      </c>
      <c r="F16" s="1">
        <f t="shared" si="6"/>
        <v>-0.12210239346648058</v>
      </c>
      <c r="G16" s="1">
        <f t="shared" si="6"/>
        <v>0.6006878157305362</v>
      </c>
      <c r="H16" s="1">
        <f t="shared" si="6"/>
        <v>1.3234780249275528</v>
      </c>
      <c r="I16" s="1">
        <f t="shared" si="6"/>
        <v>2.0462682341245695</v>
      </c>
    </row>
    <row r="17" spans="1:10" x14ac:dyDescent="0.25">
      <c r="A17">
        <v>3.9583826740000001E-2</v>
      </c>
      <c r="C17" s="1" t="s">
        <v>30</v>
      </c>
      <c r="D17" s="1">
        <f>_xlfn.NORM.DIST(D16,0,1,0)</f>
        <v>0.1167461648169722</v>
      </c>
      <c r="E17" s="1">
        <f t="shared" ref="E17:I17" si="7">_xlfn.NORM.DIST(E16,0,1,0)</f>
        <v>0.27919068042366735</v>
      </c>
      <c r="F17" s="1">
        <f t="shared" si="7"/>
        <v>0.39597942329664881</v>
      </c>
      <c r="G17" s="1">
        <f t="shared" si="7"/>
        <v>0.3330870341997022</v>
      </c>
      <c r="H17" s="1">
        <f t="shared" si="7"/>
        <v>0.16617138650022717</v>
      </c>
      <c r="I17" s="1">
        <f t="shared" si="7"/>
        <v>4.9166372438089884E-2</v>
      </c>
    </row>
    <row r="18" spans="1:10" x14ac:dyDescent="0.25">
      <c r="A18">
        <v>0.1285494616</v>
      </c>
      <c r="C18" s="1" t="s">
        <v>28</v>
      </c>
      <c r="D18" s="1">
        <f>(($D$6*$J$11)/$U$5)*D17</f>
        <v>4.2191492445504366</v>
      </c>
      <c r="E18" s="1">
        <f t="shared" ref="E18:I18" si="8">(($D$6*$J$11)/$U$5)*E17</f>
        <v>10.089814515463999</v>
      </c>
      <c r="F18" s="1">
        <f t="shared" si="8"/>
        <v>14.310502510114944</v>
      </c>
      <c r="G18" s="1">
        <f t="shared" si="8"/>
        <v>12.037602356500832</v>
      </c>
      <c r="H18" s="1">
        <f t="shared" si="8"/>
        <v>6.0053525605528764</v>
      </c>
      <c r="I18" s="1">
        <f t="shared" si="8"/>
        <v>1.7768486309992715</v>
      </c>
    </row>
    <row r="19" spans="1:10" x14ac:dyDescent="0.25">
      <c r="A19">
        <v>0.20583036330000001</v>
      </c>
      <c r="C19" s="1" t="s">
        <v>5</v>
      </c>
      <c r="D19" s="1">
        <v>5</v>
      </c>
      <c r="E19" s="1">
        <v>11</v>
      </c>
      <c r="F19" s="1">
        <v>17</v>
      </c>
      <c r="G19" s="1">
        <v>7</v>
      </c>
      <c r="H19" s="1">
        <v>7</v>
      </c>
      <c r="I19" s="1">
        <v>3</v>
      </c>
    </row>
    <row r="20" spans="1:10" x14ac:dyDescent="0.25">
      <c r="A20">
        <v>0.24024336909999999</v>
      </c>
    </row>
    <row r="21" spans="1:10" x14ac:dyDescent="0.25">
      <c r="A21">
        <v>0.44619617049999999</v>
      </c>
      <c r="C21" s="1"/>
      <c r="D21" s="1"/>
      <c r="E21" s="1"/>
      <c r="F21" s="1"/>
      <c r="G21" s="1"/>
      <c r="H21" s="1"/>
      <c r="I21" s="1" t="s">
        <v>32</v>
      </c>
      <c r="J21" s="1" t="s">
        <v>33</v>
      </c>
    </row>
    <row r="22" spans="1:10" x14ac:dyDescent="0.25">
      <c r="A22">
        <v>0.44782985040000001</v>
      </c>
      <c r="C22" s="1" t="s">
        <v>28</v>
      </c>
      <c r="D22" s="1"/>
      <c r="E22" s="1">
        <f>D18+E18</f>
        <v>14.308963760014436</v>
      </c>
      <c r="F22" s="1">
        <f>F18</f>
        <v>14.310502510114944</v>
      </c>
      <c r="G22" s="1">
        <f>G18</f>
        <v>12.037602356500832</v>
      </c>
      <c r="H22" s="1">
        <f>H18+I18</f>
        <v>7.7822011915521481</v>
      </c>
      <c r="I22" s="1"/>
      <c r="J22" s="1"/>
    </row>
    <row r="23" spans="1:10" x14ac:dyDescent="0.25">
      <c r="A23">
        <v>0.4814072579</v>
      </c>
      <c r="C23" s="1" t="s">
        <v>5</v>
      </c>
      <c r="D23" s="1"/>
      <c r="E23" s="1">
        <f>D19+E19</f>
        <v>16</v>
      </c>
      <c r="F23" s="1">
        <f>F19</f>
        <v>17</v>
      </c>
      <c r="G23" s="1">
        <f>G19</f>
        <v>7</v>
      </c>
      <c r="H23" s="1">
        <f>H19+I19</f>
        <v>10</v>
      </c>
      <c r="I23" s="1"/>
      <c r="J23" s="1"/>
    </row>
    <row r="24" spans="1:10" x14ac:dyDescent="0.25">
      <c r="A24">
        <v>0.52631128510000003</v>
      </c>
      <c r="C24" s="1" t="s">
        <v>31</v>
      </c>
      <c r="D24" s="1"/>
      <c r="E24" s="1">
        <f>((E23 - E22)^2)/E22</f>
        <v>0.19984700589818463</v>
      </c>
      <c r="F24" s="1">
        <f t="shared" ref="F24:H24" si="9">((F23 - F22)^2)/F22</f>
        <v>0.50546070922284614</v>
      </c>
      <c r="G24" s="1">
        <f t="shared" si="9"/>
        <v>2.1081804125651158</v>
      </c>
      <c r="H24" s="1">
        <f t="shared" si="9"/>
        <v>0.63203603115427787</v>
      </c>
      <c r="I24" s="1">
        <f>SUM(E24:H24)</f>
        <v>3.4455241588404242</v>
      </c>
      <c r="J24" s="1">
        <f>_xlfn.CHISQ.INV.RT(0.05,1)</f>
        <v>3.8414588206941236</v>
      </c>
    </row>
    <row r="25" spans="1:10" x14ac:dyDescent="0.25">
      <c r="A25">
        <v>0.64748667479999999</v>
      </c>
    </row>
    <row r="26" spans="1:10" x14ac:dyDescent="0.25">
      <c r="A26">
        <v>0.70173917060000002</v>
      </c>
    </row>
    <row r="27" spans="1:10" x14ac:dyDescent="0.25">
      <c r="A27">
        <v>0.99231249600000004</v>
      </c>
    </row>
    <row r="28" spans="1:10" x14ac:dyDescent="0.25">
      <c r="A28">
        <v>1.0113607259999999</v>
      </c>
    </row>
    <row r="29" spans="1:10" x14ac:dyDescent="0.25">
      <c r="A29">
        <v>1.1394664649999999</v>
      </c>
    </row>
    <row r="30" spans="1:10" x14ac:dyDescent="0.25">
      <c r="A30">
        <v>1.214874945</v>
      </c>
    </row>
    <row r="31" spans="1:10" x14ac:dyDescent="0.25">
      <c r="A31">
        <v>1.3599075169999999</v>
      </c>
    </row>
    <row r="32" spans="1:10" x14ac:dyDescent="0.25">
      <c r="A32">
        <v>1.4082664869999999</v>
      </c>
    </row>
    <row r="33" spans="1:1" x14ac:dyDescent="0.25">
      <c r="A33">
        <v>1.492522076</v>
      </c>
    </row>
    <row r="34" spans="1:1" x14ac:dyDescent="0.25">
      <c r="A34">
        <v>1.5127708390000001</v>
      </c>
    </row>
    <row r="35" spans="1:1" x14ac:dyDescent="0.25">
      <c r="A35">
        <v>1.9230461729999999</v>
      </c>
    </row>
    <row r="36" spans="1:1" x14ac:dyDescent="0.25">
      <c r="A36">
        <v>2.3185058380000001</v>
      </c>
    </row>
    <row r="37" spans="1:1" x14ac:dyDescent="0.25">
      <c r="A37">
        <v>2.3651731479999998</v>
      </c>
    </row>
    <row r="38" spans="1:1" x14ac:dyDescent="0.25">
      <c r="A38">
        <v>2.4316901799999999</v>
      </c>
    </row>
    <row r="39" spans="1:1" x14ac:dyDescent="0.25">
      <c r="A39">
        <v>2.5474802240000001</v>
      </c>
    </row>
    <row r="40" spans="1:1" x14ac:dyDescent="0.25">
      <c r="A40">
        <v>3.114807103</v>
      </c>
    </row>
    <row r="41" spans="1:1" x14ac:dyDescent="0.25">
      <c r="A41">
        <v>3.1230539460000002</v>
      </c>
    </row>
    <row r="42" spans="1:1" x14ac:dyDescent="0.25">
      <c r="A42">
        <v>3.4986024979999999</v>
      </c>
    </row>
    <row r="43" spans="1:1" x14ac:dyDescent="0.25">
      <c r="A43">
        <v>3.5112831280000001</v>
      </c>
    </row>
    <row r="44" spans="1:1" x14ac:dyDescent="0.25">
      <c r="A44">
        <v>3.9306715990000001</v>
      </c>
    </row>
    <row r="45" spans="1:1" x14ac:dyDescent="0.25">
      <c r="A45">
        <v>4.0036585489999998</v>
      </c>
    </row>
    <row r="46" spans="1:1" x14ac:dyDescent="0.25">
      <c r="A46">
        <v>4.0823480300000003</v>
      </c>
    </row>
    <row r="47" spans="1:1" x14ac:dyDescent="0.25">
      <c r="A47">
        <v>4.1889499040000002</v>
      </c>
    </row>
    <row r="48" spans="1:1" x14ac:dyDescent="0.25">
      <c r="A48">
        <v>4.4523236539999997</v>
      </c>
    </row>
    <row r="49" spans="1:1" x14ac:dyDescent="0.25">
      <c r="A49">
        <v>4.9693509279999999</v>
      </c>
    </row>
    <row r="50" spans="1:1" x14ac:dyDescent="0.25">
      <c r="A50">
        <v>5.6000877769999997</v>
      </c>
    </row>
    <row r="51" spans="1:1" x14ac:dyDescent="0.25">
      <c r="A51">
        <v>6.4714837459999996</v>
      </c>
    </row>
  </sheetData>
  <sortState ref="A2:A5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2021-12-07T10:04:07Z</dcterms:modified>
</cp:coreProperties>
</file>