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38A50759-E3D7-400C-9EED-AEF8719BF22C}" xr6:coauthVersionLast="47" xr6:coauthVersionMax="47" xr10:uidLastSave="{00000000-0000-0000-0000-000000000000}"/>
  <bookViews>
    <workbookView xWindow="-110" yWindow="-110" windowWidth="19420" windowHeight="10420" xr2:uid="{65CCF190-B781-4666-8B23-0B8700B7A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A100" i="1"/>
  <c r="A99" i="1"/>
  <c r="A98" i="1"/>
  <c r="A97" i="1"/>
  <c r="C68" i="1"/>
  <c r="E68" i="1" s="1"/>
  <c r="C67" i="1"/>
  <c r="E67" i="1" s="1"/>
  <c r="E82" i="1"/>
  <c r="C81" i="1"/>
  <c r="E81" i="1" s="1"/>
  <c r="C80" i="1"/>
  <c r="E80" i="1" s="1"/>
  <c r="C79" i="1"/>
  <c r="E79" i="1" s="1"/>
  <c r="C74" i="1"/>
  <c r="E74" i="1" s="1"/>
  <c r="C73" i="1"/>
  <c r="E73" i="1" s="1"/>
  <c r="C62" i="1"/>
  <c r="E62" i="1" s="1"/>
  <c r="C61" i="1"/>
  <c r="E61" i="1" s="1"/>
  <c r="A86" i="1"/>
  <c r="D86" i="1"/>
  <c r="A87" i="1"/>
  <c r="D87" i="1"/>
  <c r="A88" i="1"/>
  <c r="D88" i="1"/>
  <c r="D92" i="1"/>
  <c r="D91" i="1"/>
  <c r="D90" i="1"/>
  <c r="D89" i="1"/>
  <c r="D93" i="1"/>
  <c r="D94" i="1"/>
  <c r="A89" i="1"/>
  <c r="A93" i="1"/>
  <c r="A94" i="1"/>
  <c r="A92" i="1"/>
  <c r="A91" i="1"/>
  <c r="A90" i="1"/>
  <c r="E57" i="1"/>
  <c r="C56" i="1"/>
  <c r="E56" i="1" s="1"/>
  <c r="C55" i="1"/>
  <c r="E55" i="1" s="1"/>
  <c r="C54" i="1"/>
  <c r="E54" i="1" s="1"/>
  <c r="E50" i="1"/>
  <c r="C49" i="1"/>
  <c r="E49" i="1" s="1"/>
  <c r="C48" i="1"/>
  <c r="E48" i="1" s="1"/>
  <c r="E44" i="1"/>
  <c r="C43" i="1"/>
  <c r="E43" i="1" s="1"/>
  <c r="C42" i="1"/>
  <c r="E42" i="1" s="1"/>
  <c r="E38" i="1"/>
  <c r="C37" i="1"/>
  <c r="E37" i="1" s="1"/>
  <c r="C36" i="1"/>
  <c r="E36" i="1" s="1"/>
  <c r="C21" i="1"/>
  <c r="E21" i="1" s="1"/>
  <c r="C22" i="1"/>
  <c r="E22" i="1" s="1"/>
  <c r="C15" i="1"/>
  <c r="E15" i="1" s="1"/>
  <c r="C9" i="1"/>
  <c r="E9" i="1" s="1"/>
  <c r="C3" i="1"/>
  <c r="E3" i="1" s="1"/>
  <c r="C28" i="1"/>
  <c r="E28" i="1" s="1"/>
  <c r="C29" i="1"/>
  <c r="E29" i="1" s="1"/>
  <c r="C30" i="1"/>
  <c r="E30" i="1" s="1"/>
  <c r="C31" i="1"/>
  <c r="E31" i="1" s="1"/>
  <c r="C27" i="1"/>
  <c r="E27" i="1" s="1"/>
  <c r="E23" i="1"/>
  <c r="C20" i="1"/>
  <c r="E20" i="1" s="1"/>
  <c r="E16" i="1"/>
  <c r="C14" i="1"/>
  <c r="E14" i="1" s="1"/>
  <c r="E10" i="1"/>
  <c r="C8" i="1"/>
  <c r="E8" i="1" s="1"/>
  <c r="C2" i="1"/>
  <c r="E2" i="1" s="1"/>
  <c r="E4" i="1"/>
  <c r="E70" i="1" l="1"/>
  <c r="I70" i="1" s="1"/>
  <c r="E83" i="1"/>
  <c r="G83" i="1" s="1"/>
  <c r="E76" i="1"/>
  <c r="I76" i="1" s="1"/>
  <c r="E64" i="1"/>
  <c r="E51" i="1"/>
  <c r="B93" i="1" s="1"/>
  <c r="E45" i="1"/>
  <c r="G45" i="1" s="1"/>
  <c r="C92" i="1" s="1"/>
  <c r="E39" i="1"/>
  <c r="B91" i="1" s="1"/>
  <c r="E58" i="1"/>
  <c r="B94" i="1" s="1"/>
  <c r="E32" i="1"/>
  <c r="E5" i="1"/>
  <c r="B86" i="1" s="1"/>
  <c r="E24" i="1"/>
  <c r="E17" i="1"/>
  <c r="B88" i="1" s="1"/>
  <c r="E11" i="1"/>
  <c r="G70" i="1" l="1"/>
  <c r="I83" i="1"/>
  <c r="G76" i="1"/>
  <c r="G51" i="1"/>
  <c r="C93" i="1" s="1"/>
  <c r="I51" i="1"/>
  <c r="E93" i="1" s="1"/>
  <c r="G11" i="1"/>
  <c r="C87" i="1" s="1"/>
  <c r="B87" i="1"/>
  <c r="I24" i="1"/>
  <c r="E89" i="1" s="1"/>
  <c r="B89" i="1"/>
  <c r="I45" i="1"/>
  <c r="E92" i="1" s="1"/>
  <c r="B92" i="1"/>
  <c r="I32" i="1"/>
  <c r="E90" i="1" s="1"/>
  <c r="B90" i="1"/>
  <c r="G64" i="1"/>
  <c r="I64" i="1"/>
  <c r="I39" i="1"/>
  <c r="E91" i="1" s="1"/>
  <c r="G39" i="1"/>
  <c r="C91" i="1" s="1"/>
  <c r="I58" i="1"/>
  <c r="E94" i="1" s="1"/>
  <c r="G58" i="1"/>
  <c r="C94" i="1" s="1"/>
  <c r="I11" i="1"/>
  <c r="E87" i="1" s="1"/>
  <c r="G32" i="1"/>
  <c r="C90" i="1" s="1"/>
  <c r="G24" i="1"/>
  <c r="C89" i="1" s="1"/>
  <c r="G5" i="1"/>
  <c r="C86" i="1" s="1"/>
  <c r="I5" i="1"/>
  <c r="E86" i="1" s="1"/>
  <c r="I17" i="1"/>
  <c r="E88" i="1" s="1"/>
  <c r="G17" i="1"/>
  <c r="C88" i="1" s="1"/>
</calcChain>
</file>

<file path=xl/sharedStrings.xml><?xml version="1.0" encoding="utf-8"?>
<sst xmlns="http://schemas.openxmlformats.org/spreadsheetml/2006/main" count="184" uniqueCount="35">
  <si>
    <t>UF</t>
  </si>
  <si>
    <t>Dispenser</t>
  </si>
  <si>
    <t>margin</t>
  </si>
  <si>
    <t>jual</t>
  </si>
  <si>
    <t>beli usd</t>
  </si>
  <si>
    <t>beli rupiah</t>
  </si>
  <si>
    <t>ongkir</t>
  </si>
  <si>
    <t>total</t>
  </si>
  <si>
    <t>Add on (-)</t>
  </si>
  <si>
    <t>UF + Dispenser</t>
  </si>
  <si>
    <t>Jual asli</t>
  </si>
  <si>
    <t>margin asli</t>
  </si>
  <si>
    <t>UF + UV + Dispenser</t>
  </si>
  <si>
    <t>Add on (UV)</t>
  </si>
  <si>
    <t>UF + Mineral+ Dispenser</t>
  </si>
  <si>
    <t>Add on (Mineral)</t>
  </si>
  <si>
    <t>UF + Mineral + UV + Dispenser</t>
  </si>
  <si>
    <t>Sparepart</t>
  </si>
  <si>
    <t>PP</t>
  </si>
  <si>
    <t>UDF</t>
  </si>
  <si>
    <t>CTO</t>
  </si>
  <si>
    <t>C</t>
  </si>
  <si>
    <t>UF + Dispenser kompresor</t>
  </si>
  <si>
    <t>UF + UV + Dispenser kompresor</t>
  </si>
  <si>
    <t>UF + Mineral+ Dispenser kompresor</t>
  </si>
  <si>
    <t>UF + Mineral + UV + Dispenser kompresor</t>
  </si>
  <si>
    <t>Nama</t>
  </si>
  <si>
    <t>Harga beli</t>
  </si>
  <si>
    <t>Harga jual (60%)</t>
  </si>
  <si>
    <t>Harga jual asli</t>
  </si>
  <si>
    <t>Margin</t>
  </si>
  <si>
    <t>UF only</t>
  </si>
  <si>
    <t>UF + Mineral</t>
  </si>
  <si>
    <t xml:space="preserve">UF + Mineral + UV </t>
  </si>
  <si>
    <t xml:space="preserve">UF + UV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</si>
</sst>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larendon Lt B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NumberFormat="1"/>
    <xf numFmtId="42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1" xfId="0" applyNumberFormat="1" applyBorder="1"/>
    <xf numFmtId="42" fontId="0" fillId="0" borderId="1" xfId="0" applyNumberFormat="1" applyBorder="1"/>
    <xf numFmtId="164" fontId="0" fillId="0" borderId="1" xfId="0" applyNumberFormat="1" applyBorder="1"/>
    <xf numFmtId="9" fontId="0" fillId="0" borderId="1" xfId="1" applyFont="1" applyBorder="1"/>
    <xf numFmtId="9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0" fillId="0" borderId="0" xfId="0" applyNumberFormat="1" applyBorder="1"/>
    <xf numFmtId="42" fontId="0" fillId="0" borderId="0" xfId="0" applyNumberFormat="1" applyBorder="1"/>
    <xf numFmtId="164" fontId="0" fillId="0" borderId="0" xfId="0" applyNumberFormat="1" applyBorder="1"/>
    <xf numFmtId="9" fontId="0" fillId="0" borderId="0" xfId="1" applyFont="1" applyBorder="1"/>
    <xf numFmtId="164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2D17-AF51-4886-98A5-1B607C3E8E9A}">
  <dimension ref="A1:I104"/>
  <sheetViews>
    <sheetView tabSelected="1" workbookViewId="0">
      <selection activeCell="E99" sqref="E99"/>
    </sheetView>
  </sheetViews>
  <sheetFormatPr defaultRowHeight="14.5" x14ac:dyDescent="0.35"/>
  <cols>
    <col min="1" max="1" width="22.7265625" style="12" customWidth="1"/>
    <col min="2" max="2" width="20.54296875" style="2" customWidth="1"/>
    <col min="3" max="5" width="20.54296875" style="3" customWidth="1"/>
    <col min="6" max="6" width="20.54296875" style="2" customWidth="1"/>
    <col min="7" max="7" width="12.36328125" style="2" bestFit="1" customWidth="1"/>
    <col min="8" max="8" width="11.08984375" style="1" bestFit="1" customWidth="1"/>
    <col min="9" max="9" width="10.36328125" style="5" customWidth="1"/>
    <col min="10" max="16384" width="8.7265625" style="2"/>
  </cols>
  <sheetData>
    <row r="1" spans="1:9" x14ac:dyDescent="0.35">
      <c r="A1" s="11" t="s">
        <v>9</v>
      </c>
      <c r="B1" s="6" t="s">
        <v>4</v>
      </c>
      <c r="C1" s="7" t="s">
        <v>5</v>
      </c>
      <c r="D1" s="7" t="s">
        <v>6</v>
      </c>
      <c r="E1" s="7" t="s">
        <v>7</v>
      </c>
      <c r="F1" s="6" t="s">
        <v>2</v>
      </c>
      <c r="G1" s="6" t="s">
        <v>3</v>
      </c>
      <c r="H1" s="8" t="s">
        <v>10</v>
      </c>
      <c r="I1" s="9" t="s">
        <v>11</v>
      </c>
    </row>
    <row r="2" spans="1:9" x14ac:dyDescent="0.35">
      <c r="A2" s="11" t="s">
        <v>0</v>
      </c>
      <c r="B2" s="6">
        <v>21.4</v>
      </c>
      <c r="C2" s="7">
        <f>B2*14250</f>
        <v>304950</v>
      </c>
      <c r="D2" s="7">
        <v>98000</v>
      </c>
      <c r="E2" s="7">
        <f>C2+D2</f>
        <v>402950</v>
      </c>
      <c r="F2" s="6"/>
      <c r="G2" s="6"/>
      <c r="H2" s="8"/>
      <c r="I2" s="9"/>
    </row>
    <row r="3" spans="1:9" x14ac:dyDescent="0.35">
      <c r="A3" s="11" t="s">
        <v>8</v>
      </c>
      <c r="B3" s="6"/>
      <c r="C3" s="7">
        <f>B3*14250</f>
        <v>0</v>
      </c>
      <c r="D3" s="7"/>
      <c r="E3" s="7">
        <f t="shared" ref="E3:E4" si="0">C3+D3</f>
        <v>0</v>
      </c>
      <c r="F3" s="6"/>
      <c r="G3" s="6"/>
      <c r="H3" s="8"/>
      <c r="I3" s="9"/>
    </row>
    <row r="4" spans="1:9" x14ac:dyDescent="0.35">
      <c r="A4" s="11" t="s">
        <v>1</v>
      </c>
      <c r="B4" s="6"/>
      <c r="C4" s="7">
        <v>300000</v>
      </c>
      <c r="D4" s="7"/>
      <c r="E4" s="7">
        <f t="shared" si="0"/>
        <v>300000</v>
      </c>
      <c r="F4" s="6"/>
      <c r="G4" s="6"/>
      <c r="H4" s="8"/>
      <c r="I4" s="9"/>
    </row>
    <row r="5" spans="1:9" x14ac:dyDescent="0.35">
      <c r="A5" s="11" t="s">
        <v>7</v>
      </c>
      <c r="B5" s="6"/>
      <c r="C5" s="7"/>
      <c r="D5" s="7"/>
      <c r="E5" s="7">
        <f>SUM(E2:E4)</f>
        <v>702950</v>
      </c>
      <c r="F5" s="10">
        <v>0.6</v>
      </c>
      <c r="G5" s="7">
        <f>E5+(E5*F5)</f>
        <v>1124720</v>
      </c>
      <c r="H5" s="8">
        <v>1499000</v>
      </c>
      <c r="I5" s="9">
        <f>(H5-E5)/E5</f>
        <v>1.132441852194324</v>
      </c>
    </row>
    <row r="6" spans="1:9" x14ac:dyDescent="0.35">
      <c r="F6" s="4"/>
    </row>
    <row r="7" spans="1:9" x14ac:dyDescent="0.35">
      <c r="A7" s="11" t="s">
        <v>12</v>
      </c>
      <c r="B7" s="6" t="s">
        <v>4</v>
      </c>
      <c r="C7" s="7" t="s">
        <v>5</v>
      </c>
      <c r="D7" s="7" t="s">
        <v>6</v>
      </c>
      <c r="E7" s="7" t="s">
        <v>7</v>
      </c>
      <c r="F7" s="6" t="s">
        <v>2</v>
      </c>
      <c r="G7" s="6" t="s">
        <v>3</v>
      </c>
      <c r="H7" s="8" t="s">
        <v>10</v>
      </c>
      <c r="I7" s="9" t="s">
        <v>11</v>
      </c>
    </row>
    <row r="8" spans="1:9" x14ac:dyDescent="0.35">
      <c r="A8" s="11" t="s">
        <v>0</v>
      </c>
      <c r="B8" s="6">
        <v>21.4</v>
      </c>
      <c r="C8" s="7">
        <f>B8*14250</f>
        <v>304950</v>
      </c>
      <c r="D8" s="7">
        <v>98000</v>
      </c>
      <c r="E8" s="7">
        <f>C8+D8</f>
        <v>402950</v>
      </c>
      <c r="F8" s="6"/>
      <c r="G8" s="6"/>
      <c r="H8" s="8"/>
      <c r="I8" s="9"/>
    </row>
    <row r="9" spans="1:9" x14ac:dyDescent="0.35">
      <c r="A9" s="11" t="s">
        <v>13</v>
      </c>
      <c r="B9" s="6">
        <v>12</v>
      </c>
      <c r="C9" s="7">
        <f>B9*14250</f>
        <v>171000</v>
      </c>
      <c r="D9" s="7"/>
      <c r="E9" s="7">
        <f t="shared" ref="E9:E10" si="1">C9+D9</f>
        <v>171000</v>
      </c>
      <c r="F9" s="6"/>
      <c r="G9" s="6"/>
      <c r="H9" s="8"/>
      <c r="I9" s="9"/>
    </row>
    <row r="10" spans="1:9" x14ac:dyDescent="0.35">
      <c r="A10" s="11" t="s">
        <v>1</v>
      </c>
      <c r="B10" s="6"/>
      <c r="C10" s="7">
        <v>300000</v>
      </c>
      <c r="D10" s="7"/>
      <c r="E10" s="7">
        <f t="shared" si="1"/>
        <v>300000</v>
      </c>
      <c r="F10" s="6"/>
      <c r="G10" s="6"/>
      <c r="H10" s="8"/>
      <c r="I10" s="9"/>
    </row>
    <row r="11" spans="1:9" x14ac:dyDescent="0.35">
      <c r="A11" s="11" t="s">
        <v>7</v>
      </c>
      <c r="B11" s="6"/>
      <c r="C11" s="7"/>
      <c r="D11" s="7"/>
      <c r="E11" s="7">
        <f>SUM(E8:E10)</f>
        <v>873950</v>
      </c>
      <c r="F11" s="10">
        <v>0.6</v>
      </c>
      <c r="G11" s="7">
        <f>E11+(E11*F11)</f>
        <v>1398320</v>
      </c>
      <c r="H11" s="8">
        <v>1999000</v>
      </c>
      <c r="I11" s="9">
        <f>(H11-E11)/E11</f>
        <v>1.2873162080210538</v>
      </c>
    </row>
    <row r="13" spans="1:9" ht="29" x14ac:dyDescent="0.35">
      <c r="A13" s="11" t="s">
        <v>14</v>
      </c>
      <c r="B13" s="6" t="s">
        <v>4</v>
      </c>
      <c r="C13" s="7" t="s">
        <v>5</v>
      </c>
      <c r="D13" s="7" t="s">
        <v>6</v>
      </c>
      <c r="E13" s="7" t="s">
        <v>7</v>
      </c>
      <c r="F13" s="6" t="s">
        <v>2</v>
      </c>
      <c r="G13" s="6" t="s">
        <v>3</v>
      </c>
      <c r="H13" s="8" t="s">
        <v>10</v>
      </c>
      <c r="I13" s="9" t="s">
        <v>11</v>
      </c>
    </row>
    <row r="14" spans="1:9" x14ac:dyDescent="0.35">
      <c r="A14" s="11" t="s">
        <v>0</v>
      </c>
      <c r="B14" s="6">
        <v>21.4</v>
      </c>
      <c r="C14" s="7">
        <f>B14*14250</f>
        <v>304950</v>
      </c>
      <c r="D14" s="7">
        <v>98000</v>
      </c>
      <c r="E14" s="7">
        <f>C14+D14</f>
        <v>402950</v>
      </c>
      <c r="F14" s="6"/>
      <c r="G14" s="6"/>
      <c r="H14" s="8"/>
      <c r="I14" s="9"/>
    </row>
    <row r="15" spans="1:9" x14ac:dyDescent="0.35">
      <c r="A15" s="11" t="s">
        <v>15</v>
      </c>
      <c r="B15" s="6">
        <v>2</v>
      </c>
      <c r="C15" s="7">
        <f>B15*14250</f>
        <v>28500</v>
      </c>
      <c r="D15" s="7"/>
      <c r="E15" s="7">
        <f t="shared" ref="E15:E16" si="2">C15+D15</f>
        <v>28500</v>
      </c>
      <c r="F15" s="6"/>
      <c r="G15" s="6"/>
      <c r="H15" s="8"/>
      <c r="I15" s="9"/>
    </row>
    <row r="16" spans="1:9" x14ac:dyDescent="0.35">
      <c r="A16" s="11" t="s">
        <v>1</v>
      </c>
      <c r="B16" s="6"/>
      <c r="C16" s="7">
        <v>300000</v>
      </c>
      <c r="D16" s="7"/>
      <c r="E16" s="7">
        <f t="shared" si="2"/>
        <v>300000</v>
      </c>
      <c r="F16" s="6"/>
      <c r="G16" s="6"/>
      <c r="H16" s="8"/>
      <c r="I16" s="9"/>
    </row>
    <row r="17" spans="1:9" x14ac:dyDescent="0.35">
      <c r="A17" s="11" t="s">
        <v>7</v>
      </c>
      <c r="B17" s="6"/>
      <c r="C17" s="7"/>
      <c r="D17" s="7"/>
      <c r="E17" s="7">
        <f>SUM(E14:E16)</f>
        <v>731450</v>
      </c>
      <c r="F17" s="10">
        <v>0.6</v>
      </c>
      <c r="G17" s="7">
        <f>E17+(E17*F17)</f>
        <v>1170320</v>
      </c>
      <c r="H17" s="8">
        <v>1599000</v>
      </c>
      <c r="I17" s="9">
        <f>(H17-E17)/E17</f>
        <v>1.1860687675165766</v>
      </c>
    </row>
    <row r="19" spans="1:9" ht="29" x14ac:dyDescent="0.35">
      <c r="A19" s="11" t="s">
        <v>16</v>
      </c>
      <c r="B19" s="6" t="s">
        <v>4</v>
      </c>
      <c r="C19" s="7" t="s">
        <v>5</v>
      </c>
      <c r="D19" s="7" t="s">
        <v>6</v>
      </c>
      <c r="E19" s="7" t="s">
        <v>7</v>
      </c>
      <c r="F19" s="6" t="s">
        <v>2</v>
      </c>
      <c r="G19" s="6" t="s">
        <v>3</v>
      </c>
      <c r="H19" s="8" t="s">
        <v>10</v>
      </c>
      <c r="I19" s="9" t="s">
        <v>11</v>
      </c>
    </row>
    <row r="20" spans="1:9" x14ac:dyDescent="0.35">
      <c r="A20" s="11" t="s">
        <v>0</v>
      </c>
      <c r="B20" s="6">
        <v>21.4</v>
      </c>
      <c r="C20" s="7">
        <f>B20*14250</f>
        <v>304950</v>
      </c>
      <c r="D20" s="7">
        <v>98000</v>
      </c>
      <c r="E20" s="7">
        <f>C20+D20</f>
        <v>402950</v>
      </c>
      <c r="F20" s="6"/>
      <c r="G20" s="6"/>
      <c r="H20" s="8"/>
      <c r="I20" s="9"/>
    </row>
    <row r="21" spans="1:9" x14ac:dyDescent="0.35">
      <c r="A21" s="11" t="s">
        <v>15</v>
      </c>
      <c r="B21" s="6">
        <v>2</v>
      </c>
      <c r="C21" s="7">
        <f t="shared" ref="C21:C22" si="3">B21*14250</f>
        <v>28500</v>
      </c>
      <c r="D21" s="7"/>
      <c r="E21" s="7">
        <f t="shared" ref="E21" si="4">C21+D21</f>
        <v>28500</v>
      </c>
      <c r="F21" s="6"/>
      <c r="G21" s="6"/>
      <c r="H21" s="8"/>
      <c r="I21" s="9"/>
    </row>
    <row r="22" spans="1:9" x14ac:dyDescent="0.35">
      <c r="A22" s="11" t="s">
        <v>13</v>
      </c>
      <c r="B22" s="6">
        <v>12</v>
      </c>
      <c r="C22" s="7">
        <f t="shared" si="3"/>
        <v>171000</v>
      </c>
      <c r="D22" s="7"/>
      <c r="E22" s="7">
        <f t="shared" ref="E22:E23" si="5">C22+D22</f>
        <v>171000</v>
      </c>
      <c r="F22" s="6"/>
      <c r="G22" s="6"/>
      <c r="H22" s="8"/>
      <c r="I22" s="9"/>
    </row>
    <row r="23" spans="1:9" x14ac:dyDescent="0.35">
      <c r="A23" s="11" t="s">
        <v>1</v>
      </c>
      <c r="B23" s="6"/>
      <c r="C23" s="7">
        <v>300000</v>
      </c>
      <c r="D23" s="7"/>
      <c r="E23" s="7">
        <f t="shared" si="5"/>
        <v>300000</v>
      </c>
      <c r="F23" s="6"/>
      <c r="G23" s="6"/>
      <c r="H23" s="8"/>
      <c r="I23" s="9"/>
    </row>
    <row r="24" spans="1:9" x14ac:dyDescent="0.35">
      <c r="A24" s="11" t="s">
        <v>7</v>
      </c>
      <c r="B24" s="6"/>
      <c r="C24" s="7"/>
      <c r="D24" s="7"/>
      <c r="E24" s="7">
        <f>SUM(E20:E23)</f>
        <v>902450</v>
      </c>
      <c r="F24" s="10">
        <v>0.6</v>
      </c>
      <c r="G24" s="7">
        <f>E24+(E24*F24)</f>
        <v>1443920</v>
      </c>
      <c r="H24" s="8">
        <v>2099000</v>
      </c>
      <c r="I24" s="9">
        <f>(H24-E24)/E24</f>
        <v>1.3258906310598926</v>
      </c>
    </row>
    <row r="26" spans="1:9" x14ac:dyDescent="0.35">
      <c r="A26" s="11" t="s">
        <v>17</v>
      </c>
      <c r="B26" s="6" t="s">
        <v>4</v>
      </c>
      <c r="C26" s="7" t="s">
        <v>5</v>
      </c>
      <c r="D26" s="7" t="s">
        <v>6</v>
      </c>
      <c r="E26" s="7" t="s">
        <v>7</v>
      </c>
      <c r="F26" s="6" t="s">
        <v>2</v>
      </c>
      <c r="G26" s="6" t="s">
        <v>3</v>
      </c>
      <c r="H26" s="8" t="s">
        <v>10</v>
      </c>
      <c r="I26" s="9" t="s">
        <v>11</v>
      </c>
    </row>
    <row r="27" spans="1:9" x14ac:dyDescent="0.35">
      <c r="A27" s="11" t="s">
        <v>18</v>
      </c>
      <c r="B27" s="6">
        <v>1.3</v>
      </c>
      <c r="C27" s="7">
        <f>B27*14250</f>
        <v>18525</v>
      </c>
      <c r="D27" s="7"/>
      <c r="E27" s="7">
        <f>C27+D27</f>
        <v>18525</v>
      </c>
      <c r="F27" s="6"/>
      <c r="G27" s="6"/>
      <c r="H27" s="8"/>
      <c r="I27" s="9"/>
    </row>
    <row r="28" spans="1:9" x14ac:dyDescent="0.35">
      <c r="A28" s="11" t="s">
        <v>19</v>
      </c>
      <c r="B28" s="6">
        <v>1.3</v>
      </c>
      <c r="C28" s="7">
        <f t="shared" ref="C28:C31" si="6">B28*14250</f>
        <v>18525</v>
      </c>
      <c r="D28" s="7"/>
      <c r="E28" s="7">
        <f t="shared" ref="E28:E31" si="7">C28+D28</f>
        <v>18525</v>
      </c>
      <c r="F28" s="6"/>
      <c r="G28" s="6"/>
      <c r="H28" s="8"/>
      <c r="I28" s="9"/>
    </row>
    <row r="29" spans="1:9" x14ac:dyDescent="0.35">
      <c r="A29" s="11" t="s">
        <v>20</v>
      </c>
      <c r="B29" s="6">
        <v>1.3</v>
      </c>
      <c r="C29" s="7">
        <f t="shared" si="6"/>
        <v>18525</v>
      </c>
      <c r="D29" s="7"/>
      <c r="E29" s="7">
        <f t="shared" si="7"/>
        <v>18525</v>
      </c>
      <c r="F29" s="6"/>
      <c r="G29" s="6"/>
      <c r="H29" s="8"/>
      <c r="I29" s="9"/>
    </row>
    <row r="30" spans="1:9" x14ac:dyDescent="0.35">
      <c r="A30" s="11" t="s">
        <v>0</v>
      </c>
      <c r="B30" s="6">
        <v>2.5</v>
      </c>
      <c r="C30" s="7">
        <f t="shared" si="6"/>
        <v>35625</v>
      </c>
      <c r="D30" s="7"/>
      <c r="E30" s="7">
        <f t="shared" si="7"/>
        <v>35625</v>
      </c>
      <c r="F30" s="6"/>
      <c r="G30" s="6"/>
      <c r="H30" s="8"/>
      <c r="I30" s="9"/>
    </row>
    <row r="31" spans="1:9" x14ac:dyDescent="0.35">
      <c r="A31" s="11" t="s">
        <v>21</v>
      </c>
      <c r="B31" s="6">
        <v>1.3</v>
      </c>
      <c r="C31" s="7">
        <f t="shared" si="6"/>
        <v>18525</v>
      </c>
      <c r="D31" s="7"/>
      <c r="E31" s="7">
        <f t="shared" si="7"/>
        <v>18525</v>
      </c>
      <c r="F31" s="6"/>
      <c r="G31" s="6"/>
      <c r="H31" s="8"/>
      <c r="I31" s="9"/>
    </row>
    <row r="32" spans="1:9" x14ac:dyDescent="0.35">
      <c r="A32" s="11" t="s">
        <v>7</v>
      </c>
      <c r="B32" s="6"/>
      <c r="C32" s="7"/>
      <c r="D32" s="7"/>
      <c r="E32" s="7">
        <f>SUM(E27:E31)</f>
        <v>109725</v>
      </c>
      <c r="F32" s="10">
        <v>0.6</v>
      </c>
      <c r="G32" s="7">
        <f>E32+(E32*F32)</f>
        <v>175560</v>
      </c>
      <c r="H32" s="8">
        <v>200000</v>
      </c>
      <c r="I32" s="9">
        <f>(H32-E32)/E32</f>
        <v>0.82273866484392799</v>
      </c>
    </row>
    <row r="35" spans="1:9" ht="29" x14ac:dyDescent="0.35">
      <c r="A35" s="11" t="s">
        <v>22</v>
      </c>
      <c r="B35" s="6" t="s">
        <v>4</v>
      </c>
      <c r="C35" s="7" t="s">
        <v>5</v>
      </c>
      <c r="D35" s="7" t="s">
        <v>6</v>
      </c>
      <c r="E35" s="7" t="s">
        <v>7</v>
      </c>
      <c r="F35" s="6" t="s">
        <v>2</v>
      </c>
      <c r="G35" s="6" t="s">
        <v>3</v>
      </c>
      <c r="H35" s="8" t="s">
        <v>10</v>
      </c>
      <c r="I35" s="9" t="s">
        <v>11</v>
      </c>
    </row>
    <row r="36" spans="1:9" x14ac:dyDescent="0.35">
      <c r="A36" s="11" t="s">
        <v>0</v>
      </c>
      <c r="B36" s="6">
        <v>21.4</v>
      </c>
      <c r="C36" s="7">
        <f>B36*14250</f>
        <v>304950</v>
      </c>
      <c r="D36" s="7">
        <v>98000</v>
      </c>
      <c r="E36" s="7">
        <f>C36+D36</f>
        <v>402950</v>
      </c>
      <c r="F36" s="6"/>
      <c r="G36" s="6"/>
      <c r="H36" s="8"/>
      <c r="I36" s="9"/>
    </row>
    <row r="37" spans="1:9" x14ac:dyDescent="0.35">
      <c r="A37" s="11" t="s">
        <v>8</v>
      </c>
      <c r="B37" s="6"/>
      <c r="C37" s="7">
        <f>B37*14250</f>
        <v>0</v>
      </c>
      <c r="D37" s="7"/>
      <c r="E37" s="7">
        <f t="shared" ref="E37:E38" si="8">C37+D37</f>
        <v>0</v>
      </c>
      <c r="F37" s="6"/>
      <c r="G37" s="6"/>
      <c r="H37" s="8"/>
      <c r="I37" s="9"/>
    </row>
    <row r="38" spans="1:9" x14ac:dyDescent="0.35">
      <c r="A38" s="11" t="s">
        <v>1</v>
      </c>
      <c r="B38" s="6"/>
      <c r="C38" s="7">
        <v>1100000</v>
      </c>
      <c r="D38" s="7"/>
      <c r="E38" s="7">
        <f t="shared" si="8"/>
        <v>1100000</v>
      </c>
      <c r="F38" s="6"/>
      <c r="G38" s="6"/>
      <c r="H38" s="8"/>
      <c r="I38" s="9"/>
    </row>
    <row r="39" spans="1:9" x14ac:dyDescent="0.35">
      <c r="A39" s="11" t="s">
        <v>7</v>
      </c>
      <c r="B39" s="6"/>
      <c r="C39" s="7"/>
      <c r="D39" s="7"/>
      <c r="E39" s="7">
        <f>SUM(E36:E38)</f>
        <v>1502950</v>
      </c>
      <c r="F39" s="10">
        <v>0.6</v>
      </c>
      <c r="G39" s="7">
        <f>E39+(E39*F39)</f>
        <v>2404720</v>
      </c>
      <c r="H39" s="8">
        <v>2499000</v>
      </c>
      <c r="I39" s="9">
        <f>(H39-E39)/E39</f>
        <v>0.66272996440334009</v>
      </c>
    </row>
    <row r="40" spans="1:9" x14ac:dyDescent="0.35">
      <c r="F40" s="4"/>
    </row>
    <row r="41" spans="1:9" ht="29" x14ac:dyDescent="0.35">
      <c r="A41" s="11" t="s">
        <v>23</v>
      </c>
      <c r="B41" s="6" t="s">
        <v>4</v>
      </c>
      <c r="C41" s="7" t="s">
        <v>5</v>
      </c>
      <c r="D41" s="7" t="s">
        <v>6</v>
      </c>
      <c r="E41" s="7" t="s">
        <v>7</v>
      </c>
      <c r="F41" s="6" t="s">
        <v>2</v>
      </c>
      <c r="G41" s="6" t="s">
        <v>3</v>
      </c>
      <c r="H41" s="8" t="s">
        <v>10</v>
      </c>
      <c r="I41" s="9" t="s">
        <v>11</v>
      </c>
    </row>
    <row r="42" spans="1:9" x14ac:dyDescent="0.35">
      <c r="A42" s="11" t="s">
        <v>0</v>
      </c>
      <c r="B42" s="6">
        <v>21.4</v>
      </c>
      <c r="C42" s="7">
        <f>B42*14250</f>
        <v>304950</v>
      </c>
      <c r="D42" s="7">
        <v>98000</v>
      </c>
      <c r="E42" s="7">
        <f>C42+D42</f>
        <v>402950</v>
      </c>
      <c r="F42" s="6"/>
      <c r="G42" s="6"/>
      <c r="H42" s="8"/>
      <c r="I42" s="9"/>
    </row>
    <row r="43" spans="1:9" x14ac:dyDescent="0.35">
      <c r="A43" s="11" t="s">
        <v>13</v>
      </c>
      <c r="B43" s="6">
        <v>12</v>
      </c>
      <c r="C43" s="7">
        <f>B43*14250</f>
        <v>171000</v>
      </c>
      <c r="D43" s="7"/>
      <c r="E43" s="7">
        <f t="shared" ref="E43:E44" si="9">C43+D43</f>
        <v>171000</v>
      </c>
      <c r="F43" s="6"/>
      <c r="G43" s="6"/>
      <c r="H43" s="8"/>
      <c r="I43" s="9"/>
    </row>
    <row r="44" spans="1:9" x14ac:dyDescent="0.35">
      <c r="A44" s="11" t="s">
        <v>1</v>
      </c>
      <c r="B44" s="6"/>
      <c r="C44" s="7">
        <v>1100000</v>
      </c>
      <c r="D44" s="7"/>
      <c r="E44" s="7">
        <f t="shared" si="9"/>
        <v>1100000</v>
      </c>
      <c r="F44" s="6"/>
      <c r="G44" s="6"/>
      <c r="H44" s="8"/>
      <c r="I44" s="9"/>
    </row>
    <row r="45" spans="1:9" x14ac:dyDescent="0.35">
      <c r="A45" s="11" t="s">
        <v>7</v>
      </c>
      <c r="B45" s="6"/>
      <c r="C45" s="7"/>
      <c r="D45" s="7"/>
      <c r="E45" s="7">
        <f>SUM(E42:E44)</f>
        <v>1673950</v>
      </c>
      <c r="F45" s="10">
        <v>0.6</v>
      </c>
      <c r="G45" s="7">
        <f>E45+(E45*F45)</f>
        <v>2678320</v>
      </c>
      <c r="H45" s="8">
        <v>2999000</v>
      </c>
      <c r="I45" s="9">
        <f>(H45-E45)/E45</f>
        <v>0.79157083544908746</v>
      </c>
    </row>
    <row r="47" spans="1:9" ht="29" x14ac:dyDescent="0.35">
      <c r="A47" s="11" t="s">
        <v>24</v>
      </c>
      <c r="B47" s="6" t="s">
        <v>4</v>
      </c>
      <c r="C47" s="7" t="s">
        <v>5</v>
      </c>
      <c r="D47" s="7" t="s">
        <v>6</v>
      </c>
      <c r="E47" s="7" t="s">
        <v>7</v>
      </c>
      <c r="F47" s="6" t="s">
        <v>2</v>
      </c>
      <c r="G47" s="6" t="s">
        <v>3</v>
      </c>
      <c r="H47" s="8" t="s">
        <v>10</v>
      </c>
      <c r="I47" s="9" t="s">
        <v>11</v>
      </c>
    </row>
    <row r="48" spans="1:9" x14ac:dyDescent="0.35">
      <c r="A48" s="11" t="s">
        <v>0</v>
      </c>
      <c r="B48" s="6">
        <v>21.4</v>
      </c>
      <c r="C48" s="7">
        <f>B48*14250</f>
        <v>304950</v>
      </c>
      <c r="D48" s="7">
        <v>98000</v>
      </c>
      <c r="E48" s="7">
        <f>C48+D48</f>
        <v>402950</v>
      </c>
      <c r="F48" s="6"/>
      <c r="G48" s="6"/>
      <c r="H48" s="8"/>
      <c r="I48" s="9"/>
    </row>
    <row r="49" spans="1:9" x14ac:dyDescent="0.35">
      <c r="A49" s="11" t="s">
        <v>15</v>
      </c>
      <c r="B49" s="6">
        <v>2</v>
      </c>
      <c r="C49" s="7">
        <f>B49*14250</f>
        <v>28500</v>
      </c>
      <c r="D49" s="7"/>
      <c r="E49" s="7">
        <f t="shared" ref="E49:E50" si="10">C49+D49</f>
        <v>28500</v>
      </c>
      <c r="F49" s="6"/>
      <c r="G49" s="6"/>
      <c r="H49" s="8"/>
      <c r="I49" s="9"/>
    </row>
    <row r="50" spans="1:9" x14ac:dyDescent="0.35">
      <c r="A50" s="11" t="s">
        <v>1</v>
      </c>
      <c r="B50" s="6"/>
      <c r="C50" s="7">
        <v>1100000</v>
      </c>
      <c r="D50" s="7"/>
      <c r="E50" s="7">
        <f t="shared" si="10"/>
        <v>1100000</v>
      </c>
      <c r="F50" s="6"/>
      <c r="G50" s="6"/>
      <c r="H50" s="8"/>
      <c r="I50" s="9"/>
    </row>
    <row r="51" spans="1:9" x14ac:dyDescent="0.35">
      <c r="A51" s="11" t="s">
        <v>7</v>
      </c>
      <c r="B51" s="6"/>
      <c r="C51" s="7"/>
      <c r="D51" s="7"/>
      <c r="E51" s="7">
        <f>SUM(E48:E50)</f>
        <v>1531450</v>
      </c>
      <c r="F51" s="10">
        <v>0.6</v>
      </c>
      <c r="G51" s="7">
        <f>E51+(E51*F51)</f>
        <v>2450320</v>
      </c>
      <c r="H51" s="8">
        <v>2599000</v>
      </c>
      <c r="I51" s="9">
        <f>(H51-E51)/E51</f>
        <v>0.69708446243755917</v>
      </c>
    </row>
    <row r="53" spans="1:9" ht="29" x14ac:dyDescent="0.35">
      <c r="A53" s="11" t="s">
        <v>25</v>
      </c>
      <c r="B53" s="6" t="s">
        <v>4</v>
      </c>
      <c r="C53" s="7" t="s">
        <v>5</v>
      </c>
      <c r="D53" s="7" t="s">
        <v>6</v>
      </c>
      <c r="E53" s="7" t="s">
        <v>7</v>
      </c>
      <c r="F53" s="6" t="s">
        <v>2</v>
      </c>
      <c r="G53" s="6" t="s">
        <v>3</v>
      </c>
      <c r="H53" s="8" t="s">
        <v>10</v>
      </c>
      <c r="I53" s="9" t="s">
        <v>11</v>
      </c>
    </row>
    <row r="54" spans="1:9" x14ac:dyDescent="0.35">
      <c r="A54" s="11" t="s">
        <v>0</v>
      </c>
      <c r="B54" s="6">
        <v>21.4</v>
      </c>
      <c r="C54" s="7">
        <f>B54*14250</f>
        <v>304950</v>
      </c>
      <c r="D54" s="7">
        <v>98000</v>
      </c>
      <c r="E54" s="7">
        <f>C54+D54</f>
        <v>402950</v>
      </c>
      <c r="F54" s="6"/>
      <c r="G54" s="6"/>
      <c r="H54" s="8"/>
      <c r="I54" s="9"/>
    </row>
    <row r="55" spans="1:9" x14ac:dyDescent="0.35">
      <c r="A55" s="11" t="s">
        <v>15</v>
      </c>
      <c r="B55" s="6">
        <v>2</v>
      </c>
      <c r="C55" s="7">
        <f t="shared" ref="C55:C56" si="11">B55*14250</f>
        <v>28500</v>
      </c>
      <c r="D55" s="7"/>
      <c r="E55" s="7">
        <f t="shared" ref="E55:E57" si="12">C55+D55</f>
        <v>28500</v>
      </c>
      <c r="F55" s="6"/>
      <c r="G55" s="6"/>
      <c r="H55" s="8"/>
      <c r="I55" s="9"/>
    </row>
    <row r="56" spans="1:9" x14ac:dyDescent="0.35">
      <c r="A56" s="11" t="s">
        <v>13</v>
      </c>
      <c r="B56" s="6">
        <v>12</v>
      </c>
      <c r="C56" s="7">
        <f t="shared" si="11"/>
        <v>171000</v>
      </c>
      <c r="D56" s="7"/>
      <c r="E56" s="7">
        <f t="shared" si="12"/>
        <v>171000</v>
      </c>
      <c r="F56" s="6"/>
      <c r="G56" s="6"/>
      <c r="H56" s="8"/>
      <c r="I56" s="9"/>
    </row>
    <row r="57" spans="1:9" x14ac:dyDescent="0.35">
      <c r="A57" s="11" t="s">
        <v>1</v>
      </c>
      <c r="B57" s="6"/>
      <c r="C57" s="7">
        <v>1100000</v>
      </c>
      <c r="D57" s="7"/>
      <c r="E57" s="7">
        <f t="shared" si="12"/>
        <v>1100000</v>
      </c>
      <c r="F57" s="6"/>
      <c r="G57" s="6"/>
      <c r="H57" s="8"/>
      <c r="I57" s="9"/>
    </row>
    <row r="58" spans="1:9" x14ac:dyDescent="0.35">
      <c r="A58" s="11" t="s">
        <v>7</v>
      </c>
      <c r="B58" s="6"/>
      <c r="C58" s="7"/>
      <c r="D58" s="7"/>
      <c r="E58" s="7">
        <f>SUM(E54:E57)</f>
        <v>1702450</v>
      </c>
      <c r="F58" s="10">
        <v>0.6</v>
      </c>
      <c r="G58" s="7">
        <f>E58+(E58*F58)</f>
        <v>2723920</v>
      </c>
      <c r="H58" s="8">
        <v>3099000</v>
      </c>
      <c r="I58" s="9">
        <f>(H58-E58)/E58</f>
        <v>0.82031777732091982</v>
      </c>
    </row>
    <row r="60" spans="1:9" x14ac:dyDescent="0.35">
      <c r="A60" s="11" t="s">
        <v>31</v>
      </c>
      <c r="B60" s="6" t="s">
        <v>4</v>
      </c>
      <c r="C60" s="7" t="s">
        <v>5</v>
      </c>
      <c r="D60" s="7" t="s">
        <v>6</v>
      </c>
      <c r="E60" s="7" t="s">
        <v>7</v>
      </c>
      <c r="F60" s="6" t="s">
        <v>2</v>
      </c>
      <c r="G60" s="6" t="s">
        <v>3</v>
      </c>
      <c r="H60" s="8" t="s">
        <v>10</v>
      </c>
      <c r="I60" s="9" t="s">
        <v>11</v>
      </c>
    </row>
    <row r="61" spans="1:9" x14ac:dyDescent="0.35">
      <c r="A61" s="11" t="s">
        <v>0</v>
      </c>
      <c r="B61" s="6">
        <v>21.4</v>
      </c>
      <c r="C61" s="7">
        <f>B61*14250</f>
        <v>304950</v>
      </c>
      <c r="D61" s="7">
        <v>98000</v>
      </c>
      <c r="E61" s="7">
        <f>C61+D61</f>
        <v>402950</v>
      </c>
      <c r="F61" s="6"/>
      <c r="G61" s="6"/>
      <c r="H61" s="8"/>
      <c r="I61" s="9"/>
    </row>
    <row r="62" spans="1:9" x14ac:dyDescent="0.35">
      <c r="A62" s="11" t="s">
        <v>8</v>
      </c>
      <c r="B62" s="6"/>
      <c r="C62" s="7">
        <f>B62*14250</f>
        <v>0</v>
      </c>
      <c r="D62" s="7"/>
      <c r="E62" s="7">
        <f t="shared" ref="E62" si="13">C62+D62</f>
        <v>0</v>
      </c>
      <c r="F62" s="6"/>
      <c r="G62" s="6"/>
      <c r="H62" s="8"/>
      <c r="I62" s="9"/>
    </row>
    <row r="63" spans="1:9" x14ac:dyDescent="0.35">
      <c r="A63" s="11" t="s">
        <v>1</v>
      </c>
      <c r="B63" s="6"/>
      <c r="C63" s="7">
        <v>0</v>
      </c>
      <c r="D63" s="7"/>
      <c r="E63" s="7">
        <v>0</v>
      </c>
      <c r="F63" s="6"/>
      <c r="G63" s="6"/>
      <c r="H63" s="8"/>
      <c r="I63" s="9"/>
    </row>
    <row r="64" spans="1:9" x14ac:dyDescent="0.35">
      <c r="A64" s="11" t="s">
        <v>7</v>
      </c>
      <c r="B64" s="6"/>
      <c r="C64" s="7"/>
      <c r="D64" s="7"/>
      <c r="E64" s="7">
        <f>SUM(E61:E63)</f>
        <v>402950</v>
      </c>
      <c r="F64" s="10">
        <v>0.6</v>
      </c>
      <c r="G64" s="7">
        <f>E64+(E64*F64)</f>
        <v>644720</v>
      </c>
      <c r="H64" s="8">
        <v>799000</v>
      </c>
      <c r="I64" s="9">
        <f>(H64-E64)/E64</f>
        <v>0.98287628738056831</v>
      </c>
    </row>
    <row r="66" spans="1:9" x14ac:dyDescent="0.35">
      <c r="A66" s="11" t="s">
        <v>34</v>
      </c>
      <c r="B66" s="6" t="s">
        <v>4</v>
      </c>
      <c r="C66" s="7" t="s">
        <v>5</v>
      </c>
      <c r="D66" s="7" t="s">
        <v>6</v>
      </c>
      <c r="E66" s="7" t="s">
        <v>7</v>
      </c>
      <c r="F66" s="6" t="s">
        <v>2</v>
      </c>
      <c r="G66" s="6" t="s">
        <v>3</v>
      </c>
      <c r="H66" s="8" t="s">
        <v>10</v>
      </c>
      <c r="I66" s="9" t="s">
        <v>11</v>
      </c>
    </row>
    <row r="67" spans="1:9" x14ac:dyDescent="0.35">
      <c r="A67" s="11" t="s">
        <v>0</v>
      </c>
      <c r="B67" s="6">
        <v>21.4</v>
      </c>
      <c r="C67" s="7">
        <f>B67*14250</f>
        <v>304950</v>
      </c>
      <c r="D67" s="7">
        <v>98000</v>
      </c>
      <c r="E67" s="7">
        <f>C67+D67</f>
        <v>402950</v>
      </c>
      <c r="F67" s="6"/>
      <c r="G67" s="6"/>
      <c r="H67" s="8"/>
      <c r="I67" s="9"/>
    </row>
    <row r="68" spans="1:9" x14ac:dyDescent="0.35">
      <c r="A68" s="11" t="s">
        <v>13</v>
      </c>
      <c r="B68" s="6">
        <v>12</v>
      </c>
      <c r="C68" s="7">
        <f>B68*14250</f>
        <v>171000</v>
      </c>
      <c r="D68" s="7"/>
      <c r="E68" s="7">
        <f t="shared" ref="E68" si="14">C68+D68</f>
        <v>171000</v>
      </c>
      <c r="F68" s="6"/>
      <c r="G68" s="6"/>
      <c r="H68" s="8"/>
      <c r="I68" s="9"/>
    </row>
    <row r="69" spans="1:9" x14ac:dyDescent="0.35">
      <c r="A69" s="11" t="s">
        <v>1</v>
      </c>
      <c r="B69" s="6"/>
      <c r="C69" s="7">
        <v>0</v>
      </c>
      <c r="D69" s="7"/>
      <c r="E69" s="7">
        <v>0</v>
      </c>
      <c r="F69" s="6"/>
      <c r="G69" s="6"/>
      <c r="H69" s="8"/>
      <c r="I69" s="9"/>
    </row>
    <row r="70" spans="1:9" x14ac:dyDescent="0.35">
      <c r="A70" s="11" t="s">
        <v>7</v>
      </c>
      <c r="B70" s="6"/>
      <c r="C70" s="7"/>
      <c r="D70" s="7"/>
      <c r="E70" s="7">
        <f>SUM(E67:E69)</f>
        <v>573950</v>
      </c>
      <c r="F70" s="10">
        <v>0.6</v>
      </c>
      <c r="G70" s="7">
        <f>E70+(E70*F70)</f>
        <v>918320</v>
      </c>
      <c r="H70" s="8">
        <v>1299000</v>
      </c>
      <c r="I70" s="9">
        <f>(H70-E70)/E70</f>
        <v>1.2632633504660684</v>
      </c>
    </row>
    <row r="71" spans="1:9" x14ac:dyDescent="0.35">
      <c r="A71" s="11"/>
      <c r="B71" s="6"/>
      <c r="C71" s="7"/>
      <c r="D71" s="7"/>
      <c r="E71" s="7"/>
      <c r="F71" s="10"/>
      <c r="G71" s="7"/>
      <c r="H71" s="8"/>
      <c r="I71" s="9"/>
    </row>
    <row r="72" spans="1:9" x14ac:dyDescent="0.35">
      <c r="A72" s="11" t="s">
        <v>32</v>
      </c>
      <c r="B72" s="6" t="s">
        <v>4</v>
      </c>
      <c r="C72" s="7" t="s">
        <v>5</v>
      </c>
      <c r="D72" s="7" t="s">
        <v>6</v>
      </c>
      <c r="E72" s="7" t="s">
        <v>7</v>
      </c>
      <c r="F72" s="6" t="s">
        <v>2</v>
      </c>
      <c r="G72" s="6" t="s">
        <v>3</v>
      </c>
      <c r="H72" s="8" t="s">
        <v>10</v>
      </c>
      <c r="I72" s="9" t="s">
        <v>11</v>
      </c>
    </row>
    <row r="73" spans="1:9" x14ac:dyDescent="0.35">
      <c r="A73" s="11" t="s">
        <v>0</v>
      </c>
      <c r="B73" s="6">
        <v>21.4</v>
      </c>
      <c r="C73" s="7">
        <f>B73*14250</f>
        <v>304950</v>
      </c>
      <c r="D73" s="7">
        <v>98000</v>
      </c>
      <c r="E73" s="7">
        <f>C73+D73</f>
        <v>402950</v>
      </c>
      <c r="F73" s="6"/>
      <c r="G73" s="6"/>
      <c r="H73" s="8"/>
      <c r="I73" s="9"/>
    </row>
    <row r="74" spans="1:9" x14ac:dyDescent="0.35">
      <c r="A74" s="11" t="s">
        <v>15</v>
      </c>
      <c r="B74" s="6">
        <v>2</v>
      </c>
      <c r="C74" s="7">
        <f>B74*14250</f>
        <v>28500</v>
      </c>
      <c r="D74" s="7"/>
      <c r="E74" s="7">
        <f t="shared" ref="E74" si="15">C74+D74</f>
        <v>28500</v>
      </c>
      <c r="F74" s="6"/>
      <c r="G74" s="6"/>
      <c r="H74" s="8"/>
      <c r="I74" s="9"/>
    </row>
    <row r="75" spans="1:9" x14ac:dyDescent="0.35">
      <c r="A75" s="11" t="s">
        <v>1</v>
      </c>
      <c r="B75" s="6"/>
      <c r="C75" s="7">
        <v>0</v>
      </c>
      <c r="D75" s="7"/>
      <c r="E75" s="7">
        <v>0</v>
      </c>
      <c r="F75" s="6"/>
      <c r="G75" s="6"/>
      <c r="H75" s="8"/>
      <c r="I75" s="9"/>
    </row>
    <row r="76" spans="1:9" x14ac:dyDescent="0.35">
      <c r="A76" s="11" t="s">
        <v>7</v>
      </c>
      <c r="B76" s="6"/>
      <c r="C76" s="7"/>
      <c r="D76" s="7"/>
      <c r="E76" s="7">
        <f>SUM(E73:E75)</f>
        <v>431450</v>
      </c>
      <c r="F76" s="10">
        <v>0.6</v>
      </c>
      <c r="G76" s="7">
        <f>E76+(E76*F76)</f>
        <v>690320</v>
      </c>
      <c r="H76" s="8">
        <v>899000</v>
      </c>
      <c r="I76" s="9">
        <f>(H76-E76)/E76</f>
        <v>1.0836713408274423</v>
      </c>
    </row>
    <row r="77" spans="1:9" x14ac:dyDescent="0.35">
      <c r="A77" s="11"/>
      <c r="B77" s="6"/>
      <c r="C77" s="7"/>
      <c r="D77" s="7"/>
      <c r="E77" s="7"/>
      <c r="F77" s="18"/>
      <c r="G77" s="19"/>
      <c r="H77" s="20"/>
      <c r="I77" s="21"/>
    </row>
    <row r="78" spans="1:9" x14ac:dyDescent="0.35">
      <c r="A78" s="11" t="s">
        <v>33</v>
      </c>
      <c r="B78" s="6" t="s">
        <v>4</v>
      </c>
      <c r="C78" s="7" t="s">
        <v>5</v>
      </c>
      <c r="D78" s="7" t="s">
        <v>6</v>
      </c>
      <c r="E78" s="7" t="s">
        <v>7</v>
      </c>
      <c r="F78" s="6" t="s">
        <v>2</v>
      </c>
      <c r="G78" s="6" t="s">
        <v>3</v>
      </c>
      <c r="H78" s="8" t="s">
        <v>10</v>
      </c>
      <c r="I78" s="9" t="s">
        <v>11</v>
      </c>
    </row>
    <row r="79" spans="1:9" x14ac:dyDescent="0.35">
      <c r="A79" s="11" t="s">
        <v>0</v>
      </c>
      <c r="B79" s="6">
        <v>21.4</v>
      </c>
      <c r="C79" s="7">
        <f>B79*14250</f>
        <v>304950</v>
      </c>
      <c r="D79" s="7">
        <v>98000</v>
      </c>
      <c r="E79" s="7">
        <f>C79+D79</f>
        <v>402950</v>
      </c>
      <c r="F79" s="6"/>
      <c r="G79" s="6"/>
      <c r="H79" s="8"/>
      <c r="I79" s="9"/>
    </row>
    <row r="80" spans="1:9" x14ac:dyDescent="0.35">
      <c r="A80" s="11" t="s">
        <v>15</v>
      </c>
      <c r="B80" s="6">
        <v>2</v>
      </c>
      <c r="C80" s="7">
        <f t="shared" ref="C80:C81" si="16">B80*14250</f>
        <v>28500</v>
      </c>
      <c r="D80" s="7"/>
      <c r="E80" s="7">
        <f t="shared" ref="E80:E82" si="17">C80+D80</f>
        <v>28500</v>
      </c>
      <c r="F80" s="6"/>
      <c r="G80" s="6"/>
      <c r="H80" s="8"/>
      <c r="I80" s="9"/>
    </row>
    <row r="81" spans="1:9" x14ac:dyDescent="0.35">
      <c r="A81" s="11" t="s">
        <v>13</v>
      </c>
      <c r="B81" s="6">
        <v>12</v>
      </c>
      <c r="C81" s="7">
        <f t="shared" si="16"/>
        <v>171000</v>
      </c>
      <c r="D81" s="7"/>
      <c r="E81" s="7">
        <f t="shared" si="17"/>
        <v>171000</v>
      </c>
      <c r="F81" s="6"/>
      <c r="G81" s="6"/>
      <c r="H81" s="8"/>
      <c r="I81" s="9"/>
    </row>
    <row r="82" spans="1:9" x14ac:dyDescent="0.35">
      <c r="A82" s="11" t="s">
        <v>1</v>
      </c>
      <c r="B82" s="6"/>
      <c r="C82" s="7">
        <v>0</v>
      </c>
      <c r="D82" s="7"/>
      <c r="E82" s="7">
        <f t="shared" si="17"/>
        <v>0</v>
      </c>
      <c r="F82" s="6"/>
      <c r="G82" s="6"/>
      <c r="H82" s="8"/>
      <c r="I82" s="9"/>
    </row>
    <row r="83" spans="1:9" x14ac:dyDescent="0.35">
      <c r="A83" s="11" t="s">
        <v>7</v>
      </c>
      <c r="B83" s="6"/>
      <c r="C83" s="7"/>
      <c r="D83" s="7"/>
      <c r="E83" s="7">
        <f>SUM(E79:E82)</f>
        <v>602450</v>
      </c>
      <c r="F83" s="10">
        <v>0.6</v>
      </c>
      <c r="G83" s="7">
        <f>E83+(E83*F83)</f>
        <v>963920</v>
      </c>
      <c r="H83" s="8">
        <v>1399000</v>
      </c>
      <c r="I83" s="9">
        <f>(H83-E83)/E83</f>
        <v>1.3221844136442857</v>
      </c>
    </row>
    <row r="84" spans="1:9" x14ac:dyDescent="0.35">
      <c r="A84" s="11"/>
      <c r="B84" s="6"/>
      <c r="C84" s="7"/>
      <c r="D84" s="7"/>
      <c r="E84" s="7"/>
      <c r="F84" s="18"/>
      <c r="G84" s="19"/>
      <c r="H84" s="20"/>
      <c r="I84" s="21"/>
    </row>
    <row r="85" spans="1:9" x14ac:dyDescent="0.35">
      <c r="A85" s="13" t="s">
        <v>26</v>
      </c>
      <c r="B85" s="14" t="s">
        <v>27</v>
      </c>
      <c r="C85" s="15" t="s">
        <v>28</v>
      </c>
      <c r="D85" s="15" t="s">
        <v>29</v>
      </c>
      <c r="E85" s="15" t="s">
        <v>30</v>
      </c>
    </row>
    <row r="86" spans="1:9" x14ac:dyDescent="0.35">
      <c r="A86" s="16" t="str">
        <f>A1</f>
        <v>UF + Dispenser</v>
      </c>
      <c r="B86" s="15">
        <f>E5</f>
        <v>702950</v>
      </c>
      <c r="C86" s="15">
        <f>G5</f>
        <v>1124720</v>
      </c>
      <c r="D86" s="15">
        <f t="shared" ref="D86:E86" si="18">H5</f>
        <v>1499000</v>
      </c>
      <c r="E86" s="17">
        <f t="shared" si="18"/>
        <v>1.132441852194324</v>
      </c>
    </row>
    <row r="87" spans="1:9" x14ac:dyDescent="0.35">
      <c r="A87" s="16" t="str">
        <f>A7</f>
        <v>UF + UV + Dispenser</v>
      </c>
      <c r="B87" s="15">
        <f>E11</f>
        <v>873950</v>
      </c>
      <c r="C87" s="15">
        <f>G11</f>
        <v>1398320</v>
      </c>
      <c r="D87" s="15">
        <f t="shared" ref="D87:E87" si="19">H11</f>
        <v>1999000</v>
      </c>
      <c r="E87" s="17">
        <f t="shared" si="19"/>
        <v>1.2873162080210538</v>
      </c>
    </row>
    <row r="88" spans="1:9" ht="28" x14ac:dyDescent="0.35">
      <c r="A88" s="16" t="str">
        <f>A13</f>
        <v>UF + Mineral+ Dispenser</v>
      </c>
      <c r="B88" s="15">
        <f>E17</f>
        <v>731450</v>
      </c>
      <c r="C88" s="15">
        <f>G17</f>
        <v>1170320</v>
      </c>
      <c r="D88" s="15">
        <f t="shared" ref="D88:E88" si="20">H17</f>
        <v>1599000</v>
      </c>
      <c r="E88" s="17">
        <f t="shared" si="20"/>
        <v>1.1860687675165766</v>
      </c>
    </row>
    <row r="89" spans="1:9" ht="28" x14ac:dyDescent="0.35">
      <c r="A89" s="16" t="str">
        <f>A19</f>
        <v>UF + Mineral + UV + Dispenser</v>
      </c>
      <c r="B89" s="15">
        <f>E24</f>
        <v>902450</v>
      </c>
      <c r="C89" s="15">
        <f>G24</f>
        <v>1443920</v>
      </c>
      <c r="D89" s="15">
        <f t="shared" ref="D89:E89" si="21">H24</f>
        <v>2099000</v>
      </c>
      <c r="E89" s="17">
        <f t="shared" si="21"/>
        <v>1.3258906310598926</v>
      </c>
    </row>
    <row r="90" spans="1:9" x14ac:dyDescent="0.35">
      <c r="A90" s="16" t="str">
        <f>A26</f>
        <v>Sparepart</v>
      </c>
      <c r="B90" s="15">
        <f>E32</f>
        <v>109725</v>
      </c>
      <c r="C90" s="15">
        <f>G32</f>
        <v>175560</v>
      </c>
      <c r="D90" s="15">
        <f t="shared" ref="D90:E90" si="22">H32</f>
        <v>200000</v>
      </c>
      <c r="E90" s="17">
        <f t="shared" si="22"/>
        <v>0.82273866484392799</v>
      </c>
    </row>
    <row r="91" spans="1:9" ht="28" x14ac:dyDescent="0.35">
      <c r="A91" s="16" t="str">
        <f>A35</f>
        <v>UF + Dispenser kompresor</v>
      </c>
      <c r="B91" s="15">
        <f>E39</f>
        <v>1502950</v>
      </c>
      <c r="C91" s="15">
        <f>G39</f>
        <v>2404720</v>
      </c>
      <c r="D91" s="15">
        <f t="shared" ref="D91:E91" si="23">H39</f>
        <v>2499000</v>
      </c>
      <c r="E91" s="17">
        <f t="shared" si="23"/>
        <v>0.66272996440334009</v>
      </c>
    </row>
    <row r="92" spans="1:9" ht="28" x14ac:dyDescent="0.35">
      <c r="A92" s="16" t="str">
        <f>A41</f>
        <v>UF + UV + Dispenser kompresor</v>
      </c>
      <c r="B92" s="15">
        <f>E45</f>
        <v>1673950</v>
      </c>
      <c r="C92" s="15">
        <f>G45</f>
        <v>2678320</v>
      </c>
      <c r="D92" s="15">
        <f t="shared" ref="D92:E92" si="24">H45</f>
        <v>2999000</v>
      </c>
      <c r="E92" s="17">
        <f t="shared" si="24"/>
        <v>0.79157083544908746</v>
      </c>
    </row>
    <row r="93" spans="1:9" ht="28" x14ac:dyDescent="0.35">
      <c r="A93" s="16" t="str">
        <f>A47</f>
        <v>UF + Mineral+ Dispenser kompresor</v>
      </c>
      <c r="B93" s="15">
        <f>E51</f>
        <v>1531450</v>
      </c>
      <c r="C93" s="15">
        <f>G51</f>
        <v>2450320</v>
      </c>
      <c r="D93" s="15">
        <f t="shared" ref="D93:E93" si="25">H51</f>
        <v>2599000</v>
      </c>
      <c r="E93" s="17">
        <f t="shared" si="25"/>
        <v>0.69708446243755917</v>
      </c>
    </row>
    <row r="94" spans="1:9" ht="42" x14ac:dyDescent="0.35">
      <c r="A94" s="16" t="str">
        <f>A53</f>
        <v>UF + Mineral + UV + Dispenser kompresor</v>
      </c>
      <c r="B94" s="15">
        <f>E58</f>
        <v>1702450</v>
      </c>
      <c r="C94" s="15">
        <f>G58</f>
        <v>2723920</v>
      </c>
      <c r="D94" s="15">
        <f>H58</f>
        <v>3099000</v>
      </c>
      <c r="E94" s="17">
        <f>I58</f>
        <v>0.82031777732091982</v>
      </c>
    </row>
    <row r="96" spans="1:9" x14ac:dyDescent="0.35">
      <c r="A96" s="13" t="s">
        <v>26</v>
      </c>
      <c r="B96" s="14" t="s">
        <v>27</v>
      </c>
      <c r="C96" s="15" t="s">
        <v>28</v>
      </c>
      <c r="D96" s="15" t="s">
        <v>29</v>
      </c>
      <c r="E96" s="15" t="s">
        <v>30</v>
      </c>
    </row>
    <row r="97" spans="1:9" x14ac:dyDescent="0.35">
      <c r="A97" s="16" t="str">
        <f>A60</f>
        <v>UF only</v>
      </c>
      <c r="B97" s="15">
        <f>E64</f>
        <v>402950</v>
      </c>
      <c r="C97" s="15">
        <f>G64</f>
        <v>644720</v>
      </c>
      <c r="D97" s="22">
        <f>H64</f>
        <v>799000</v>
      </c>
      <c r="E97" s="17">
        <f>I64</f>
        <v>0.98287628738056831</v>
      </c>
    </row>
    <row r="98" spans="1:9" x14ac:dyDescent="0.35">
      <c r="A98" s="16" t="str">
        <f>A66</f>
        <v xml:space="preserve">UF + UV </v>
      </c>
      <c r="B98" s="15">
        <f>E70</f>
        <v>573950</v>
      </c>
      <c r="C98" s="15">
        <f>G70</f>
        <v>918320</v>
      </c>
      <c r="D98" s="22">
        <f>H70</f>
        <v>1299000</v>
      </c>
      <c r="E98" s="17">
        <f>I70</f>
        <v>1.2632633504660684</v>
      </c>
    </row>
    <row r="99" spans="1:9" ht="28" x14ac:dyDescent="0.35">
      <c r="A99" s="16" t="str">
        <f>A72</f>
        <v>UF + Mineral</v>
      </c>
      <c r="B99" s="15">
        <f>E76</f>
        <v>431450</v>
      </c>
      <c r="C99" s="15">
        <f>G76</f>
        <v>690320</v>
      </c>
      <c r="D99" s="22">
        <f>H76</f>
        <v>899000</v>
      </c>
      <c r="E99" s="17">
        <f>I76</f>
        <v>1.0836713408274423</v>
      </c>
    </row>
    <row r="100" spans="1:9" ht="28" x14ac:dyDescent="0.35">
      <c r="A100" s="16" t="str">
        <f>A78</f>
        <v xml:space="preserve">UF + Mineral + UV </v>
      </c>
      <c r="B100" s="15">
        <f>E83</f>
        <v>602450</v>
      </c>
      <c r="C100" s="15">
        <f>G83</f>
        <v>963920</v>
      </c>
      <c r="D100" s="22">
        <f>H83</f>
        <v>1399000</v>
      </c>
      <c r="E100" s="17">
        <f>I83</f>
        <v>1.3221844136442857</v>
      </c>
    </row>
    <row r="101" spans="1:9" x14ac:dyDescent="0.35">
      <c r="A101" s="2"/>
      <c r="C101" s="1"/>
      <c r="D101" s="5"/>
      <c r="E101" s="2"/>
      <c r="H101" s="2"/>
      <c r="I101" s="2"/>
    </row>
    <row r="102" spans="1:9" x14ac:dyDescent="0.35">
      <c r="A102" s="2"/>
      <c r="C102" s="1"/>
      <c r="D102" s="5"/>
      <c r="E102" s="2"/>
      <c r="H102" s="2"/>
      <c r="I102" s="2"/>
    </row>
    <row r="103" spans="1:9" x14ac:dyDescent="0.35">
      <c r="A103" s="2"/>
      <c r="C103" s="1"/>
      <c r="D103" s="5"/>
      <c r="E103" s="2"/>
      <c r="H103" s="2"/>
      <c r="I103" s="2"/>
    </row>
    <row r="104" spans="1:9" x14ac:dyDescent="0.35">
      <c r="A104" s="2"/>
      <c r="C104" s="1"/>
      <c r="D104" s="5"/>
      <c r="E104" s="2"/>
      <c r="H104" s="2"/>
      <c r="I1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Sevaldy</dc:creator>
  <cp:lastModifiedBy>Sevaldy</cp:lastModifiedBy>
  <dcterms:created xsi:type="dcterms:W3CDTF">2021-09-02T07:07:38Z</dcterms:created>
  <dcterms:modified xsi:type="dcterms:W3CDTF">2021-09-14T10:03:20Z</dcterms:modified>
</cp:coreProperties>
</file>