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Z:\Science Analytical Facility\Work Records\Commercial work\Job Folders\2020\2020-0417 Nicholas Patrick Moran DTU Denmark XP IRMS\"/>
    </mc:Choice>
  </mc:AlternateContent>
  <xr:revisionPtr revIDLastSave="0" documentId="13_ncr:1_{4E3D986B-B35F-4788-8509-00E51C1D1C1E}" xr6:coauthVersionLast="45" xr6:coauthVersionMax="45" xr10:uidLastSave="{00000000-0000-0000-0000-000000000000}"/>
  <bookViews>
    <workbookView xWindow="-120" yWindow="-120" windowWidth="19440" windowHeight="15000" tabRatio="782" activeTab="6" xr2:uid="{00000000-000D-0000-FFFF-FFFF00000000}"/>
  </bookViews>
  <sheets>
    <sheet name="Raw" sheetId="11" r:id="rId1"/>
    <sheet name="N2 ref gas peaks" sheetId="6" r:id="rId2"/>
    <sheet name="CO2 ref gas peaks" sheetId="9" r:id="rId3"/>
    <sheet name="N data corrected" sheetId="8" r:id="rId4"/>
    <sheet name="C data corrected" sheetId="10" r:id="rId5"/>
    <sheet name="amount calibration" sheetId="12" r:id="rId6"/>
    <sheet name="Summary results" sheetId="7" r:id="rId7"/>
    <sheet name="SAF" sheetId="13" r:id="rId8"/>
  </sheets>
  <definedNames>
    <definedName name="CN_data_export_PD.wk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6" i="10" l="1"/>
  <c r="K20" i="10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D3" i="7"/>
  <c r="D4" i="7"/>
  <c r="D5" i="7"/>
  <c r="F4" i="7"/>
  <c r="F5" i="7"/>
  <c r="D6" i="7"/>
  <c r="F6" i="7"/>
  <c r="D7" i="7"/>
  <c r="F7" i="7"/>
  <c r="D8" i="7"/>
  <c r="F8" i="7"/>
  <c r="D9" i="7"/>
  <c r="F9" i="7"/>
  <c r="D10" i="7"/>
  <c r="F10" i="7"/>
  <c r="D11" i="7"/>
  <c r="F11" i="7"/>
  <c r="D12" i="7"/>
  <c r="F12" i="7"/>
  <c r="D13" i="7"/>
  <c r="F13" i="7"/>
  <c r="D14" i="7"/>
  <c r="F14" i="7"/>
  <c r="D15" i="7"/>
  <c r="F15" i="7"/>
  <c r="D16" i="7"/>
  <c r="F16" i="7"/>
  <c r="D17" i="7"/>
  <c r="F17" i="7"/>
  <c r="D18" i="7"/>
  <c r="F18" i="7"/>
  <c r="D19" i="7"/>
  <c r="F19" i="7"/>
  <c r="D20" i="7"/>
  <c r="F20" i="7"/>
  <c r="D21" i="7"/>
  <c r="F21" i="7"/>
  <c r="D22" i="7"/>
  <c r="F22" i="7"/>
  <c r="D23" i="7"/>
  <c r="F23" i="7"/>
  <c r="D24" i="7"/>
  <c r="F24" i="7"/>
  <c r="D25" i="7"/>
  <c r="F25" i="7"/>
  <c r="D26" i="7"/>
  <c r="F26" i="7"/>
  <c r="D27" i="7"/>
  <c r="F27" i="7"/>
  <c r="D28" i="7"/>
  <c r="F28" i="7"/>
  <c r="D29" i="7"/>
  <c r="F29" i="7"/>
  <c r="W29" i="10"/>
  <c r="W28" i="10"/>
  <c r="W27" i="10"/>
  <c r="W26" i="10"/>
  <c r="W25" i="10"/>
  <c r="W24" i="10"/>
  <c r="L2" i="10"/>
  <c r="M20" i="10" s="1"/>
  <c r="N20" i="10" s="1"/>
  <c r="J42" i="10"/>
  <c r="J41" i="10"/>
  <c r="K40" i="10"/>
  <c r="K39" i="10"/>
  <c r="J23" i="10"/>
  <c r="J22" i="10"/>
  <c r="K21" i="10"/>
  <c r="L2" i="8"/>
  <c r="W41" i="8"/>
  <c r="W42" i="8"/>
  <c r="Y29" i="8"/>
  <c r="Y28" i="8"/>
  <c r="Y27" i="8"/>
  <c r="Y26" i="8"/>
  <c r="W29" i="8"/>
  <c r="W28" i="8"/>
  <c r="W27" i="8"/>
  <c r="W26" i="8"/>
  <c r="W24" i="8"/>
  <c r="J42" i="8"/>
  <c r="J41" i="8"/>
  <c r="K40" i="8"/>
  <c r="K39" i="8"/>
  <c r="J23" i="8"/>
  <c r="J22" i="8"/>
  <c r="K21" i="8"/>
  <c r="K20" i="8"/>
  <c r="F23" i="12" l="1"/>
  <c r="F24" i="12"/>
  <c r="F25" i="12"/>
  <c r="F26" i="12"/>
  <c r="M4" i="10"/>
  <c r="N4" i="10" s="1"/>
  <c r="Y40" i="10"/>
  <c r="J7" i="10"/>
  <c r="J6" i="10"/>
  <c r="K5" i="10"/>
  <c r="K4" i="10"/>
  <c r="Y41" i="8"/>
  <c r="W40" i="8"/>
  <c r="W25" i="8"/>
  <c r="W39" i="10" l="1"/>
  <c r="W38" i="10"/>
  <c r="W39" i="8"/>
  <c r="G24" i="12"/>
  <c r="G25" i="12"/>
  <c r="G26" i="12"/>
  <c r="G23" i="12"/>
  <c r="S8" i="10"/>
  <c r="T8" i="10" s="1"/>
  <c r="G3" i="7" s="1"/>
  <c r="S25" i="10"/>
  <c r="T25" i="10" s="1"/>
  <c r="G16" i="7" s="1"/>
  <c r="S4" i="10"/>
  <c r="T4" i="10" s="1"/>
  <c r="S51" i="10"/>
  <c r="T51" i="10" s="1"/>
  <c r="S50" i="10"/>
  <c r="T50" i="10" s="1"/>
  <c r="S49" i="10"/>
  <c r="T49" i="10" s="1"/>
  <c r="S48" i="10"/>
  <c r="T48" i="10" s="1"/>
  <c r="S47" i="10"/>
  <c r="S46" i="10"/>
  <c r="T46" i="10" s="1"/>
  <c r="S45" i="10"/>
  <c r="T45" i="10" s="1"/>
  <c r="S44" i="10"/>
  <c r="T44" i="10" s="1"/>
  <c r="S43" i="10"/>
  <c r="T43" i="10" s="1"/>
  <c r="S42" i="10"/>
  <c r="T42" i="10" s="1"/>
  <c r="S41" i="10"/>
  <c r="T41" i="10" s="1"/>
  <c r="S40" i="10"/>
  <c r="T40" i="10" s="1"/>
  <c r="S39" i="10"/>
  <c r="T39" i="10" s="1"/>
  <c r="S38" i="10"/>
  <c r="T38" i="10" s="1"/>
  <c r="G29" i="7" s="1"/>
  <c r="S37" i="10"/>
  <c r="T37" i="10" s="1"/>
  <c r="G28" i="7" s="1"/>
  <c r="S36" i="10"/>
  <c r="T36" i="10" s="1"/>
  <c r="G27" i="7" s="1"/>
  <c r="S35" i="10"/>
  <c r="T35" i="10" s="1"/>
  <c r="G26" i="7" s="1"/>
  <c r="S34" i="10"/>
  <c r="T34" i="10" s="1"/>
  <c r="G25" i="7" s="1"/>
  <c r="S33" i="10"/>
  <c r="T33" i="10" s="1"/>
  <c r="G24" i="7" s="1"/>
  <c r="S32" i="10"/>
  <c r="T32" i="10" s="1"/>
  <c r="G23" i="7" s="1"/>
  <c r="S31" i="10"/>
  <c r="T31" i="10" s="1"/>
  <c r="G22" i="7" s="1"/>
  <c r="S30" i="10"/>
  <c r="T30" i="10" s="1"/>
  <c r="G21" i="7" s="1"/>
  <c r="S29" i="10"/>
  <c r="T29" i="10" s="1"/>
  <c r="G20" i="7" s="1"/>
  <c r="S28" i="10"/>
  <c r="T28" i="10" s="1"/>
  <c r="G19" i="7" s="1"/>
  <c r="S27" i="10"/>
  <c r="T27" i="10" s="1"/>
  <c r="G18" i="7" s="1"/>
  <c r="S26" i="10"/>
  <c r="T26" i="10" s="1"/>
  <c r="G17" i="7" s="1"/>
  <c r="S24" i="10"/>
  <c r="T24" i="10" s="1"/>
  <c r="G15" i="7" s="1"/>
  <c r="S23" i="10"/>
  <c r="T23" i="10" s="1"/>
  <c r="S22" i="10"/>
  <c r="T22" i="10" s="1"/>
  <c r="S21" i="10"/>
  <c r="T21" i="10" s="1"/>
  <c r="S20" i="10"/>
  <c r="T20" i="10" s="1"/>
  <c r="S19" i="10"/>
  <c r="T19" i="10" s="1"/>
  <c r="G14" i="7" s="1"/>
  <c r="S18" i="10"/>
  <c r="T18" i="10" s="1"/>
  <c r="G13" i="7" s="1"/>
  <c r="S17" i="10"/>
  <c r="T17" i="10" s="1"/>
  <c r="G12" i="7" s="1"/>
  <c r="S16" i="10"/>
  <c r="T16" i="10" s="1"/>
  <c r="G11" i="7" s="1"/>
  <c r="S15" i="10"/>
  <c r="T15" i="10" s="1"/>
  <c r="G10" i="7" s="1"/>
  <c r="S14" i="10"/>
  <c r="T14" i="10" s="1"/>
  <c r="G9" i="7" s="1"/>
  <c r="S13" i="10"/>
  <c r="T13" i="10" s="1"/>
  <c r="G8" i="7" s="1"/>
  <c r="S12" i="10"/>
  <c r="T12" i="10" s="1"/>
  <c r="G7" i="7" s="1"/>
  <c r="S11" i="10"/>
  <c r="T11" i="10" s="1"/>
  <c r="G6" i="7" s="1"/>
  <c r="S10" i="10"/>
  <c r="T10" i="10" s="1"/>
  <c r="G5" i="7" s="1"/>
  <c r="S9" i="10"/>
  <c r="T9" i="10" s="1"/>
  <c r="G4" i="7" s="1"/>
  <c r="S7" i="10"/>
  <c r="T7" i="10" s="1"/>
  <c r="S6" i="10"/>
  <c r="T6" i="10" s="1"/>
  <c r="S5" i="10"/>
  <c r="T5" i="10" s="1"/>
  <c r="S9" i="8"/>
  <c r="T9" i="8" s="1"/>
  <c r="S10" i="8"/>
  <c r="T10" i="8" s="1"/>
  <c r="S11" i="8"/>
  <c r="T11" i="8" s="1"/>
  <c r="S12" i="8"/>
  <c r="T12" i="8" s="1"/>
  <c r="S13" i="8"/>
  <c r="T13" i="8" s="1"/>
  <c r="S14" i="8"/>
  <c r="T14" i="8" s="1"/>
  <c r="S15" i="8"/>
  <c r="T15" i="8" s="1"/>
  <c r="S16" i="8"/>
  <c r="T16" i="8" s="1"/>
  <c r="S17" i="8"/>
  <c r="T17" i="8" s="1"/>
  <c r="S18" i="8"/>
  <c r="T18" i="8" s="1"/>
  <c r="S19" i="8"/>
  <c r="T19" i="8" s="1"/>
  <c r="S20" i="8"/>
  <c r="T20" i="8" s="1"/>
  <c r="S21" i="8"/>
  <c r="T21" i="8" s="1"/>
  <c r="S22" i="8"/>
  <c r="T22" i="8" s="1"/>
  <c r="S23" i="8"/>
  <c r="T23" i="8" s="1"/>
  <c r="S24" i="8"/>
  <c r="T24" i="8" s="1"/>
  <c r="S25" i="8"/>
  <c r="T25" i="8" s="1"/>
  <c r="S26" i="8"/>
  <c r="T26" i="8" s="1"/>
  <c r="S27" i="8"/>
  <c r="T27" i="8" s="1"/>
  <c r="S28" i="8"/>
  <c r="T28" i="8" s="1"/>
  <c r="S29" i="8"/>
  <c r="T29" i="8" s="1"/>
  <c r="S30" i="8"/>
  <c r="T30" i="8" s="1"/>
  <c r="S31" i="8"/>
  <c r="T31" i="8" s="1"/>
  <c r="S32" i="8"/>
  <c r="T32" i="8" s="1"/>
  <c r="S33" i="8"/>
  <c r="T33" i="8" s="1"/>
  <c r="S34" i="8"/>
  <c r="T34" i="8" s="1"/>
  <c r="S35" i="8"/>
  <c r="T35" i="8" s="1"/>
  <c r="S36" i="8"/>
  <c r="T36" i="8" s="1"/>
  <c r="S37" i="8"/>
  <c r="T37" i="8" s="1"/>
  <c r="S38" i="8"/>
  <c r="T38" i="8" s="1"/>
  <c r="S39" i="8"/>
  <c r="T39" i="8" s="1"/>
  <c r="S40" i="8"/>
  <c r="T40" i="8" s="1"/>
  <c r="S41" i="8"/>
  <c r="T41" i="8" s="1"/>
  <c r="S42" i="8"/>
  <c r="T42" i="8" s="1"/>
  <c r="S43" i="8"/>
  <c r="T43" i="8" s="1"/>
  <c r="S44" i="8"/>
  <c r="T44" i="8" s="1"/>
  <c r="S45" i="8"/>
  <c r="T45" i="8" s="1"/>
  <c r="S46" i="8"/>
  <c r="T46" i="8" s="1"/>
  <c r="S47" i="8"/>
  <c r="T47" i="8" s="1"/>
  <c r="S48" i="8"/>
  <c r="T48" i="8" s="1"/>
  <c r="S49" i="8"/>
  <c r="T49" i="8" s="1"/>
  <c r="S50" i="8"/>
  <c r="T50" i="8" s="1"/>
  <c r="S4" i="8"/>
  <c r="T4" i="8" s="1"/>
  <c r="S8" i="8"/>
  <c r="T8" i="8" s="1"/>
  <c r="F3" i="7" s="1"/>
  <c r="S7" i="8"/>
  <c r="T7" i="8" s="1"/>
  <c r="S6" i="8"/>
  <c r="T6" i="8" s="1"/>
  <c r="S5" i="8"/>
  <c r="T5" i="8" s="1"/>
  <c r="G8" i="12" l="1"/>
  <c r="F8" i="12"/>
  <c r="F7" i="12"/>
  <c r="G6" i="12"/>
  <c r="F6" i="12"/>
  <c r="I5" i="12"/>
  <c r="G5" i="12"/>
  <c r="F5" i="12"/>
  <c r="G7" i="12" l="1"/>
  <c r="J7" i="8" l="1"/>
  <c r="J6" i="8"/>
  <c r="K5" i="8"/>
  <c r="K4" i="8"/>
  <c r="M30" i="10" l="1"/>
  <c r="N30" i="10" l="1"/>
  <c r="M8" i="10"/>
  <c r="M21" i="10"/>
  <c r="M24" i="10"/>
  <c r="M33" i="10"/>
  <c r="M41" i="10"/>
  <c r="M49" i="10"/>
  <c r="M27" i="10"/>
  <c r="N27" i="10" s="1"/>
  <c r="M7" i="10"/>
  <c r="N7" i="10" s="1"/>
  <c r="M12" i="10"/>
  <c r="M17" i="10"/>
  <c r="M32" i="10"/>
  <c r="M40" i="10"/>
  <c r="M48" i="10"/>
  <c r="M5" i="10"/>
  <c r="N5" i="10" s="1"/>
  <c r="M10" i="10"/>
  <c r="M15" i="10"/>
  <c r="M26" i="10"/>
  <c r="N26" i="10" s="1"/>
  <c r="M35" i="10"/>
  <c r="N35" i="10" s="1"/>
  <c r="M38" i="10"/>
  <c r="N38" i="10" s="1"/>
  <c r="M43" i="10"/>
  <c r="M46" i="10"/>
  <c r="M51" i="10"/>
  <c r="M29" i="10"/>
  <c r="M14" i="10"/>
  <c r="M19" i="10"/>
  <c r="M9" i="10"/>
  <c r="M11" i="10"/>
  <c r="M16" i="10"/>
  <c r="M18" i="10"/>
  <c r="M23" i="10"/>
  <c r="M25" i="10"/>
  <c r="N25" i="10" s="1"/>
  <c r="M34" i="10"/>
  <c r="M37" i="10"/>
  <c r="N37" i="10" s="1"/>
  <c r="M42" i="10"/>
  <c r="M45" i="10"/>
  <c r="M50" i="10"/>
  <c r="M28" i="10"/>
  <c r="N28" i="10" s="1"/>
  <c r="M6" i="10"/>
  <c r="N6" i="10" s="1"/>
  <c r="M13" i="10"/>
  <c r="M22" i="10"/>
  <c r="M31" i="10"/>
  <c r="M36" i="10"/>
  <c r="N36" i="10" s="1"/>
  <c r="M39" i="10"/>
  <c r="M44" i="10"/>
  <c r="M47" i="10"/>
  <c r="N31" i="10" l="1"/>
  <c r="N34" i="10"/>
  <c r="N44" i="10"/>
  <c r="N22" i="10"/>
  <c r="N45" i="10"/>
  <c r="N11" i="10"/>
  <c r="N15" i="10"/>
  <c r="N21" i="10"/>
  <c r="N39" i="10"/>
  <c r="N42" i="10"/>
  <c r="N23" i="10"/>
  <c r="N9" i="10"/>
  <c r="N10" i="10"/>
  <c r="N17" i="10"/>
  <c r="N41" i="10"/>
  <c r="N8" i="10"/>
  <c r="N50" i="10"/>
  <c r="N16" i="10"/>
  <c r="N14" i="10"/>
  <c r="N46" i="10"/>
  <c r="N40" i="10"/>
  <c r="N29" i="10"/>
  <c r="N43" i="10"/>
  <c r="N32" i="10"/>
  <c r="N49" i="10"/>
  <c r="N13" i="10"/>
  <c r="N18" i="10"/>
  <c r="N19" i="10"/>
  <c r="N51" i="10"/>
  <c r="N48" i="10"/>
  <c r="N12" i="10"/>
  <c r="N33" i="10"/>
  <c r="N47" i="10"/>
  <c r="N24" i="10"/>
  <c r="M5" i="8"/>
  <c r="N5" i="8" s="1"/>
  <c r="M6" i="8"/>
  <c r="N6" i="8" s="1"/>
  <c r="M9" i="8"/>
  <c r="N9" i="8" s="1"/>
  <c r="M10" i="8"/>
  <c r="N10" i="8" s="1"/>
  <c r="M13" i="8"/>
  <c r="N13" i="8" s="1"/>
  <c r="M14" i="8"/>
  <c r="N14" i="8" s="1"/>
  <c r="M17" i="8"/>
  <c r="N17" i="8" s="1"/>
  <c r="M18" i="8"/>
  <c r="N18" i="8" s="1"/>
  <c r="M21" i="8"/>
  <c r="N21" i="8" s="1"/>
  <c r="M22" i="8"/>
  <c r="N22" i="8" s="1"/>
  <c r="M25" i="8"/>
  <c r="N25" i="8" s="1"/>
  <c r="M26" i="8"/>
  <c r="N26" i="8" s="1"/>
  <c r="M29" i="8"/>
  <c r="N29" i="8" s="1"/>
  <c r="M30" i="8"/>
  <c r="N30" i="8" s="1"/>
  <c r="M33" i="8"/>
  <c r="N33" i="8" s="1"/>
  <c r="M34" i="8"/>
  <c r="N34" i="8" s="1"/>
  <c r="M37" i="8"/>
  <c r="N37" i="8" s="1"/>
  <c r="M38" i="8"/>
  <c r="N38" i="8" s="1"/>
  <c r="M41" i="8"/>
  <c r="N41" i="8" s="1"/>
  <c r="M42" i="8"/>
  <c r="N42" i="8" s="1"/>
  <c r="M45" i="8"/>
  <c r="N45" i="8" s="1"/>
  <c r="M46" i="8"/>
  <c r="N46" i="8" s="1"/>
  <c r="M49" i="8"/>
  <c r="N49" i="8" s="1"/>
  <c r="M50" i="8"/>
  <c r="N50" i="8" s="1"/>
  <c r="M7" i="8"/>
  <c r="N7" i="8" s="1"/>
  <c r="M8" i="8"/>
  <c r="N8" i="8" s="1"/>
  <c r="M11" i="8"/>
  <c r="N11" i="8" s="1"/>
  <c r="M12" i="8"/>
  <c r="N12" i="8" s="1"/>
  <c r="M15" i="8"/>
  <c r="N15" i="8" s="1"/>
  <c r="M16" i="8"/>
  <c r="N16" i="8" s="1"/>
  <c r="M19" i="8"/>
  <c r="N19" i="8" s="1"/>
  <c r="M20" i="8"/>
  <c r="N20" i="8" s="1"/>
  <c r="M23" i="8"/>
  <c r="N23" i="8" s="1"/>
  <c r="M24" i="8"/>
  <c r="N24" i="8" s="1"/>
  <c r="M27" i="8"/>
  <c r="N27" i="8" s="1"/>
  <c r="M28" i="8"/>
  <c r="N28" i="8" s="1"/>
  <c r="M31" i="8"/>
  <c r="N31" i="8" s="1"/>
  <c r="M32" i="8"/>
  <c r="N32" i="8" s="1"/>
  <c r="M35" i="8"/>
  <c r="N35" i="8" s="1"/>
  <c r="M36" i="8"/>
  <c r="N36" i="8" s="1"/>
  <c r="M39" i="8"/>
  <c r="N39" i="8" s="1"/>
  <c r="M40" i="8"/>
  <c r="N40" i="8" s="1"/>
  <c r="M47" i="8"/>
  <c r="N47" i="8" s="1"/>
  <c r="M48" i="8"/>
  <c r="N48" i="8" s="1"/>
  <c r="M4" i="8"/>
  <c r="N4" i="8" s="1"/>
  <c r="M43" i="8"/>
  <c r="N43" i="8" s="1"/>
  <c r="M44" i="8"/>
  <c r="N44" i="8" s="1"/>
  <c r="W40" i="10"/>
  <c r="W41" i="10" s="1"/>
  <c r="O4" i="8"/>
  <c r="O5" i="8" l="1"/>
  <c r="Y25" i="8" s="1"/>
  <c r="O9" i="8"/>
  <c r="O13" i="8"/>
  <c r="O17" i="8"/>
  <c r="O21" i="8"/>
  <c r="O25" i="8"/>
  <c r="O29" i="8"/>
  <c r="O33" i="8"/>
  <c r="O37" i="8"/>
  <c r="O41" i="8"/>
  <c r="O45" i="8"/>
  <c r="O49" i="8"/>
  <c r="O6" i="8"/>
  <c r="O10" i="8"/>
  <c r="O14" i="8"/>
  <c r="O18" i="8"/>
  <c r="O22" i="8"/>
  <c r="O26" i="8"/>
  <c r="O30" i="8"/>
  <c r="O34" i="8"/>
  <c r="O38" i="8"/>
  <c r="O42" i="8"/>
  <c r="O46" i="8"/>
  <c r="O50" i="8"/>
  <c r="O7" i="8"/>
  <c r="O11" i="8"/>
  <c r="O15" i="8"/>
  <c r="O19" i="8"/>
  <c r="O23" i="8"/>
  <c r="O27" i="8"/>
  <c r="O31" i="8"/>
  <c r="O35" i="8"/>
  <c r="O39" i="8"/>
  <c r="O43" i="8"/>
  <c r="O47" i="8"/>
  <c r="O8" i="8"/>
  <c r="O12" i="8"/>
  <c r="O16" i="8"/>
  <c r="O20" i="8"/>
  <c r="O24" i="8"/>
  <c r="O28" i="8"/>
  <c r="O32" i="8"/>
  <c r="O36" i="8"/>
  <c r="O40" i="8"/>
  <c r="O44" i="8"/>
  <c r="O48" i="8"/>
  <c r="Y24" i="8"/>
  <c r="O4" i="10"/>
  <c r="Y24" i="10" s="1"/>
  <c r="Y40" i="8" l="1"/>
  <c r="Y39" i="8"/>
  <c r="Y42" i="8" s="1"/>
  <c r="O7" i="10"/>
  <c r="O11" i="10"/>
  <c r="E6" i="7" s="1"/>
  <c r="O15" i="10"/>
  <c r="E10" i="7" s="1"/>
  <c r="O19" i="10"/>
  <c r="E14" i="7" s="1"/>
  <c r="O23" i="10"/>
  <c r="O27" i="10"/>
  <c r="E18" i="7" s="1"/>
  <c r="O31" i="10"/>
  <c r="E22" i="7" s="1"/>
  <c r="O35" i="10"/>
  <c r="E26" i="7" s="1"/>
  <c r="O39" i="10"/>
  <c r="O43" i="10"/>
  <c r="O47" i="10"/>
  <c r="O51" i="10"/>
  <c r="O12" i="10"/>
  <c r="E7" i="7" s="1"/>
  <c r="O16" i="10"/>
  <c r="E11" i="7" s="1"/>
  <c r="O20" i="10"/>
  <c r="O28" i="10"/>
  <c r="E19" i="7" s="1"/>
  <c r="O32" i="10"/>
  <c r="E23" i="7" s="1"/>
  <c r="O40" i="10"/>
  <c r="O44" i="10"/>
  <c r="O30" i="10"/>
  <c r="E21" i="7" s="1"/>
  <c r="O42" i="10"/>
  <c r="O46" i="10"/>
  <c r="O8" i="10"/>
  <c r="E3" i="7" s="1"/>
  <c r="O24" i="10"/>
  <c r="E15" i="7" s="1"/>
  <c r="O36" i="10"/>
  <c r="E27" i="7" s="1"/>
  <c r="O48" i="10"/>
  <c r="O34" i="10"/>
  <c r="E25" i="7" s="1"/>
  <c r="O5" i="10"/>
  <c r="Y25" i="10" s="1"/>
  <c r="O9" i="10"/>
  <c r="E4" i="7" s="1"/>
  <c r="O13" i="10"/>
  <c r="E8" i="7" s="1"/>
  <c r="O17" i="10"/>
  <c r="E12" i="7" s="1"/>
  <c r="O21" i="10"/>
  <c r="O25" i="10"/>
  <c r="E16" i="7" s="1"/>
  <c r="O29" i="10"/>
  <c r="E20" i="7" s="1"/>
  <c r="O33" i="10"/>
  <c r="E24" i="7" s="1"/>
  <c r="O37" i="10"/>
  <c r="E28" i="7" s="1"/>
  <c r="O41" i="10"/>
  <c r="O45" i="10"/>
  <c r="O49" i="10"/>
  <c r="O6" i="10"/>
  <c r="O10" i="10"/>
  <c r="E5" i="7" s="1"/>
  <c r="O14" i="10"/>
  <c r="E9" i="7" s="1"/>
  <c r="O18" i="10"/>
  <c r="E13" i="7" s="1"/>
  <c r="O22" i="10"/>
  <c r="O26" i="10"/>
  <c r="E17" i="7" s="1"/>
  <c r="O38" i="10"/>
  <c r="E29" i="7" s="1"/>
  <c r="O50" i="10"/>
  <c r="Y29" i="10" l="1"/>
  <c r="Y27" i="10"/>
  <c r="Y28" i="10"/>
  <c r="Y39" i="10" s="1"/>
  <c r="Y38" i="10" l="1"/>
  <c r="Y41" i="10" s="1"/>
</calcChain>
</file>

<file path=xl/sharedStrings.xml><?xml version="1.0" encoding="utf-8"?>
<sst xmlns="http://schemas.openxmlformats.org/spreadsheetml/2006/main" count="2523" uniqueCount="257">
  <si>
    <t>Row</t>
  </si>
  <si>
    <t>Identifier 1</t>
  </si>
  <si>
    <t>Identifier 2</t>
  </si>
  <si>
    <t>Amount</t>
  </si>
  <si>
    <t>Sample Dilution</t>
  </si>
  <si>
    <t>Peak Nr</t>
  </si>
  <si>
    <t>Rt</t>
  </si>
  <si>
    <t>Area All</t>
  </si>
  <si>
    <t>Ampl  28</t>
  </si>
  <si>
    <t>d 15N/14N</t>
  </si>
  <si>
    <t>CASEIN (1mg)</t>
  </si>
  <si>
    <t>CASEIN (0.25 mg)</t>
  </si>
  <si>
    <t>CASEIN (0.5 mg)</t>
  </si>
  <si>
    <t>CASEIN (1.25 mg)</t>
  </si>
  <si>
    <t>22</t>
  </si>
  <si>
    <t>23</t>
  </si>
  <si>
    <t>24</t>
  </si>
  <si>
    <t>COLLAGEN (0.5mg)</t>
  </si>
  <si>
    <t>25</t>
  </si>
  <si>
    <t>26</t>
  </si>
  <si>
    <t>27</t>
  </si>
  <si>
    <t>28</t>
  </si>
  <si>
    <t>29</t>
  </si>
  <si>
    <t>Ampl  44</t>
  </si>
  <si>
    <t>d 13C/12C</t>
  </si>
  <si>
    <t>Casein</t>
  </si>
  <si>
    <t>Collagen N440-50</t>
  </si>
  <si>
    <t>Reference for offset correction</t>
  </si>
  <si>
    <t>Reference check</t>
  </si>
  <si>
    <t>Collagen d15N after drift and offset correction</t>
  </si>
  <si>
    <t>mean</t>
  </si>
  <si>
    <t>SD</t>
  </si>
  <si>
    <t>accepted</t>
  </si>
  <si>
    <t>Offset correction</t>
  </si>
  <si>
    <t>Accuracy +/-</t>
  </si>
  <si>
    <t>per mil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</si>
  <si>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final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</si>
  <si>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measured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</si>
  <si>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accepted</t>
    </r>
  </si>
  <si>
    <t>Reference materials</t>
  </si>
  <si>
    <t>Casein d15N measured, after any drift correction</t>
  </si>
  <si>
    <t>sample ID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</si>
  <si>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</si>
  <si>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</si>
  <si>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</si>
  <si>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</si>
  <si>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</si>
  <si>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</si>
  <si>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</si>
  <si>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</si>
  <si>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</si>
  <si>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</si>
  <si>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</si>
  <si>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</si>
  <si>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</si>
  <si>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</si>
  <si>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</si>
  <si>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</si>
  <si>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</si>
  <si>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</si>
  <si>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</si>
  <si>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</si>
  <si>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</si>
  <si>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</si>
  <si>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empty</t>
  </si>
  <si>
    <t>R 15N/14N</t>
  </si>
  <si>
    <t>R 13C/12C</t>
  </si>
  <si>
    <t>Ampl  Flash TCD</t>
  </si>
  <si>
    <t>BGD Flash TCD</t>
  </si>
  <si>
    <t>rArea Flash TCD</t>
  </si>
  <si>
    <t>Component Flash TCD</t>
  </si>
  <si>
    <t>N2</t>
  </si>
  <si>
    <t>CO2</t>
  </si>
  <si>
    <t>mean casein R15N/14N</t>
  </si>
  <si>
    <t>ratio corrected</t>
  </si>
  <si>
    <t>offset corrected</t>
  </si>
  <si>
    <t>dilution</t>
  </si>
  <si>
    <t>d15N sample vs. mean casein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</si>
  <si>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correctd vs AIR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</si>
  <si>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 xml:space="preserve">C </t>
    </r>
    <r>
      <rPr>
        <b/>
        <sz val="8"/>
        <rFont val="Calibri"/>
        <family val="2"/>
      </rPr>
      <t>‰ accepted vs VPDB</t>
    </r>
  </si>
  <si>
    <t>mean casein R13C/12C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</si>
  <si>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measured</t>
    </r>
  </si>
  <si>
    <t>d13C sample vs. mean casein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</si>
  <si>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corrected VPDB</t>
    </r>
  </si>
  <si>
    <t>Casein d13C measured, after any drift correction</t>
  </si>
  <si>
    <t>Reference check (offset corrected)</t>
  </si>
  <si>
    <t>Collagen d13C after drift and offset correction</t>
  </si>
  <si>
    <t xml:space="preserve">Accuracy </t>
  </si>
  <si>
    <t>drift plot casein</t>
  </si>
  <si>
    <t>drift plot collagen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</si>
  <si>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</si>
  <si>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</si>
  <si>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</si>
  <si>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</si>
  <si>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</si>
  <si>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</si>
  <si>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</si>
  <si>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</si>
  <si>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</si>
  <si>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</si>
  <si>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</si>
  <si>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</si>
  <si>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</si>
  <si>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</si>
  <si>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</si>
  <si>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</si>
  <si>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</si>
  <si>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</si>
  <si>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</si>
  <si>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</si>
  <si>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</si>
  <si>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</si>
  <si>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Ampl 44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</si>
  <si>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final AIR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</si>
  <si>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final VPDB</t>
    </r>
  </si>
  <si>
    <t>Amt% Flash TCD</t>
  </si>
  <si>
    <t>Rt Flash TCD</t>
  </si>
  <si>
    <t>Conflo K Fac Flash TCD</t>
  </si>
  <si>
    <t>Date</t>
  </si>
  <si>
    <t>Time</t>
  </si>
  <si>
    <t>sulphanilamide</t>
  </si>
  <si>
    <t>Nitrogen</t>
  </si>
  <si>
    <t>sulphanilamde</t>
  </si>
  <si>
    <t>mg N</t>
  </si>
  <si>
    <t>nitrogen %</t>
  </si>
  <si>
    <t>Carbon</t>
  </si>
  <si>
    <t>carbon</t>
  </si>
  <si>
    <t>amount N (mg)</t>
  </si>
  <si>
    <t>% N</t>
  </si>
  <si>
    <t>sulphanilamide calibration</t>
  </si>
  <si>
    <t>amount C (mg)</t>
  </si>
  <si>
    <t>% C</t>
  </si>
  <si>
    <t>mg c</t>
  </si>
  <si>
    <t>material</t>
  </si>
  <si>
    <t>SAF Analytical Report</t>
  </si>
  <si>
    <t>Client</t>
  </si>
  <si>
    <t>Nicholas Patric Moran DTU Aqua, Denmark</t>
  </si>
  <si>
    <t>Job number</t>
  </si>
  <si>
    <t>2020-0417</t>
  </si>
  <si>
    <t>Request</t>
  </si>
  <si>
    <t>d15N and d13C  with percent nitrogen and carbon</t>
  </si>
  <si>
    <t>Sample type</t>
  </si>
  <si>
    <t>Method</t>
  </si>
  <si>
    <t>Delta XP IRMS</t>
  </si>
  <si>
    <t>Analyst</t>
  </si>
  <si>
    <t>Sarah Wexler</t>
  </si>
  <si>
    <t>Signature</t>
  </si>
  <si>
    <t>various fish related materials</t>
  </si>
  <si>
    <t>empty carousel</t>
  </si>
  <si>
    <t>04/18/21</t>
  </si>
  <si>
    <t>10:49:12</t>
  </si>
  <si>
    <t>11:02:48</t>
  </si>
  <si>
    <t>11:16:24</t>
  </si>
  <si>
    <t>11:29:59</t>
  </si>
  <si>
    <t>11:43:36</t>
  </si>
  <si>
    <t>phytoplankton; double encapsulation (5 x 8mm)</t>
  </si>
  <si>
    <t>11:57:12</t>
  </si>
  <si>
    <t>12:10:48</t>
  </si>
  <si>
    <t>12:24:24</t>
  </si>
  <si>
    <t>vegetation; single encapsulation (4 x 6mm)</t>
  </si>
  <si>
    <t>12:37:59</t>
  </si>
  <si>
    <t>12:51:35</t>
  </si>
  <si>
    <t>13:05:13</t>
  </si>
  <si>
    <t>13:18:49</t>
  </si>
  <si>
    <t>13:32:25</t>
  </si>
  <si>
    <t>13:46:00</t>
  </si>
  <si>
    <t>13:59:36</t>
  </si>
  <si>
    <t>algae; single encapsulated (4 x 6mm)</t>
  </si>
  <si>
    <t>14:13:12</t>
  </si>
  <si>
    <t>14:26:48</t>
  </si>
  <si>
    <t>14:40:25</t>
  </si>
  <si>
    <t>14:54:01</t>
  </si>
  <si>
    <t>15:07:37</t>
  </si>
  <si>
    <t>15:21:12</t>
  </si>
  <si>
    <t>15:34:48</t>
  </si>
  <si>
    <t>15:48:24</t>
  </si>
  <si>
    <t>16:02:00</t>
  </si>
  <si>
    <t>16:15:36</t>
  </si>
  <si>
    <t>16:29:12</t>
  </si>
  <si>
    <t>16:42:48</t>
  </si>
  <si>
    <t>16:56:24</t>
  </si>
  <si>
    <t>17:10:00</t>
  </si>
  <si>
    <t>17:23:35</t>
  </si>
  <si>
    <t>17:37:11</t>
  </si>
  <si>
    <t>composite fish food pellets; double encapsulated (4 x 6mm)</t>
  </si>
  <si>
    <t>17:50:47</t>
  </si>
  <si>
    <t>18:04:23</t>
  </si>
  <si>
    <t>18:17:59</t>
  </si>
  <si>
    <t>18:31:41</t>
  </si>
  <si>
    <t>18:45:17</t>
  </si>
  <si>
    <t>18:58:53</t>
  </si>
  <si>
    <t>19:12:29</t>
  </si>
  <si>
    <t>19:26:05</t>
  </si>
  <si>
    <t>19:39:41</t>
  </si>
  <si>
    <t>19:53:17</t>
  </si>
  <si>
    <t>20:07:03</t>
  </si>
  <si>
    <t>20:20:38</t>
  </si>
  <si>
    <t>20:34:14</t>
  </si>
  <si>
    <t>20:47:50</t>
  </si>
  <si>
    <t>21:01:29</t>
  </si>
  <si>
    <t>tin capsule blank</t>
  </si>
  <si>
    <t>21:15:05</t>
  </si>
  <si>
    <t>21:28:41</t>
  </si>
  <si>
    <t>21:42:17</t>
  </si>
  <si>
    <t>21:55:53</t>
  </si>
  <si>
    <t>22:09:29</t>
  </si>
  <si>
    <t>22:23:05</t>
  </si>
  <si>
    <t>y = 1582446.192076x - 5895.575727</t>
  </si>
  <si>
    <t>y = 4160490.774541x + 14844.881334</t>
  </si>
  <si>
    <t>Nick Moran 2020-0417 Set 6</t>
  </si>
  <si>
    <t>PHYTO1</t>
  </si>
  <si>
    <t>S08A</t>
  </si>
  <si>
    <t>S08B</t>
  </si>
  <si>
    <t>S08C</t>
  </si>
  <si>
    <t>HAPS_D3</t>
  </si>
  <si>
    <t>S05A</t>
  </si>
  <si>
    <t>HAPS_S1</t>
  </si>
  <si>
    <t>S05B</t>
  </si>
  <si>
    <t>HAPS_D2</t>
  </si>
  <si>
    <t>S05C</t>
  </si>
  <si>
    <t>HAPS_S3</t>
  </si>
  <si>
    <t>S06A</t>
  </si>
  <si>
    <t>QUART_S1</t>
  </si>
  <si>
    <t>S06B</t>
  </si>
  <si>
    <t>QUART_S4</t>
  </si>
  <si>
    <t>S06C</t>
  </si>
  <si>
    <t>S07A</t>
  </si>
  <si>
    <t>ALG1A</t>
  </si>
  <si>
    <t>S01A</t>
  </si>
  <si>
    <t>ALG1B</t>
  </si>
  <si>
    <t>S01B</t>
  </si>
  <si>
    <t>ALG1C</t>
  </si>
  <si>
    <t>S01C</t>
  </si>
  <si>
    <t>ALG2A</t>
  </si>
  <si>
    <t>S02A</t>
  </si>
  <si>
    <t>ALG2B</t>
  </si>
  <si>
    <t>S02B</t>
  </si>
  <si>
    <t>ALG2C</t>
  </si>
  <si>
    <t>S02C</t>
  </si>
  <si>
    <t>ALG3A</t>
  </si>
  <si>
    <t>S03A</t>
  </si>
  <si>
    <t>ALG3B</t>
  </si>
  <si>
    <t>S03B</t>
  </si>
  <si>
    <t>ALG3C</t>
  </si>
  <si>
    <t>S03C</t>
  </si>
  <si>
    <t>ALG4A</t>
  </si>
  <si>
    <t>S04A</t>
  </si>
  <si>
    <t>ALG4B</t>
  </si>
  <si>
    <t>S04B</t>
  </si>
  <si>
    <t>ALG4C</t>
  </si>
  <si>
    <t>S04C</t>
  </si>
  <si>
    <t>NA</t>
  </si>
  <si>
    <t>D_S1</t>
  </si>
  <si>
    <t>D_S2</t>
  </si>
  <si>
    <t>D_S3</t>
  </si>
  <si>
    <t>D_S4</t>
  </si>
  <si>
    <t>D_S5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</si>
</sst>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"/>
    <numFmt numFmtId="166" formatCode="0.000"/>
    <numFmt numFmtId="171" formatCode="0.0000"/>
  </numFmts>
  <fonts count="14" x14ac:knownFonts="1">
    <font>
      <sz val="10"/>
      <name val="MS Sans Serif"/>
    </font>
    <font>
      <b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b/>
      <sz val="8"/>
      <name val="Symbol"/>
      <family val="1"/>
    </font>
    <font>
      <b/>
      <sz val="8"/>
      <name val="Calibri"/>
      <family val="2"/>
    </font>
    <font>
      <b/>
      <sz val="8"/>
      <name val="MS Sans Serif"/>
    </font>
    <font>
      <b/>
      <vertAlign val="superscript"/>
      <sz val="8"/>
      <name val="MS Sans Serif"/>
    </font>
    <font>
      <sz val="10"/>
      <color theme="1"/>
      <name val="MS Sans Serif"/>
    </font>
    <font>
      <sz val="10"/>
      <color rgb="FFFF0000"/>
      <name val="MS Sans Serif"/>
    </font>
    <font>
      <sz val="24"/>
      <color theme="1"/>
      <name val="Calibri"/>
      <family val="2"/>
      <scheme val="minor"/>
    </font>
    <font>
      <sz val="18"/>
      <color theme="1"/>
      <name val="Verdana"/>
      <family val="2"/>
    </font>
    <font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5">
    <xf numFmtId="0" fontId="0" fillId="0" borderId="0" xfId="0"/>
    <xf numFmtId="0" fontId="0" fillId="0" borderId="0" xfId="0" quotePrefix="1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0" fontId="0" fillId="0" borderId="9" xfId="0" applyBorder="1"/>
    <xf numFmtId="0" fontId="2" fillId="0" borderId="8" xfId="0" applyFont="1" applyBorder="1"/>
    <xf numFmtId="2" fontId="2" fillId="0" borderId="0" xfId="0" applyNumberFormat="1" applyFont="1" applyBorder="1"/>
    <xf numFmtId="0" fontId="2" fillId="0" borderId="0" xfId="0" applyFont="1" applyBorder="1"/>
    <xf numFmtId="0" fontId="0" fillId="0" borderId="0" xfId="0" applyFont="1" applyFill="1"/>
    <xf numFmtId="0" fontId="1" fillId="0" borderId="0" xfId="0" quotePrefix="1" applyNumberFormat="1" applyFont="1" applyBorder="1"/>
    <xf numFmtId="0" fontId="1" fillId="0" borderId="0" xfId="0" quotePrefix="1" applyNumberFormat="1" applyFont="1"/>
    <xf numFmtId="0" fontId="2" fillId="0" borderId="0" xfId="0" quotePrefix="1" applyNumberFormat="1" applyFont="1" applyFill="1" applyAlignment="1"/>
    <xf numFmtId="0" fontId="1" fillId="0" borderId="0" xfId="0" applyFont="1" applyFill="1"/>
    <xf numFmtId="0" fontId="4" fillId="0" borderId="2" xfId="1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0" xfId="0" applyFont="1" applyBorder="1"/>
    <xf numFmtId="0" fontId="2" fillId="0" borderId="3" xfId="0" quotePrefix="1" applyNumberFormat="1" applyFont="1" applyFill="1" applyBorder="1" applyAlignment="1"/>
    <xf numFmtId="0" fontId="2" fillId="0" borderId="4" xfId="0" quotePrefix="1" applyNumberFormat="1" applyFont="1" applyFill="1" applyBorder="1" applyAlignment="1"/>
    <xf numFmtId="0" fontId="2" fillId="0" borderId="2" xfId="0" quotePrefix="1" applyNumberFormat="1" applyFont="1" applyFill="1" applyBorder="1" applyAlignment="1"/>
    <xf numFmtId="2" fontId="1" fillId="0" borderId="0" xfId="0" applyNumberFormat="1" applyFont="1" applyBorder="1"/>
    <xf numFmtId="0" fontId="4" fillId="0" borderId="0" xfId="1" applyFont="1" applyFill="1" applyBorder="1" applyAlignment="1">
      <alignment horizontal="center"/>
    </xf>
    <xf numFmtId="0" fontId="3" fillId="0" borderId="5" xfId="0" applyFont="1" applyBorder="1"/>
    <xf numFmtId="0" fontId="4" fillId="0" borderId="6" xfId="1" applyFont="1" applyFill="1" applyBorder="1" applyAlignment="1">
      <alignment horizontal="center"/>
    </xf>
    <xf numFmtId="0" fontId="3" fillId="0" borderId="8" xfId="0" applyFont="1" applyFill="1" applyBorder="1"/>
    <xf numFmtId="2" fontId="0" fillId="0" borderId="9" xfId="0" applyNumberFormat="1" applyBorder="1"/>
    <xf numFmtId="0" fontId="0" fillId="0" borderId="5" xfId="0" applyBorder="1"/>
    <xf numFmtId="0" fontId="1" fillId="0" borderId="12" xfId="0" applyFont="1" applyBorder="1"/>
    <xf numFmtId="0" fontId="0" fillId="0" borderId="11" xfId="0" applyBorder="1"/>
    <xf numFmtId="0" fontId="4" fillId="0" borderId="7" xfId="1" applyFont="1" applyFill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quotePrefix="1" applyNumberFormat="1" applyFill="1"/>
    <xf numFmtId="0" fontId="0" fillId="0" borderId="0" xfId="0" quotePrefix="1" applyNumberFormat="1" applyFill="1" applyBorder="1"/>
    <xf numFmtId="0" fontId="0" fillId="0" borderId="0" xfId="0" applyFill="1" applyBorder="1"/>
    <xf numFmtId="165" fontId="1" fillId="0" borderId="0" xfId="0" applyNumberFormat="1" applyFont="1" applyFill="1"/>
    <xf numFmtId="0" fontId="1" fillId="0" borderId="0" xfId="0" applyNumberFormat="1" applyFont="1" applyFill="1" applyBorder="1"/>
    <xf numFmtId="0" fontId="4" fillId="0" borderId="0" xfId="1" applyFont="1" applyFill="1" applyAlignment="1">
      <alignment horizontal="left"/>
    </xf>
    <xf numFmtId="0" fontId="0" fillId="0" borderId="0" xfId="0" quotePrefix="1" applyNumberFormat="1" applyFont="1"/>
    <xf numFmtId="0" fontId="0" fillId="0" borderId="0" xfId="0" quotePrefix="1" applyFill="1"/>
    <xf numFmtId="0" fontId="9" fillId="0" borderId="0" xfId="0" quotePrefix="1" applyFont="1" applyFill="1"/>
    <xf numFmtId="0" fontId="0" fillId="5" borderId="0" xfId="0" applyFont="1" applyFill="1"/>
    <xf numFmtId="0" fontId="0" fillId="2" borderId="0" xfId="0" applyFont="1" applyFill="1"/>
    <xf numFmtId="0" fontId="0" fillId="4" borderId="0" xfId="0" applyFont="1" applyFill="1"/>
    <xf numFmtId="166" fontId="0" fillId="4" borderId="0" xfId="0" applyNumberFormat="1" applyFont="1" applyFill="1"/>
    <xf numFmtId="0" fontId="0" fillId="3" borderId="0" xfId="0" applyFont="1" applyFill="1"/>
    <xf numFmtId="166" fontId="0" fillId="3" borderId="0" xfId="0" applyNumberFormat="1" applyFont="1" applyFill="1"/>
    <xf numFmtId="0" fontId="1" fillId="0" borderId="1" xfId="0" applyFont="1" applyBorder="1"/>
    <xf numFmtId="0" fontId="1" fillId="0" borderId="1" xfId="0" applyNumberFormat="1" applyFont="1" applyBorder="1"/>
    <xf numFmtId="0" fontId="4" fillId="0" borderId="7" xfId="1" applyFont="1" applyFill="1" applyBorder="1" applyAlignment="1">
      <alignment horizontal="left"/>
    </xf>
    <xf numFmtId="1" fontId="1" fillId="0" borderId="0" xfId="0" quotePrefix="1" applyNumberFormat="1" applyFont="1"/>
    <xf numFmtId="2" fontId="0" fillId="0" borderId="0" xfId="0" applyNumberFormat="1" applyFont="1" applyBorder="1"/>
    <xf numFmtId="0" fontId="10" fillId="0" borderId="0" xfId="0" applyFont="1"/>
    <xf numFmtId="0" fontId="0" fillId="0" borderId="0" xfId="0" quotePrefix="1" applyFont="1" applyFill="1"/>
    <xf numFmtId="0" fontId="0" fillId="2" borderId="0" xfId="0" quotePrefix="1" applyFont="1" applyFill="1"/>
    <xf numFmtId="2" fontId="0" fillId="2" borderId="0" xfId="0" quotePrefix="1" applyNumberFormat="1" applyFont="1" applyFill="1"/>
    <xf numFmtId="0" fontId="0" fillId="5" borderId="0" xfId="0" quotePrefix="1" applyFont="1" applyFill="1"/>
    <xf numFmtId="2" fontId="0" fillId="5" borderId="0" xfId="0" quotePrefix="1" applyNumberFormat="1" applyFont="1" applyFill="1"/>
    <xf numFmtId="0" fontId="0" fillId="3" borderId="0" xfId="0" quotePrefix="1" applyFont="1" applyFill="1"/>
    <xf numFmtId="2" fontId="0" fillId="3" borderId="0" xfId="0" quotePrefix="1" applyNumberFormat="1" applyFont="1" applyFill="1"/>
    <xf numFmtId="0" fontId="0" fillId="4" borderId="0" xfId="0" quotePrefix="1" applyFont="1" applyFill="1"/>
    <xf numFmtId="2" fontId="0" fillId="4" borderId="0" xfId="0" quotePrefix="1" applyNumberFormat="1" applyFont="1" applyFill="1"/>
    <xf numFmtId="2" fontId="0" fillId="0" borderId="0" xfId="0" quotePrefix="1" applyNumberFormat="1" applyFont="1" applyFill="1"/>
    <xf numFmtId="0" fontId="0" fillId="0" borderId="0" xfId="0" applyFont="1" applyFill="1" applyBorder="1"/>
    <xf numFmtId="0" fontId="0" fillId="0" borderId="0" xfId="0" quotePrefix="1" applyFont="1" applyFill="1" applyBorder="1"/>
    <xf numFmtId="0" fontId="0" fillId="0" borderId="0" xfId="0" quotePrefix="1" applyFont="1" applyFill="1" applyBorder="1" applyAlignment="1">
      <alignment horizontal="left"/>
    </xf>
    <xf numFmtId="0" fontId="0" fillId="0" borderId="8" xfId="0" applyFill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0" fillId="0" borderId="0" xfId="0" quotePrefix="1"/>
    <xf numFmtId="2" fontId="0" fillId="0" borderId="0" xfId="0" applyNumberFormat="1" applyFont="1" applyFill="1" applyBorder="1"/>
    <xf numFmtId="0" fontId="0" fillId="0" borderId="9" xfId="0" applyFill="1" applyBorder="1"/>
    <xf numFmtId="2" fontId="2" fillId="0" borderId="9" xfId="0" applyNumberFormat="1" applyFont="1" applyBorder="1"/>
    <xf numFmtId="0" fontId="2" fillId="0" borderId="9" xfId="0" applyFont="1" applyBorder="1"/>
    <xf numFmtId="0" fontId="3" fillId="0" borderId="5" xfId="0" applyFont="1" applyFill="1" applyBorder="1"/>
    <xf numFmtId="0" fontId="0" fillId="0" borderId="5" xfId="0" applyFill="1" applyBorder="1"/>
    <xf numFmtId="0" fontId="4" fillId="0" borderId="6" xfId="1" applyFont="1" applyFill="1" applyBorder="1" applyAlignment="1">
      <alignment horizontal="left"/>
    </xf>
    <xf numFmtId="0" fontId="0" fillId="0" borderId="7" xfId="0" applyFill="1" applyBorder="1"/>
    <xf numFmtId="0" fontId="2" fillId="0" borderId="8" xfId="0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0" fontId="1" fillId="0" borderId="6" xfId="0" applyFont="1" applyBorder="1"/>
    <xf numFmtId="166" fontId="0" fillId="0" borderId="0" xfId="0" applyNumberFormat="1" applyFont="1" applyFill="1"/>
    <xf numFmtId="0" fontId="0" fillId="0" borderId="0" xfId="0" quotePrefix="1" applyFont="1" applyFill="1" applyAlignment="1">
      <alignment horizontal="left"/>
    </xf>
    <xf numFmtId="0" fontId="2" fillId="0" borderId="13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0" fontId="2" fillId="0" borderId="14" xfId="0" applyFont="1" applyBorder="1"/>
    <xf numFmtId="0" fontId="2" fillId="0" borderId="13" xfId="0" applyFont="1" applyFill="1" applyBorder="1"/>
    <xf numFmtId="2" fontId="2" fillId="0" borderId="15" xfId="0" applyNumberFormat="1" applyFont="1" applyFill="1" applyBorder="1"/>
    <xf numFmtId="0" fontId="2" fillId="0" borderId="14" xfId="0" applyFont="1" applyFill="1" applyBorder="1"/>
    <xf numFmtId="166" fontId="0" fillId="0" borderId="0" xfId="0" applyNumberFormat="1"/>
    <xf numFmtId="0" fontId="1" fillId="0" borderId="0" xfId="0" applyFont="1"/>
    <xf numFmtId="0" fontId="4" fillId="0" borderId="0" xfId="1" applyFont="1" applyAlignment="1">
      <alignment horizontal="left"/>
    </xf>
    <xf numFmtId="0" fontId="0" fillId="0" borderId="16" xfId="0" applyBorder="1"/>
    <xf numFmtId="10" fontId="0" fillId="0" borderId="17" xfId="0" applyNumberFormat="1" applyBorder="1"/>
    <xf numFmtId="164" fontId="1" fillId="0" borderId="17" xfId="0" quotePrefix="1" applyNumberFormat="1" applyFont="1" applyBorder="1"/>
    <xf numFmtId="2" fontId="1" fillId="0" borderId="17" xfId="0" applyNumberFormat="1" applyFont="1" applyBorder="1"/>
    <xf numFmtId="0" fontId="0" fillId="0" borderId="18" xfId="0" applyBorder="1"/>
    <xf numFmtId="164" fontId="1" fillId="0" borderId="18" xfId="0" quotePrefix="1" applyNumberFormat="1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16" xfId="0" applyBorder="1" applyAlignment="1">
      <alignment horizontal="center"/>
    </xf>
    <xf numFmtId="171" fontId="0" fillId="0" borderId="0" xfId="0" quotePrefix="1" applyNumberFormat="1" applyFont="1" applyFill="1"/>
    <xf numFmtId="0" fontId="0" fillId="0" borderId="22" xfId="0" applyBorder="1"/>
    <xf numFmtId="0" fontId="0" fillId="0" borderId="23" xfId="0" applyBorder="1"/>
    <xf numFmtId="164" fontId="1" fillId="0" borderId="23" xfId="0" quotePrefix="1" applyNumberFormat="1" applyFont="1" applyBorder="1"/>
    <xf numFmtId="2" fontId="1" fillId="0" borderId="23" xfId="0" applyNumberFormat="1" applyFont="1" applyBorder="1"/>
    <xf numFmtId="10" fontId="0" fillId="0" borderId="23" xfId="0" applyNumberFormat="1" applyBorder="1"/>
    <xf numFmtId="10" fontId="0" fillId="0" borderId="24" xfId="0" applyNumberFormat="1" applyBorder="1"/>
    <xf numFmtId="0" fontId="0" fillId="0" borderId="25" xfId="0" applyBorder="1"/>
    <xf numFmtId="10" fontId="0" fillId="0" borderId="26" xfId="0" applyNumberFormat="1" applyBorder="1"/>
    <xf numFmtId="0" fontId="0" fillId="0" borderId="27" xfId="0" applyBorder="1"/>
    <xf numFmtId="164" fontId="1" fillId="0" borderId="28" xfId="0" quotePrefix="1" applyNumberFormat="1" applyFont="1" applyBorder="1"/>
    <xf numFmtId="2" fontId="1" fillId="0" borderId="28" xfId="0" applyNumberFormat="1" applyFont="1" applyBorder="1"/>
    <xf numFmtId="10" fontId="0" fillId="0" borderId="28" xfId="0" applyNumberFormat="1" applyBorder="1"/>
    <xf numFmtId="10" fontId="0" fillId="0" borderId="29" xfId="0" applyNumberFormat="1" applyBorder="1"/>
    <xf numFmtId="0" fontId="1" fillId="0" borderId="5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164" fontId="1" fillId="0" borderId="16" xfId="0" quotePrefix="1" applyNumberFormat="1" applyFont="1" applyBorder="1"/>
    <xf numFmtId="0" fontId="0" fillId="0" borderId="6" xfId="0" applyBorder="1"/>
    <xf numFmtId="0" fontId="4" fillId="0" borderId="30" xfId="1" applyFont="1" applyFill="1" applyBorder="1" applyAlignment="1">
      <alignment horizontal="left"/>
    </xf>
    <xf numFmtId="0" fontId="1" fillId="0" borderId="30" xfId="0" applyFont="1" applyBorder="1"/>
    <xf numFmtId="0" fontId="1" fillId="0" borderId="7" xfId="0" applyFont="1" applyBorder="1"/>
    <xf numFmtId="0" fontId="9" fillId="2" borderId="0" xfId="0" applyFont="1" applyFill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colors>
    <mruColors>
      <color rgb="FF9999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15N/14N ref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'N2 ref gas peaks'!$L$2:$L$105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'N2 ref gas peaks'!$K$2:$K$105</c:f>
              <c:numCache>
                <c:formatCode>General</c:formatCode>
                <c:ptCount val="104"/>
                <c:pt idx="0">
                  <c:v>3.5788E-3</c:v>
                </c:pt>
                <c:pt idx="1">
                  <c:v>3.5785999999999999E-3</c:v>
                </c:pt>
                <c:pt idx="2">
                  <c:v>3.5785000000000001E-3</c:v>
                </c:pt>
                <c:pt idx="3">
                  <c:v>3.5785999999999999E-3</c:v>
                </c:pt>
                <c:pt idx="4">
                  <c:v>3.5785000000000001E-3</c:v>
                </c:pt>
                <c:pt idx="5">
                  <c:v>3.5785999999999999E-3</c:v>
                </c:pt>
                <c:pt idx="6">
                  <c:v>3.5785000000000001E-3</c:v>
                </c:pt>
                <c:pt idx="7">
                  <c:v>3.5785999999999999E-3</c:v>
                </c:pt>
                <c:pt idx="8">
                  <c:v>3.5787000000000002E-3</c:v>
                </c:pt>
                <c:pt idx="9">
                  <c:v>3.5785999999999999E-3</c:v>
                </c:pt>
                <c:pt idx="10">
                  <c:v>3.5788999999999999E-3</c:v>
                </c:pt>
                <c:pt idx="11">
                  <c:v>3.5785999999999999E-3</c:v>
                </c:pt>
                <c:pt idx="12">
                  <c:v>3.5788E-3</c:v>
                </c:pt>
                <c:pt idx="13">
                  <c:v>3.5785999999999999E-3</c:v>
                </c:pt>
                <c:pt idx="14">
                  <c:v>3.5788E-3</c:v>
                </c:pt>
                <c:pt idx="15">
                  <c:v>3.5785999999999999E-3</c:v>
                </c:pt>
                <c:pt idx="16">
                  <c:v>3.5788E-3</c:v>
                </c:pt>
                <c:pt idx="17">
                  <c:v>3.5785999999999999E-3</c:v>
                </c:pt>
                <c:pt idx="18">
                  <c:v>3.5785000000000001E-3</c:v>
                </c:pt>
                <c:pt idx="19">
                  <c:v>3.5785999999999999E-3</c:v>
                </c:pt>
                <c:pt idx="20">
                  <c:v>3.5785999999999999E-3</c:v>
                </c:pt>
                <c:pt idx="21">
                  <c:v>3.5785999999999999E-3</c:v>
                </c:pt>
                <c:pt idx="22">
                  <c:v>3.5785000000000001E-3</c:v>
                </c:pt>
                <c:pt idx="23">
                  <c:v>3.5785999999999999E-3</c:v>
                </c:pt>
                <c:pt idx="24">
                  <c:v>3.5783999999999998E-3</c:v>
                </c:pt>
                <c:pt idx="25">
                  <c:v>3.5785999999999999E-3</c:v>
                </c:pt>
                <c:pt idx="26">
                  <c:v>3.5785000000000001E-3</c:v>
                </c:pt>
                <c:pt idx="27">
                  <c:v>3.5785999999999999E-3</c:v>
                </c:pt>
                <c:pt idx="28">
                  <c:v>3.5785000000000001E-3</c:v>
                </c:pt>
                <c:pt idx="29">
                  <c:v>3.5785999999999999E-3</c:v>
                </c:pt>
                <c:pt idx="30">
                  <c:v>3.5788E-3</c:v>
                </c:pt>
                <c:pt idx="31">
                  <c:v>3.5785999999999999E-3</c:v>
                </c:pt>
                <c:pt idx="32">
                  <c:v>3.5788E-3</c:v>
                </c:pt>
                <c:pt idx="33">
                  <c:v>3.5785999999999999E-3</c:v>
                </c:pt>
                <c:pt idx="34">
                  <c:v>3.5787000000000002E-3</c:v>
                </c:pt>
                <c:pt idx="35">
                  <c:v>3.5785999999999999E-3</c:v>
                </c:pt>
                <c:pt idx="36">
                  <c:v>3.5788E-3</c:v>
                </c:pt>
                <c:pt idx="37">
                  <c:v>3.5785999999999999E-3</c:v>
                </c:pt>
                <c:pt idx="38">
                  <c:v>3.5788999999999999E-3</c:v>
                </c:pt>
                <c:pt idx="39">
                  <c:v>3.5785999999999999E-3</c:v>
                </c:pt>
                <c:pt idx="40">
                  <c:v>3.5787000000000002E-3</c:v>
                </c:pt>
                <c:pt idx="41">
                  <c:v>3.5785999999999999E-3</c:v>
                </c:pt>
                <c:pt idx="42">
                  <c:v>3.5787000000000002E-3</c:v>
                </c:pt>
                <c:pt idx="43">
                  <c:v>3.5785999999999999E-3</c:v>
                </c:pt>
                <c:pt idx="44">
                  <c:v>3.5788E-3</c:v>
                </c:pt>
                <c:pt idx="45">
                  <c:v>3.5785999999999999E-3</c:v>
                </c:pt>
                <c:pt idx="46">
                  <c:v>3.5787000000000002E-3</c:v>
                </c:pt>
                <c:pt idx="47">
                  <c:v>3.5785999999999999E-3</c:v>
                </c:pt>
                <c:pt idx="48">
                  <c:v>3.5785999999999999E-3</c:v>
                </c:pt>
                <c:pt idx="49">
                  <c:v>3.5785999999999999E-3</c:v>
                </c:pt>
                <c:pt idx="50">
                  <c:v>3.5783999999999998E-3</c:v>
                </c:pt>
                <c:pt idx="51">
                  <c:v>3.5785999999999999E-3</c:v>
                </c:pt>
                <c:pt idx="52">
                  <c:v>3.5785999999999999E-3</c:v>
                </c:pt>
                <c:pt idx="53">
                  <c:v>3.5785999999999999E-3</c:v>
                </c:pt>
                <c:pt idx="54">
                  <c:v>3.5785999999999999E-3</c:v>
                </c:pt>
                <c:pt idx="55">
                  <c:v>3.5785999999999999E-3</c:v>
                </c:pt>
                <c:pt idx="56">
                  <c:v>3.5785999999999999E-3</c:v>
                </c:pt>
                <c:pt idx="57">
                  <c:v>3.5785999999999999E-3</c:v>
                </c:pt>
                <c:pt idx="58">
                  <c:v>3.5783999999999998E-3</c:v>
                </c:pt>
                <c:pt idx="59">
                  <c:v>3.5785999999999999E-3</c:v>
                </c:pt>
                <c:pt idx="60">
                  <c:v>3.5788999999999999E-3</c:v>
                </c:pt>
                <c:pt idx="61">
                  <c:v>3.5785999999999999E-3</c:v>
                </c:pt>
                <c:pt idx="62">
                  <c:v>3.5788E-3</c:v>
                </c:pt>
                <c:pt idx="63">
                  <c:v>3.5785999999999999E-3</c:v>
                </c:pt>
                <c:pt idx="64">
                  <c:v>3.5787000000000002E-3</c:v>
                </c:pt>
                <c:pt idx="65">
                  <c:v>3.5785999999999999E-3</c:v>
                </c:pt>
                <c:pt idx="66">
                  <c:v>3.5788999999999999E-3</c:v>
                </c:pt>
                <c:pt idx="67">
                  <c:v>3.5785999999999999E-3</c:v>
                </c:pt>
                <c:pt idx="68">
                  <c:v>3.5785999999999999E-3</c:v>
                </c:pt>
                <c:pt idx="69">
                  <c:v>3.5785999999999999E-3</c:v>
                </c:pt>
                <c:pt idx="70">
                  <c:v>3.5785999999999999E-3</c:v>
                </c:pt>
                <c:pt idx="71">
                  <c:v>3.5785999999999999E-3</c:v>
                </c:pt>
                <c:pt idx="72">
                  <c:v>3.5787000000000002E-3</c:v>
                </c:pt>
                <c:pt idx="73">
                  <c:v>3.5785999999999999E-3</c:v>
                </c:pt>
                <c:pt idx="74">
                  <c:v>3.5788E-3</c:v>
                </c:pt>
                <c:pt idx="75">
                  <c:v>3.5785999999999999E-3</c:v>
                </c:pt>
                <c:pt idx="76">
                  <c:v>3.5785999999999999E-3</c:v>
                </c:pt>
                <c:pt idx="77">
                  <c:v>3.5785999999999999E-3</c:v>
                </c:pt>
                <c:pt idx="78">
                  <c:v>3.5787000000000002E-3</c:v>
                </c:pt>
                <c:pt idx="79">
                  <c:v>3.5785999999999999E-3</c:v>
                </c:pt>
                <c:pt idx="80">
                  <c:v>3.5785999999999999E-3</c:v>
                </c:pt>
                <c:pt idx="81">
                  <c:v>3.5785999999999999E-3</c:v>
                </c:pt>
                <c:pt idx="82">
                  <c:v>3.5787000000000002E-3</c:v>
                </c:pt>
                <c:pt idx="83">
                  <c:v>3.5785999999999999E-3</c:v>
                </c:pt>
                <c:pt idx="84">
                  <c:v>3.5788999999999999E-3</c:v>
                </c:pt>
                <c:pt idx="85">
                  <c:v>3.5785999999999999E-3</c:v>
                </c:pt>
                <c:pt idx="86">
                  <c:v>3.5785999999999999E-3</c:v>
                </c:pt>
                <c:pt idx="87">
                  <c:v>3.5785999999999999E-3</c:v>
                </c:pt>
                <c:pt idx="88">
                  <c:v>3.5787000000000002E-3</c:v>
                </c:pt>
                <c:pt idx="89">
                  <c:v>3.5785999999999999E-3</c:v>
                </c:pt>
                <c:pt idx="90">
                  <c:v>3.5788E-3</c:v>
                </c:pt>
                <c:pt idx="91">
                  <c:v>3.5785999999999999E-3</c:v>
                </c:pt>
                <c:pt idx="92">
                  <c:v>3.5787000000000002E-3</c:v>
                </c:pt>
                <c:pt idx="93">
                  <c:v>3.5785999999999999E-3</c:v>
                </c:pt>
                <c:pt idx="94">
                  <c:v>3.5785999999999999E-3</c:v>
                </c:pt>
                <c:pt idx="95">
                  <c:v>3.5785999999999999E-3</c:v>
                </c:pt>
                <c:pt idx="96">
                  <c:v>3.5787000000000002E-3</c:v>
                </c:pt>
                <c:pt idx="97">
                  <c:v>3.5785999999999999E-3</c:v>
                </c:pt>
                <c:pt idx="98">
                  <c:v>3.5780999999999999E-3</c:v>
                </c:pt>
                <c:pt idx="99">
                  <c:v>3.5785999999999999E-3</c:v>
                </c:pt>
                <c:pt idx="100">
                  <c:v>3.5787000000000002E-3</c:v>
                </c:pt>
                <c:pt idx="101">
                  <c:v>3.5785999999999999E-3</c:v>
                </c:pt>
                <c:pt idx="102">
                  <c:v>3.5788E-3</c:v>
                </c:pt>
                <c:pt idx="103">
                  <c:v>3.5785999999999999E-3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B-4D77-92ED-A30723F0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3648"/>
        <c:axId val="255413184"/>
      </c:lineChart>
      <c:catAx>
        <c:axId val="2554336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3184"/>
        <c:crosses val="autoZero"/>
        <c:auto val="1"/>
        <c:lblAlgn val="ctr"/>
        <c:lblOffset val="100"/>
        <c:noMultiLvlLbl val="0"/>
      </c:catAx>
      <c:valAx>
        <c:axId val="255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364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566493612593229E-2"/>
                  <c:y val="0.12275673299927278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'amount calibration'!$G$23:$G$27</c:f>
              <c:numCache>
                <c:formatCode>0.000</c:formatCode>
                <c:ptCount val="5"/>
                <c:pt idx="0">
                  <c:v>0.364095</c:v>
                </c:pt>
                <c:pt idx="1">
                  <c:v>0.10064925</c:v>
                </c:pt>
                <c:pt idx="2">
                  <c:v>0.14438249999999997</c:v>
                </c:pt>
                <c:pt idx="3">
                  <c:v>0.21268169999999997</c:v>
                </c:pt>
              </c:numCache>
            </c:numRef>
          </c:xVal>
          <c:yVal>
            <c:numRef>
              <c:f>'amount calibration'!$F$23:$F$27</c:f>
              <c:numCache>
                <c:formatCode>General</c:formatCode>
                <c:ptCount val="5"/>
                <c:pt idx="0">
                  <c:v>1524304</c:v>
                </c:pt>
                <c:pt idx="1">
                  <c:v>428782</c:v>
                </c:pt>
                <c:pt idx="2">
                  <c:v>611571</c:v>
                </c:pt>
                <c:pt idx="3">
                  <c:v>913849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1-4640-BEF4-135677D3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5696"/>
        <c:axId val="484946352"/>
      </c:scatterChart>
      <c:valAx>
        <c:axId val="4849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6352"/>
        <c:crosses val="autoZero"/>
        <c:crossBetween val="midCat"/>
      </c:valAx>
      <c:valAx>
        <c:axId val="484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13C/12C ref gas</a:t>
            </a:r>
          </a:p>
        </c:rich>
      </c:tx>
      <c:layout>
        <c:manualLayout>
          <c:xMode val="edge"/>
          <c:yMode val="edge"/>
          <c:x val="0.44553245083684551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'CO2 ref gas peaks'!$L$2:$L$105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'CO2 ref gas peaks'!$K$2:$K$105</c:f>
              <c:numCache>
                <c:formatCode>General</c:formatCode>
                <c:ptCount val="104"/>
                <c:pt idx="0">
                  <c:v>1.07735E-2</c:v>
                </c:pt>
                <c:pt idx="1">
                  <c:v>1.0770500000000001E-2</c:v>
                </c:pt>
                <c:pt idx="2">
                  <c:v>1.07735E-2</c:v>
                </c:pt>
                <c:pt idx="3">
                  <c:v>1.07711E-2</c:v>
                </c:pt>
                <c:pt idx="4">
                  <c:v>1.07735E-2</c:v>
                </c:pt>
                <c:pt idx="5">
                  <c:v>1.07712E-2</c:v>
                </c:pt>
                <c:pt idx="6">
                  <c:v>1.07735E-2</c:v>
                </c:pt>
                <c:pt idx="7">
                  <c:v>1.07703E-2</c:v>
                </c:pt>
                <c:pt idx="8">
                  <c:v>1.07735E-2</c:v>
                </c:pt>
                <c:pt idx="9">
                  <c:v>1.07712E-2</c:v>
                </c:pt>
                <c:pt idx="10">
                  <c:v>1.07735E-2</c:v>
                </c:pt>
                <c:pt idx="11">
                  <c:v>1.0771899999999999E-2</c:v>
                </c:pt>
                <c:pt idx="12">
                  <c:v>1.07735E-2</c:v>
                </c:pt>
                <c:pt idx="13">
                  <c:v>1.0771899999999999E-2</c:v>
                </c:pt>
                <c:pt idx="14">
                  <c:v>1.07735E-2</c:v>
                </c:pt>
                <c:pt idx="15">
                  <c:v>1.07721E-2</c:v>
                </c:pt>
                <c:pt idx="16">
                  <c:v>1.07735E-2</c:v>
                </c:pt>
                <c:pt idx="17">
                  <c:v>1.07718E-2</c:v>
                </c:pt>
                <c:pt idx="18">
                  <c:v>1.07735E-2</c:v>
                </c:pt>
                <c:pt idx="19">
                  <c:v>1.07718E-2</c:v>
                </c:pt>
                <c:pt idx="20">
                  <c:v>1.07735E-2</c:v>
                </c:pt>
                <c:pt idx="21">
                  <c:v>1.07721E-2</c:v>
                </c:pt>
                <c:pt idx="22">
                  <c:v>1.07735E-2</c:v>
                </c:pt>
                <c:pt idx="23">
                  <c:v>1.07723E-2</c:v>
                </c:pt>
                <c:pt idx="24">
                  <c:v>1.07735E-2</c:v>
                </c:pt>
                <c:pt idx="25">
                  <c:v>1.07721E-2</c:v>
                </c:pt>
                <c:pt idx="26">
                  <c:v>1.07735E-2</c:v>
                </c:pt>
                <c:pt idx="27">
                  <c:v>1.0772E-2</c:v>
                </c:pt>
                <c:pt idx="28">
                  <c:v>1.07735E-2</c:v>
                </c:pt>
                <c:pt idx="29">
                  <c:v>1.07718E-2</c:v>
                </c:pt>
                <c:pt idx="30">
                  <c:v>1.07735E-2</c:v>
                </c:pt>
                <c:pt idx="31">
                  <c:v>1.07717E-2</c:v>
                </c:pt>
                <c:pt idx="32">
                  <c:v>1.07735E-2</c:v>
                </c:pt>
                <c:pt idx="33">
                  <c:v>1.07715E-2</c:v>
                </c:pt>
                <c:pt idx="34">
                  <c:v>1.07735E-2</c:v>
                </c:pt>
                <c:pt idx="35">
                  <c:v>1.0771299999999999E-2</c:v>
                </c:pt>
                <c:pt idx="36">
                  <c:v>1.07735E-2</c:v>
                </c:pt>
                <c:pt idx="37">
                  <c:v>1.07712E-2</c:v>
                </c:pt>
                <c:pt idx="38">
                  <c:v>1.07735E-2</c:v>
                </c:pt>
                <c:pt idx="39">
                  <c:v>1.07709E-2</c:v>
                </c:pt>
                <c:pt idx="40">
                  <c:v>1.07735E-2</c:v>
                </c:pt>
                <c:pt idx="41">
                  <c:v>1.07714E-2</c:v>
                </c:pt>
                <c:pt idx="42">
                  <c:v>1.07735E-2</c:v>
                </c:pt>
                <c:pt idx="43">
                  <c:v>1.0772E-2</c:v>
                </c:pt>
                <c:pt idx="44">
                  <c:v>1.07735E-2</c:v>
                </c:pt>
                <c:pt idx="45">
                  <c:v>1.0772E-2</c:v>
                </c:pt>
                <c:pt idx="46">
                  <c:v>1.07735E-2</c:v>
                </c:pt>
                <c:pt idx="47">
                  <c:v>1.0771899999999999E-2</c:v>
                </c:pt>
                <c:pt idx="48">
                  <c:v>1.07735E-2</c:v>
                </c:pt>
                <c:pt idx="49">
                  <c:v>1.0771599999999999E-2</c:v>
                </c:pt>
                <c:pt idx="50">
                  <c:v>1.07735E-2</c:v>
                </c:pt>
                <c:pt idx="51">
                  <c:v>1.0771899999999999E-2</c:v>
                </c:pt>
                <c:pt idx="52">
                  <c:v>1.07735E-2</c:v>
                </c:pt>
                <c:pt idx="53">
                  <c:v>1.0771599999999999E-2</c:v>
                </c:pt>
                <c:pt idx="54">
                  <c:v>1.07735E-2</c:v>
                </c:pt>
                <c:pt idx="55">
                  <c:v>1.0772199999999999E-2</c:v>
                </c:pt>
                <c:pt idx="56">
                  <c:v>1.07735E-2</c:v>
                </c:pt>
                <c:pt idx="57">
                  <c:v>1.0771899999999999E-2</c:v>
                </c:pt>
                <c:pt idx="58">
                  <c:v>1.07735E-2</c:v>
                </c:pt>
                <c:pt idx="59">
                  <c:v>1.07718E-2</c:v>
                </c:pt>
                <c:pt idx="60">
                  <c:v>1.07735E-2</c:v>
                </c:pt>
                <c:pt idx="61">
                  <c:v>1.07718E-2</c:v>
                </c:pt>
                <c:pt idx="62">
                  <c:v>1.07735E-2</c:v>
                </c:pt>
                <c:pt idx="63">
                  <c:v>1.0772500000000001E-2</c:v>
                </c:pt>
                <c:pt idx="64">
                  <c:v>1.07735E-2</c:v>
                </c:pt>
                <c:pt idx="65">
                  <c:v>1.0772199999999999E-2</c:v>
                </c:pt>
                <c:pt idx="66">
                  <c:v>1.07735E-2</c:v>
                </c:pt>
                <c:pt idx="67">
                  <c:v>1.07723E-2</c:v>
                </c:pt>
                <c:pt idx="68">
                  <c:v>1.07735E-2</c:v>
                </c:pt>
                <c:pt idx="69">
                  <c:v>1.07718E-2</c:v>
                </c:pt>
                <c:pt idx="70">
                  <c:v>1.07735E-2</c:v>
                </c:pt>
                <c:pt idx="71">
                  <c:v>1.0771899999999999E-2</c:v>
                </c:pt>
                <c:pt idx="72">
                  <c:v>1.07735E-2</c:v>
                </c:pt>
                <c:pt idx="73">
                  <c:v>1.07706E-2</c:v>
                </c:pt>
                <c:pt idx="74">
                  <c:v>1.07735E-2</c:v>
                </c:pt>
                <c:pt idx="75">
                  <c:v>1.07715E-2</c:v>
                </c:pt>
                <c:pt idx="76">
                  <c:v>1.07735E-2</c:v>
                </c:pt>
                <c:pt idx="77">
                  <c:v>1.0771299999999999E-2</c:v>
                </c:pt>
                <c:pt idx="78">
                  <c:v>1.07735E-2</c:v>
                </c:pt>
                <c:pt idx="79">
                  <c:v>1.07711E-2</c:v>
                </c:pt>
                <c:pt idx="80">
                  <c:v>1.07735E-2</c:v>
                </c:pt>
                <c:pt idx="81">
                  <c:v>1.07718E-2</c:v>
                </c:pt>
                <c:pt idx="82">
                  <c:v>1.07735E-2</c:v>
                </c:pt>
                <c:pt idx="83">
                  <c:v>1.0771599999999999E-2</c:v>
                </c:pt>
                <c:pt idx="84">
                  <c:v>1.07735E-2</c:v>
                </c:pt>
                <c:pt idx="85">
                  <c:v>1.0770800000000001E-2</c:v>
                </c:pt>
                <c:pt idx="86">
                  <c:v>1.07735E-2</c:v>
                </c:pt>
                <c:pt idx="87">
                  <c:v>1.0771299999999999E-2</c:v>
                </c:pt>
                <c:pt idx="88">
                  <c:v>1.07735E-2</c:v>
                </c:pt>
                <c:pt idx="89">
                  <c:v>1.07715E-2</c:v>
                </c:pt>
                <c:pt idx="90">
                  <c:v>1.07735E-2</c:v>
                </c:pt>
                <c:pt idx="91">
                  <c:v>1.07711E-2</c:v>
                </c:pt>
                <c:pt idx="92">
                  <c:v>1.07735E-2</c:v>
                </c:pt>
                <c:pt idx="93">
                  <c:v>1.07715E-2</c:v>
                </c:pt>
                <c:pt idx="94">
                  <c:v>1.07735E-2</c:v>
                </c:pt>
                <c:pt idx="95">
                  <c:v>1.0771599999999999E-2</c:v>
                </c:pt>
                <c:pt idx="96">
                  <c:v>1.07735E-2</c:v>
                </c:pt>
                <c:pt idx="97">
                  <c:v>1.07711E-2</c:v>
                </c:pt>
                <c:pt idx="98">
                  <c:v>1.07735E-2</c:v>
                </c:pt>
                <c:pt idx="99">
                  <c:v>1.0771899999999999E-2</c:v>
                </c:pt>
                <c:pt idx="100">
                  <c:v>1.07735E-2</c:v>
                </c:pt>
                <c:pt idx="101">
                  <c:v>1.07717E-2</c:v>
                </c:pt>
                <c:pt idx="102">
                  <c:v>1.07735E-2</c:v>
                </c:pt>
                <c:pt idx="103">
                  <c:v>1.07709E-2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2-4762-B9A1-AC4744A3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3648"/>
        <c:axId val="255413184"/>
      </c:lineChart>
      <c:catAx>
        <c:axId val="2554336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3184"/>
        <c:crosses val="autoZero"/>
        <c:auto val="1"/>
        <c:lblAlgn val="ctr"/>
        <c:lblOffset val="100"/>
        <c:noMultiLvlLbl val="0"/>
      </c:catAx>
      <c:valAx>
        <c:axId val="255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364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Linearity check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casein of different weights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corrected'!$G$43:$G$46</c:f>
              <c:numCache>
                <c:formatCode>General</c:formatCode>
                <c:ptCount val="4"/>
                <c:pt idx="0">
                  <c:v>42.024999999999999</c:v>
                </c:pt>
                <c:pt idx="1">
                  <c:v>10.958</c:v>
                </c:pt>
                <c:pt idx="2">
                  <c:v>28.324999999999999</c:v>
                </c:pt>
                <c:pt idx="3">
                  <c:v>48.533999999999999</c:v>
                </c:pt>
              </c:numCache>
            </c:numRef>
          </c:xVal>
          <c:yVal>
            <c:numRef>
              <c:f>'N data corrected'!$I$43:$I$46</c:f>
              <c:numCache>
                <c:formatCode>General</c:formatCode>
                <c:ptCount val="4"/>
                <c:pt idx="0">
                  <c:v>6.0119999999999996</c:v>
                </c:pt>
                <c:pt idx="1">
                  <c:v>5.7789999999999999</c:v>
                </c:pt>
                <c:pt idx="2">
                  <c:v>5.9210000000000003</c:v>
                </c:pt>
                <c:pt idx="3">
                  <c:v>6.0869999999999997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C-4317-A7B4-75C59F28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3832"/>
        <c:axId val="193504224"/>
      </c:scatterChart>
      <c:valAx>
        <c:axId val="19350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(mV)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04224"/>
        <c:crosses val="autoZero"/>
        <c:crossBetween val="midCat"/>
      </c:valAx>
      <c:valAx>
        <c:axId val="19350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Drift check </a:t>
            </a:r>
            <a:r>
              <a:rPr lang="en-GB" sz="1000" b="0">
                <a:latin typeface="Symbol" panose="05050102010706020507" pitchFamily="18" charset="2"/>
              </a:rPr>
              <a:t>d</a:t>
            </a:r>
            <a:r>
              <a:rPr lang="en-GB" sz="1000" b="0" baseline="30000"/>
              <a:t>15</a:t>
            </a:r>
            <a:r>
              <a:rPr lang="en-GB" sz="1000" b="0"/>
              <a:t>N casein 0.5 mg references</a:t>
            </a: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corrected'!$A$4:$A$170</c:f>
              <c:numCache>
                <c:formatCode>General</c:formatCode>
                <c:ptCount val="16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xVal>
          <c:yVal>
            <c:numRef>
              <c:f>'N data corrected'!$J$4:$J$170</c:f>
              <c:numCache>
                <c:formatCode>General</c:formatCode>
                <c:ptCount val="167"/>
                <c:pt idx="2" formatCode="0.000">
                  <c:v>5.9809999999999999</c:v>
                </c:pt>
                <c:pt idx="3" formatCode="0.000">
                  <c:v>6.0430000000000001</c:v>
                </c:pt>
                <c:pt idx="18" formatCode="0.000">
                  <c:v>6.1020000000000003</c:v>
                </c:pt>
                <c:pt idx="19" formatCode="0.000">
                  <c:v>6.01</c:v>
                </c:pt>
                <c:pt idx="37" formatCode="0.000">
                  <c:v>5.806</c:v>
                </c:pt>
                <c:pt idx="38" formatCode="0.000">
                  <c:v>5.8789999999999996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C-4317-A7B4-75C59F28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 val="autoZero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Drift check </a:t>
            </a:r>
            <a:r>
              <a:rPr lang="en-GB" sz="1000" b="0">
                <a:latin typeface="Symbol" panose="05050102010706020507" pitchFamily="18" charset="2"/>
              </a:rPr>
              <a:t>d</a:t>
            </a:r>
            <a:r>
              <a:rPr lang="en-GB" sz="1000" b="0" baseline="30000"/>
              <a:t>15</a:t>
            </a:r>
            <a:r>
              <a:rPr lang="en-GB" sz="1000" b="0"/>
              <a:t>N collagen 0.5 mg references</a:t>
            </a: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corrected'!$A$4:$A$170</c:f>
              <c:numCache>
                <c:formatCode>General</c:formatCode>
                <c:ptCount val="16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xVal>
          <c:yVal>
            <c:numRef>
              <c:f>'N data corrected'!$K$4:$K$170</c:f>
              <c:numCache>
                <c:formatCode>General</c:formatCode>
                <c:ptCount val="167"/>
                <c:pt idx="0">
                  <c:v>5.8470000000000004</c:v>
                </c:pt>
                <c:pt idx="1">
                  <c:v>5.7060000000000004</c:v>
                </c:pt>
                <c:pt idx="16">
                  <c:v>5.7869999999999999</c:v>
                </c:pt>
                <c:pt idx="17">
                  <c:v>5.8410000000000002</c:v>
                </c:pt>
                <c:pt idx="35">
                  <c:v>5.7690000000000001</c:v>
                </c:pt>
                <c:pt idx="36">
                  <c:v>5.6390000000000002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441D-9DA9-5AC5C499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 val="autoZero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Drift check 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  <a:latin typeface="Symbol" panose="05050102010706020507" pitchFamily="18" charset="2"/>
              </a:rPr>
              <a:t>d</a:t>
            </a:r>
            <a:r>
              <a:rPr lang="en-GB" sz="1000" b="0" i="0" kern="1200" spc="0" baseline="30000">
                <a:solidFill>
                  <a:srgbClr val="000000"/>
                </a:solidFill>
                <a:effectLst/>
              </a:rPr>
              <a:t>13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C casein 0.5 mg references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corrected'!$A$4:$A$127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</c:numCache>
            </c:numRef>
          </c:xVal>
          <c:yVal>
            <c:numRef>
              <c:f>'C data corrected'!$J$4:$J$100</c:f>
              <c:numCache>
                <c:formatCode>General</c:formatCode>
                <c:ptCount val="97"/>
                <c:pt idx="2" formatCode="0.000">
                  <c:v>-34.347000000000001</c:v>
                </c:pt>
                <c:pt idx="3" formatCode="0.000">
                  <c:v>-34.247999999999998</c:v>
                </c:pt>
                <c:pt idx="18" formatCode="0.000">
                  <c:v>-34.136000000000003</c:v>
                </c:pt>
                <c:pt idx="19" formatCode="0.000">
                  <c:v>-34.183</c:v>
                </c:pt>
                <c:pt idx="37" formatCode="0.000">
                  <c:v>-34.207999999999998</c:v>
                </c:pt>
                <c:pt idx="38" formatCode="0.000">
                  <c:v>-34.161000000000001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8-4388-89D5-E08878D3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At val="-40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Linearity check 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casein of different weights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corrected'!$G$43:$G$46</c:f>
              <c:numCache>
                <c:formatCode>General</c:formatCode>
                <c:ptCount val="4"/>
                <c:pt idx="0">
                  <c:v>62.396999999999998</c:v>
                </c:pt>
                <c:pt idx="1">
                  <c:v>15.071999999999999</c:v>
                </c:pt>
                <c:pt idx="2">
                  <c:v>40.969000000000001</c:v>
                </c:pt>
                <c:pt idx="3">
                  <c:v>72.713999999999999</c:v>
                </c:pt>
              </c:numCache>
            </c:numRef>
          </c:xVal>
          <c:yVal>
            <c:numRef>
              <c:f>'C data corrected'!$I$43:$I$46</c:f>
              <c:numCache>
                <c:formatCode>General</c:formatCode>
                <c:ptCount val="4"/>
                <c:pt idx="0">
                  <c:v>-33.953000000000003</c:v>
                </c:pt>
                <c:pt idx="1">
                  <c:v>-34.033000000000001</c:v>
                </c:pt>
                <c:pt idx="2">
                  <c:v>-34.090000000000003</c:v>
                </c:pt>
                <c:pt idx="3">
                  <c:v>-33.841000000000001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9-4E15-9A3A-0DAE69BB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3832"/>
        <c:axId val="193504224"/>
      </c:scatterChart>
      <c:valAx>
        <c:axId val="19350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(mV)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04224"/>
        <c:crossesAt val="-34.25"/>
        <c:crossBetween val="midCat"/>
      </c:valAx>
      <c:valAx>
        <c:axId val="19350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832"/>
        <c:crossesAt val="-34.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Drift check 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  <a:latin typeface="Symbol" panose="05050102010706020507" pitchFamily="18" charset="2"/>
              </a:rPr>
              <a:t>d</a:t>
            </a:r>
            <a:r>
              <a:rPr lang="en-GB" sz="1000" b="0" i="0" kern="1200" spc="0" baseline="30000">
                <a:solidFill>
                  <a:srgbClr val="000000"/>
                </a:solidFill>
                <a:effectLst/>
              </a:rPr>
              <a:t>13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C collagen 0.5 mg references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14136125654450263"/>
          <c:y val="6.4000000000000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corrected'!$A$4:$A$127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</c:numCache>
            </c:numRef>
          </c:xVal>
          <c:yVal>
            <c:numRef>
              <c:f>'C data corrected'!$K$4:$K$127</c:f>
              <c:numCache>
                <c:formatCode>General</c:formatCode>
                <c:ptCount val="124"/>
                <c:pt idx="0">
                  <c:v>-29.231000000000002</c:v>
                </c:pt>
                <c:pt idx="1">
                  <c:v>-28.628</c:v>
                </c:pt>
                <c:pt idx="16">
                  <c:v>-29.852</c:v>
                </c:pt>
                <c:pt idx="17">
                  <c:v>-28.832999999999998</c:v>
                </c:pt>
                <c:pt idx="35">
                  <c:v>-28.981999999999999</c:v>
                </c:pt>
                <c:pt idx="36">
                  <c:v>-29.039000000000001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9-4375-ADAA-E576B04C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At val="-40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787660357625162E-3"/>
                  <c:y val="0.49824791629116599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'amount calibration'!$G$5:$G$9</c:f>
              <c:numCache>
                <c:formatCode>0.000</c:formatCode>
                <c:ptCount val="5"/>
                <c:pt idx="0">
                  <c:v>0.14146200000000003</c:v>
                </c:pt>
                <c:pt idx="1">
                  <c:v>3.9105300000000003E-2</c:v>
                </c:pt>
                <c:pt idx="2">
                  <c:v>5.6097000000000001E-2</c:v>
                </c:pt>
                <c:pt idx="3">
                  <c:v>8.263332000000001E-2</c:v>
                </c:pt>
              </c:numCache>
            </c:numRef>
          </c:xVal>
          <c:yVal>
            <c:numRef>
              <c:f>'amount calibration'!$F$5:$F$9</c:f>
              <c:numCache>
                <c:formatCode>General</c:formatCode>
                <c:ptCount val="5"/>
                <c:pt idx="0">
                  <c:v>217373</c:v>
                </c:pt>
                <c:pt idx="1">
                  <c:v>56060</c:v>
                </c:pt>
                <c:pt idx="2">
                  <c:v>81452</c:v>
                </c:pt>
                <c:pt idx="3">
                  <c:v>126804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1-4E90-B342-2385BEF3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5696"/>
        <c:axId val="484946352"/>
      </c:scatterChart>
      <c:valAx>
        <c:axId val="4849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6352"/>
        <c:crosses val="autoZero"/>
        <c:crossBetween val="midCat"/>
      </c:valAx>
      <c:valAx>
        <c:axId val="484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0</xdr:row>
      <xdr:rowOff>152400</xdr:rowOff>
    </xdr:from>
    <xdr:to>
      <xdr:col>23</xdr:col>
      <xdr:colOff>152400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85727</xdr:colOff>
      <xdr:row>1</xdr:row>
      <xdr:rowOff>57150</xdr:rowOff>
    </xdr:from>
    <xdr:to>
      <xdr:col>22</xdr:col>
      <xdr:colOff>537702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100950</xdr:colOff>
      <xdr:row>3</xdr:row>
      <xdr:rowOff>116716</xdr:rowOff>
    </xdr:from>
    <xdr:to>
      <xdr:col>23</xdr:col>
      <xdr:colOff>766040</xdr:colOff>
      <xdr:row>17</xdr:row>
      <xdr:rowOff>52820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604405</xdr:colOff>
      <xdr:row>3</xdr:row>
      <xdr:rowOff>14142</xdr:rowOff>
    </xdr:from>
    <xdr:to>
      <xdr:col>29</xdr:col>
      <xdr:colOff>554181</xdr:colOff>
      <xdr:row>17</xdr:row>
      <xdr:rowOff>99867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304800</xdr:colOff>
      <xdr:row>3</xdr:row>
      <xdr:rowOff>66676</xdr:rowOff>
    </xdr:from>
    <xdr:to>
      <xdr:col>34</xdr:col>
      <xdr:colOff>295275</xdr:colOff>
      <xdr:row>18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777101</xdr:colOff>
      <xdr:row>2</xdr:row>
      <xdr:rowOff>62726</xdr:rowOff>
    </xdr:from>
    <xdr:to>
      <xdr:col>30</xdr:col>
      <xdr:colOff>251367</xdr:colOff>
      <xdr:row>16</xdr:row>
      <xdr:rowOff>139623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49115</xdr:colOff>
      <xdr:row>3</xdr:row>
      <xdr:rowOff>113612</xdr:rowOff>
    </xdr:from>
    <xdr:to>
      <xdr:col>24</xdr:col>
      <xdr:colOff>90138</xdr:colOff>
      <xdr:row>18</xdr:row>
      <xdr:rowOff>65987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339880</xdr:colOff>
      <xdr:row>1</xdr:row>
      <xdr:rowOff>175399</xdr:rowOff>
    </xdr:from>
    <xdr:to>
      <xdr:col>36</xdr:col>
      <xdr:colOff>325244</xdr:colOff>
      <xdr:row>16</xdr:row>
      <xdr:rowOff>59473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392205</xdr:colOff>
      <xdr:row>2</xdr:row>
      <xdr:rowOff>100854</xdr:rowOff>
    </xdr:from>
    <xdr:to>
      <xdr:col>15</xdr:col>
      <xdr:colOff>526676</xdr:colOff>
      <xdr:row>13</xdr:row>
      <xdr:rowOff>78442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12BC0-8AD1-490B-959F-629F668E5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392205</xdr:colOff>
      <xdr:row>20</xdr:row>
      <xdr:rowOff>100854</xdr:rowOff>
    </xdr:from>
    <xdr:to>
      <xdr:col>15</xdr:col>
      <xdr:colOff>526676</xdr:colOff>
      <xdr:row>31</xdr:row>
      <xdr:rowOff>78442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0D604-18B1-46B2-B384-E1F1251BF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E77D-A8E7-404D-B4DB-CFBED81820FA}">
  <dimension ref="A1:W399"/>
  <sheetViews>
    <sheetView topLeftCell="A139" workbookViewId="0">
      <selection activeCell="F165" sqref="F165"/>
    </sheetView>
  </sheetViews>
  <sheetFormatPr defaultRowHeight="12.75" x14ac:dyDescent="0.2"/>
  <sheetData>
    <row r="1" spans="1:23" x14ac:dyDescent="0.2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23</v>
      </c>
      <c r="L1" s="71" t="s">
        <v>24</v>
      </c>
      <c r="M1" s="71" t="s">
        <v>65</v>
      </c>
      <c r="N1" s="71" t="s">
        <v>66</v>
      </c>
      <c r="O1" s="71" t="s">
        <v>67</v>
      </c>
      <c r="P1" s="71" t="s">
        <v>68</v>
      </c>
      <c r="Q1" s="71" t="s">
        <v>70</v>
      </c>
      <c r="R1" s="71" t="s">
        <v>115</v>
      </c>
      <c r="S1" s="71" t="s">
        <v>69</v>
      </c>
      <c r="T1" s="71" t="s">
        <v>116</v>
      </c>
      <c r="U1" s="71" t="s">
        <v>117</v>
      </c>
      <c r="V1" s="71" t="s">
        <v>118</v>
      </c>
      <c r="W1" s="71" t="s">
        <v>119</v>
      </c>
    </row>
    <row r="2" spans="1:23" x14ac:dyDescent="0.2">
      <c r="A2" s="71">
        <v>19</v>
      </c>
      <c r="B2" s="71" t="s">
        <v>17</v>
      </c>
      <c r="C2" s="71" t="s">
        <v>60</v>
      </c>
      <c r="D2" s="71">
        <v>0.60919999999999996</v>
      </c>
      <c r="E2" s="71">
        <v>57</v>
      </c>
      <c r="F2" s="71">
        <v>1</v>
      </c>
      <c r="G2" s="71">
        <v>56.4</v>
      </c>
      <c r="H2" s="71">
        <v>26.381</v>
      </c>
      <c r="I2" s="71">
        <v>1426</v>
      </c>
      <c r="J2" s="71">
        <v>-27.024999999999999</v>
      </c>
      <c r="M2" s="71">
        <v>3.5788E-3</v>
      </c>
      <c r="V2" s="71" t="s">
        <v>149</v>
      </c>
      <c r="W2" s="71" t="s">
        <v>171</v>
      </c>
    </row>
    <row r="3" spans="1:23" x14ac:dyDescent="0.2">
      <c r="A3" s="71">
        <v>16</v>
      </c>
      <c r="B3" s="71" t="s">
        <v>167</v>
      </c>
      <c r="C3" s="71" t="s">
        <v>57</v>
      </c>
      <c r="D3" s="71">
        <v>0.6</v>
      </c>
      <c r="E3" s="71">
        <v>33</v>
      </c>
      <c r="F3" s="71">
        <v>1</v>
      </c>
      <c r="G3" s="71">
        <v>56.6</v>
      </c>
      <c r="H3" s="71">
        <v>25.937999999999999</v>
      </c>
      <c r="I3" s="71">
        <v>1402</v>
      </c>
      <c r="J3" s="71">
        <v>-27.033000000000001</v>
      </c>
      <c r="M3" s="71">
        <v>3.5788E-3</v>
      </c>
      <c r="V3" s="71" t="s">
        <v>149</v>
      </c>
      <c r="W3" s="71" t="s">
        <v>168</v>
      </c>
    </row>
    <row r="4" spans="1:23" x14ac:dyDescent="0.2">
      <c r="A4" s="71">
        <v>22</v>
      </c>
      <c r="B4" s="71" t="s">
        <v>167</v>
      </c>
      <c r="C4" s="71" t="s">
        <v>63</v>
      </c>
      <c r="D4" s="71">
        <v>0.46</v>
      </c>
      <c r="E4" s="71">
        <v>33</v>
      </c>
      <c r="F4" s="71">
        <v>1</v>
      </c>
      <c r="G4" s="71">
        <v>57.1</v>
      </c>
      <c r="H4" s="71">
        <v>26.103999999999999</v>
      </c>
      <c r="I4" s="71">
        <v>1413</v>
      </c>
      <c r="J4" s="71">
        <v>-27.042999999999999</v>
      </c>
      <c r="M4" s="71">
        <v>3.5787000000000002E-3</v>
      </c>
      <c r="V4" s="71" t="s">
        <v>149</v>
      </c>
      <c r="W4" s="71" t="s">
        <v>174</v>
      </c>
    </row>
    <row r="5" spans="1:23" x14ac:dyDescent="0.2">
      <c r="A5" s="71">
        <v>15</v>
      </c>
      <c r="B5" s="71" t="s">
        <v>159</v>
      </c>
      <c r="C5" s="71" t="s">
        <v>56</v>
      </c>
      <c r="D5" s="71">
        <v>0.55000000000000004</v>
      </c>
      <c r="E5" s="71">
        <v>33</v>
      </c>
      <c r="F5" s="71">
        <v>1</v>
      </c>
      <c r="G5" s="71">
        <v>57.3</v>
      </c>
      <c r="H5" s="71">
        <v>26.026</v>
      </c>
      <c r="I5" s="71">
        <v>1409</v>
      </c>
      <c r="J5" s="71">
        <v>-27.103000000000002</v>
      </c>
      <c r="M5" s="71">
        <v>3.5785000000000001E-3</v>
      </c>
      <c r="V5" s="71" t="s">
        <v>149</v>
      </c>
      <c r="W5" s="71" t="s">
        <v>166</v>
      </c>
    </row>
    <row r="6" spans="1:23" x14ac:dyDescent="0.2">
      <c r="A6" s="71">
        <v>20</v>
      </c>
      <c r="B6" s="71" t="s">
        <v>12</v>
      </c>
      <c r="C6" s="71" t="s">
        <v>61</v>
      </c>
      <c r="D6" s="71">
        <v>0.61119999999999997</v>
      </c>
      <c r="E6" s="71">
        <v>57</v>
      </c>
      <c r="F6" s="71">
        <v>1</v>
      </c>
      <c r="G6" s="71">
        <v>57.3</v>
      </c>
      <c r="H6" s="71">
        <v>26.361999999999998</v>
      </c>
      <c r="I6" s="71">
        <v>1429</v>
      </c>
      <c r="J6" s="71">
        <v>-26.998999999999999</v>
      </c>
      <c r="M6" s="71">
        <v>3.5788999999999999E-3</v>
      </c>
      <c r="V6" s="71" t="s">
        <v>149</v>
      </c>
      <c r="W6" s="71" t="s">
        <v>172</v>
      </c>
    </row>
    <row r="7" spans="1:23" x14ac:dyDescent="0.2">
      <c r="A7" s="71">
        <v>50</v>
      </c>
      <c r="B7" s="71" t="s">
        <v>120</v>
      </c>
      <c r="C7" s="71" t="s">
        <v>109</v>
      </c>
      <c r="D7">
        <v>0.37</v>
      </c>
      <c r="E7">
        <v>57</v>
      </c>
      <c r="F7">
        <v>1</v>
      </c>
      <c r="G7">
        <v>57.3</v>
      </c>
      <c r="H7">
        <v>26.887</v>
      </c>
      <c r="I7">
        <v>1455</v>
      </c>
      <c r="J7">
        <v>-27.221</v>
      </c>
      <c r="M7">
        <v>3.5780999999999999E-3</v>
      </c>
      <c r="V7" s="71" t="s">
        <v>149</v>
      </c>
      <c r="W7" s="71" t="s">
        <v>204</v>
      </c>
    </row>
    <row r="8" spans="1:23" x14ac:dyDescent="0.2">
      <c r="A8" s="71">
        <v>1</v>
      </c>
      <c r="B8" s="71" t="s">
        <v>148</v>
      </c>
      <c r="C8" s="71" t="s">
        <v>42</v>
      </c>
      <c r="E8" s="71">
        <v>0</v>
      </c>
      <c r="F8" s="71">
        <v>1</v>
      </c>
      <c r="G8" s="71">
        <v>57.5</v>
      </c>
      <c r="H8" s="71">
        <v>25.579000000000001</v>
      </c>
      <c r="I8" s="71">
        <v>1384</v>
      </c>
      <c r="J8" s="71">
        <v>-27.010999999999999</v>
      </c>
      <c r="M8" s="71">
        <v>3.5788E-3</v>
      </c>
      <c r="V8" s="71" t="s">
        <v>149</v>
      </c>
      <c r="W8" s="71" t="s">
        <v>150</v>
      </c>
    </row>
    <row r="9" spans="1:23" x14ac:dyDescent="0.2">
      <c r="A9" s="71">
        <v>2</v>
      </c>
      <c r="B9" s="71" t="s">
        <v>17</v>
      </c>
      <c r="C9" s="71" t="s">
        <v>43</v>
      </c>
      <c r="D9" s="71">
        <v>0.62180000000000002</v>
      </c>
      <c r="E9" s="71">
        <v>57</v>
      </c>
      <c r="F9" s="71">
        <v>1</v>
      </c>
      <c r="G9" s="71">
        <v>57.5</v>
      </c>
      <c r="H9" s="71">
        <v>25.881</v>
      </c>
      <c r="I9" s="71">
        <v>1401</v>
      </c>
      <c r="J9" s="71">
        <v>-27.106000000000002</v>
      </c>
      <c r="M9" s="71">
        <v>3.5785000000000001E-3</v>
      </c>
      <c r="V9" s="71" t="s">
        <v>149</v>
      </c>
      <c r="W9" s="71" t="s">
        <v>151</v>
      </c>
    </row>
    <row r="10" spans="1:23" x14ac:dyDescent="0.2">
      <c r="A10" s="71">
        <v>3</v>
      </c>
      <c r="B10" s="71" t="s">
        <v>17</v>
      </c>
      <c r="C10" s="71" t="s">
        <v>44</v>
      </c>
      <c r="D10" s="71">
        <v>0.61919999999999997</v>
      </c>
      <c r="E10" s="71">
        <v>57</v>
      </c>
      <c r="F10" s="71">
        <v>1</v>
      </c>
      <c r="G10" s="71">
        <v>57.5</v>
      </c>
      <c r="H10" s="71">
        <v>25.888999999999999</v>
      </c>
      <c r="I10" s="71">
        <v>1403</v>
      </c>
      <c r="J10" s="71">
        <v>-27.099</v>
      </c>
      <c r="M10" s="71">
        <v>3.5785000000000001E-3</v>
      </c>
      <c r="V10" s="71" t="s">
        <v>149</v>
      </c>
      <c r="W10" s="71" t="s">
        <v>152</v>
      </c>
    </row>
    <row r="11" spans="1:23" x14ac:dyDescent="0.2">
      <c r="A11" s="71">
        <v>4</v>
      </c>
      <c r="B11" s="71" t="s">
        <v>12</v>
      </c>
      <c r="C11" s="71" t="s">
        <v>45</v>
      </c>
      <c r="D11" s="71">
        <v>0.6391</v>
      </c>
      <c r="E11" s="71">
        <v>57</v>
      </c>
      <c r="F11" s="71">
        <v>1</v>
      </c>
      <c r="G11" s="71">
        <v>57.5</v>
      </c>
      <c r="H11" s="71">
        <v>25.89</v>
      </c>
      <c r="I11" s="71">
        <v>1403</v>
      </c>
      <c r="J11" s="71">
        <v>-27.094999999999999</v>
      </c>
      <c r="M11" s="71">
        <v>3.5785000000000001E-3</v>
      </c>
      <c r="V11" s="71" t="s">
        <v>149</v>
      </c>
      <c r="W11" s="71" t="s">
        <v>153</v>
      </c>
    </row>
    <row r="12" spans="1:23" x14ac:dyDescent="0.2">
      <c r="A12" s="71">
        <v>5</v>
      </c>
      <c r="B12" s="71" t="s">
        <v>12</v>
      </c>
      <c r="C12" s="71" t="s">
        <v>46</v>
      </c>
      <c r="D12" s="71">
        <v>0.61270000000000002</v>
      </c>
      <c r="E12" s="71">
        <v>57</v>
      </c>
      <c r="F12" s="71">
        <v>1</v>
      </c>
      <c r="G12" s="71">
        <v>57.5</v>
      </c>
      <c r="H12" s="71">
        <v>25.757000000000001</v>
      </c>
      <c r="I12" s="71">
        <v>1405</v>
      </c>
      <c r="J12" s="71">
        <v>-27.053000000000001</v>
      </c>
      <c r="M12" s="71">
        <v>3.5787000000000002E-3</v>
      </c>
      <c r="V12" s="71" t="s">
        <v>149</v>
      </c>
      <c r="W12" s="71" t="s">
        <v>154</v>
      </c>
    </row>
    <row r="13" spans="1:23" x14ac:dyDescent="0.2">
      <c r="A13" s="71">
        <v>6</v>
      </c>
      <c r="B13" s="71" t="s">
        <v>155</v>
      </c>
      <c r="C13" s="71" t="s">
        <v>47</v>
      </c>
      <c r="D13" s="71">
        <v>3.29</v>
      </c>
      <c r="E13" s="71">
        <v>0</v>
      </c>
      <c r="F13" s="71">
        <v>1</v>
      </c>
      <c r="G13" s="71">
        <v>57.5</v>
      </c>
      <c r="H13" s="71">
        <v>25.302</v>
      </c>
      <c r="I13" s="71">
        <v>1371</v>
      </c>
      <c r="J13" s="71">
        <v>-27.004999999999999</v>
      </c>
      <c r="M13" s="71">
        <v>3.5788999999999999E-3</v>
      </c>
      <c r="V13" s="71" t="s">
        <v>149</v>
      </c>
      <c r="W13" s="71" t="s">
        <v>156</v>
      </c>
    </row>
    <row r="14" spans="1:23" x14ac:dyDescent="0.2">
      <c r="A14" s="71">
        <v>7</v>
      </c>
      <c r="B14" s="71" t="s">
        <v>155</v>
      </c>
      <c r="C14" s="71" t="s">
        <v>48</v>
      </c>
      <c r="D14" s="71">
        <v>5.07</v>
      </c>
      <c r="E14" s="71">
        <v>0</v>
      </c>
      <c r="F14" s="71">
        <v>1</v>
      </c>
      <c r="G14" s="71">
        <v>57.5</v>
      </c>
      <c r="H14" s="71">
        <v>25.640999999999998</v>
      </c>
      <c r="I14" s="71">
        <v>1389</v>
      </c>
      <c r="J14" s="71">
        <v>-27.030999999999999</v>
      </c>
      <c r="M14" s="71">
        <v>3.5788E-3</v>
      </c>
      <c r="V14" s="71" t="s">
        <v>149</v>
      </c>
      <c r="W14" s="71" t="s">
        <v>157</v>
      </c>
    </row>
    <row r="15" spans="1:23" x14ac:dyDescent="0.2">
      <c r="A15" s="71">
        <v>8</v>
      </c>
      <c r="B15" s="71" t="s">
        <v>155</v>
      </c>
      <c r="C15" s="71" t="s">
        <v>49</v>
      </c>
      <c r="D15" s="71">
        <v>5.18</v>
      </c>
      <c r="E15" s="71">
        <v>0</v>
      </c>
      <c r="F15" s="71">
        <v>1</v>
      </c>
      <c r="G15" s="71">
        <v>57.5</v>
      </c>
      <c r="H15" s="71">
        <v>25.643999999999998</v>
      </c>
      <c r="I15" s="71">
        <v>1388</v>
      </c>
      <c r="J15" s="71">
        <v>-27.024999999999999</v>
      </c>
      <c r="M15" s="71">
        <v>3.5788E-3</v>
      </c>
      <c r="V15" s="71" t="s">
        <v>149</v>
      </c>
      <c r="W15" s="71" t="s">
        <v>158</v>
      </c>
    </row>
    <row r="16" spans="1:23" x14ac:dyDescent="0.2">
      <c r="A16" s="71">
        <v>9</v>
      </c>
      <c r="B16" s="71" t="s">
        <v>159</v>
      </c>
      <c r="C16" s="71" t="s">
        <v>50</v>
      </c>
      <c r="D16" s="71">
        <v>0.54</v>
      </c>
      <c r="E16" s="71">
        <v>33</v>
      </c>
      <c r="F16" s="71">
        <v>1</v>
      </c>
      <c r="G16" s="71">
        <v>57.5</v>
      </c>
      <c r="H16" s="71">
        <v>25.927</v>
      </c>
      <c r="I16" s="71">
        <v>1403</v>
      </c>
      <c r="J16" s="71">
        <v>-27.036000000000001</v>
      </c>
      <c r="M16" s="71">
        <v>3.5788E-3</v>
      </c>
      <c r="V16" s="71" t="s">
        <v>149</v>
      </c>
      <c r="W16" s="71" t="s">
        <v>160</v>
      </c>
    </row>
    <row r="17" spans="1:23" x14ac:dyDescent="0.2">
      <c r="A17" s="71">
        <v>10</v>
      </c>
      <c r="B17" s="71" t="s">
        <v>159</v>
      </c>
      <c r="C17" s="71" t="s">
        <v>51</v>
      </c>
      <c r="D17" s="71">
        <v>0.61</v>
      </c>
      <c r="E17" s="71">
        <v>33</v>
      </c>
      <c r="F17" s="71">
        <v>1</v>
      </c>
      <c r="G17" s="71">
        <v>57.5</v>
      </c>
      <c r="H17" s="71">
        <v>25.657</v>
      </c>
      <c r="I17" s="71">
        <v>1388</v>
      </c>
      <c r="J17" s="71">
        <v>-27.113</v>
      </c>
      <c r="M17" s="71">
        <v>3.5785000000000001E-3</v>
      </c>
      <c r="V17" s="71" t="s">
        <v>149</v>
      </c>
      <c r="W17" s="71" t="s">
        <v>161</v>
      </c>
    </row>
    <row r="18" spans="1:23" x14ac:dyDescent="0.2">
      <c r="A18" s="71">
        <v>11</v>
      </c>
      <c r="B18" s="71" t="s">
        <v>159</v>
      </c>
      <c r="C18" s="71" t="s">
        <v>52</v>
      </c>
      <c r="D18" s="71">
        <v>0.6</v>
      </c>
      <c r="E18" s="71">
        <v>33</v>
      </c>
      <c r="F18" s="71">
        <v>1</v>
      </c>
      <c r="G18" s="71">
        <v>57.5</v>
      </c>
      <c r="H18" s="71">
        <v>25.696999999999999</v>
      </c>
      <c r="I18" s="71">
        <v>1392</v>
      </c>
      <c r="J18" s="71">
        <v>-27.076000000000001</v>
      </c>
      <c r="M18" s="71">
        <v>3.5785999999999999E-3</v>
      </c>
      <c r="V18" s="71" t="s">
        <v>149</v>
      </c>
      <c r="W18" s="71" t="s">
        <v>162</v>
      </c>
    </row>
    <row r="19" spans="1:23" x14ac:dyDescent="0.2">
      <c r="A19" s="71">
        <v>12</v>
      </c>
      <c r="B19" s="71" t="s">
        <v>159</v>
      </c>
      <c r="C19" s="71" t="s">
        <v>53</v>
      </c>
      <c r="D19" s="71">
        <v>0.59</v>
      </c>
      <c r="E19" s="71">
        <v>33</v>
      </c>
      <c r="F19" s="71">
        <v>1</v>
      </c>
      <c r="G19" s="71">
        <v>57.5</v>
      </c>
      <c r="H19" s="71">
        <v>25.788</v>
      </c>
      <c r="I19" s="71">
        <v>1398</v>
      </c>
      <c r="J19" s="71">
        <v>-27.111000000000001</v>
      </c>
      <c r="M19" s="71">
        <v>3.5785000000000001E-3</v>
      </c>
      <c r="V19" s="71" t="s">
        <v>149</v>
      </c>
      <c r="W19" s="71" t="s">
        <v>163</v>
      </c>
    </row>
    <row r="20" spans="1:23" x14ac:dyDescent="0.2">
      <c r="A20" s="71">
        <v>13</v>
      </c>
      <c r="B20" s="71" t="s">
        <v>159</v>
      </c>
      <c r="C20" s="71" t="s">
        <v>54</v>
      </c>
      <c r="D20" s="71">
        <v>0.61</v>
      </c>
      <c r="E20" s="71">
        <v>33</v>
      </c>
      <c r="F20" s="71">
        <v>1</v>
      </c>
      <c r="G20" s="71">
        <v>57.5</v>
      </c>
      <c r="H20" s="71">
        <v>25.934000000000001</v>
      </c>
      <c r="I20" s="71">
        <v>1402</v>
      </c>
      <c r="J20" s="71">
        <v>-27.120999999999999</v>
      </c>
      <c r="M20" s="71">
        <v>3.5783999999999998E-3</v>
      </c>
      <c r="V20" s="71" t="s">
        <v>149</v>
      </c>
      <c r="W20" s="71" t="s">
        <v>164</v>
      </c>
    </row>
    <row r="21" spans="1:23" x14ac:dyDescent="0.2">
      <c r="A21" s="71">
        <v>14</v>
      </c>
      <c r="B21" s="71" t="s">
        <v>159</v>
      </c>
      <c r="C21" s="71" t="s">
        <v>55</v>
      </c>
      <c r="D21" s="71">
        <v>0.53</v>
      </c>
      <c r="E21" s="71">
        <v>33</v>
      </c>
      <c r="F21" s="71">
        <v>1</v>
      </c>
      <c r="G21" s="71">
        <v>57.5</v>
      </c>
      <c r="H21" s="71">
        <v>26.012</v>
      </c>
      <c r="I21" s="71">
        <v>1409</v>
      </c>
      <c r="J21" s="71">
        <v>-27.093</v>
      </c>
      <c r="M21" s="71">
        <v>3.5785000000000001E-3</v>
      </c>
      <c r="V21" s="71" t="s">
        <v>149</v>
      </c>
      <c r="W21" s="71" t="s">
        <v>165</v>
      </c>
    </row>
    <row r="22" spans="1:23" x14ac:dyDescent="0.2">
      <c r="A22" s="71">
        <v>17</v>
      </c>
      <c r="B22" s="71" t="s">
        <v>167</v>
      </c>
      <c r="C22" s="71" t="s">
        <v>58</v>
      </c>
      <c r="D22" s="71">
        <v>0.53</v>
      </c>
      <c r="E22" s="71">
        <v>33</v>
      </c>
      <c r="F22" s="71">
        <v>1</v>
      </c>
      <c r="G22" s="71">
        <v>57.5</v>
      </c>
      <c r="H22" s="71">
        <v>25.93</v>
      </c>
      <c r="I22" s="71">
        <v>1403</v>
      </c>
      <c r="J22" s="71">
        <v>-27.023</v>
      </c>
      <c r="M22" s="71">
        <v>3.5788E-3</v>
      </c>
      <c r="V22" s="71" t="s">
        <v>149</v>
      </c>
      <c r="W22" s="71" t="s">
        <v>169</v>
      </c>
    </row>
    <row r="23" spans="1:23" x14ac:dyDescent="0.2">
      <c r="A23" s="71">
        <v>18</v>
      </c>
      <c r="B23" s="71" t="s">
        <v>17</v>
      </c>
      <c r="C23" s="71" t="s">
        <v>59</v>
      </c>
      <c r="D23" s="71">
        <v>0.57230000000000003</v>
      </c>
      <c r="E23" s="71">
        <v>57</v>
      </c>
      <c r="F23" s="71">
        <v>1</v>
      </c>
      <c r="G23" s="71">
        <v>57.5</v>
      </c>
      <c r="H23" s="71">
        <v>26.082999999999998</v>
      </c>
      <c r="I23" s="71">
        <v>1413</v>
      </c>
      <c r="J23" s="71">
        <v>-27.056999999999999</v>
      </c>
      <c r="M23" s="71">
        <v>3.5787000000000002E-3</v>
      </c>
      <c r="P23" s="71"/>
      <c r="V23" s="71" t="s">
        <v>149</v>
      </c>
      <c r="W23" s="71" t="s">
        <v>170</v>
      </c>
    </row>
    <row r="24" spans="1:23" x14ac:dyDescent="0.2">
      <c r="A24" s="71">
        <v>21</v>
      </c>
      <c r="B24" s="71" t="s">
        <v>12</v>
      </c>
      <c r="C24" s="71" t="s">
        <v>62</v>
      </c>
      <c r="D24" s="71">
        <v>0.60499999999999998</v>
      </c>
      <c r="E24" s="71">
        <v>57</v>
      </c>
      <c r="F24" s="71">
        <v>1</v>
      </c>
      <c r="G24" s="71">
        <v>57.5</v>
      </c>
      <c r="H24" s="71">
        <v>26.4</v>
      </c>
      <c r="I24" s="71">
        <v>1428</v>
      </c>
      <c r="J24" s="71">
        <v>-27.045000000000002</v>
      </c>
      <c r="M24" s="71">
        <v>3.5787000000000002E-3</v>
      </c>
      <c r="V24" s="71" t="s">
        <v>149</v>
      </c>
      <c r="W24" s="71" t="s">
        <v>173</v>
      </c>
    </row>
    <row r="25" spans="1:23" x14ac:dyDescent="0.2">
      <c r="A25" s="71">
        <v>23</v>
      </c>
      <c r="B25" s="71" t="s">
        <v>167</v>
      </c>
      <c r="C25" s="71" t="s">
        <v>14</v>
      </c>
      <c r="D25" s="71">
        <v>0.48</v>
      </c>
      <c r="E25" s="71">
        <v>33</v>
      </c>
      <c r="F25" s="71">
        <v>1</v>
      </c>
      <c r="G25" s="71">
        <v>57.5</v>
      </c>
      <c r="H25" s="71">
        <v>25.885000000000002</v>
      </c>
      <c r="I25" s="71">
        <v>1404</v>
      </c>
      <c r="J25" s="71">
        <v>-27.03</v>
      </c>
      <c r="M25" s="71">
        <v>3.5788E-3</v>
      </c>
      <c r="V25" s="71" t="s">
        <v>149</v>
      </c>
      <c r="W25" s="71" t="s">
        <v>175</v>
      </c>
    </row>
    <row r="26" spans="1:23" x14ac:dyDescent="0.2">
      <c r="A26" s="71">
        <v>24</v>
      </c>
      <c r="B26" s="71" t="s">
        <v>167</v>
      </c>
      <c r="C26" s="71" t="s">
        <v>15</v>
      </c>
      <c r="D26" s="71">
        <v>0.59</v>
      </c>
      <c r="E26" s="71">
        <v>33</v>
      </c>
      <c r="F26" s="71">
        <v>1</v>
      </c>
      <c r="G26" s="71">
        <v>57.5</v>
      </c>
      <c r="H26" s="71">
        <v>25.920999999999999</v>
      </c>
      <c r="I26" s="71">
        <v>1403</v>
      </c>
      <c r="J26" s="71">
        <v>-27.045999999999999</v>
      </c>
      <c r="M26" s="71">
        <v>3.5787000000000002E-3</v>
      </c>
      <c r="V26" s="71" t="s">
        <v>149</v>
      </c>
      <c r="W26" s="71" t="s">
        <v>176</v>
      </c>
    </row>
    <row r="27" spans="1:23" x14ac:dyDescent="0.2">
      <c r="A27" s="71">
        <v>25</v>
      </c>
      <c r="B27" s="71" t="s">
        <v>167</v>
      </c>
      <c r="C27" s="71" t="s">
        <v>16</v>
      </c>
      <c r="D27" s="71">
        <v>0.46</v>
      </c>
      <c r="E27" s="71">
        <v>33</v>
      </c>
      <c r="F27" s="71">
        <v>1</v>
      </c>
      <c r="G27" s="71">
        <v>57.5</v>
      </c>
      <c r="H27" s="71">
        <v>25.931999999999999</v>
      </c>
      <c r="I27" s="71">
        <v>1407</v>
      </c>
      <c r="J27" s="71">
        <v>-27.065000000000001</v>
      </c>
      <c r="M27" s="71">
        <v>3.5785999999999999E-3</v>
      </c>
      <c r="V27" s="71" t="s">
        <v>149</v>
      </c>
      <c r="W27" s="71" t="s">
        <v>177</v>
      </c>
    </row>
    <row r="28" spans="1:23" x14ac:dyDescent="0.2">
      <c r="A28" s="71">
        <v>26</v>
      </c>
      <c r="B28" s="71" t="s">
        <v>167</v>
      </c>
      <c r="C28" s="71" t="s">
        <v>18</v>
      </c>
      <c r="D28" s="71">
        <v>0.53</v>
      </c>
      <c r="E28" s="71">
        <v>33</v>
      </c>
      <c r="F28" s="71">
        <v>1</v>
      </c>
      <c r="G28" s="71">
        <v>57.5</v>
      </c>
      <c r="H28" s="71">
        <v>25.994</v>
      </c>
      <c r="I28" s="71">
        <v>1407</v>
      </c>
      <c r="J28" s="71">
        <v>-27.120999999999999</v>
      </c>
      <c r="M28" s="71">
        <v>3.5783999999999998E-3</v>
      </c>
      <c r="V28" s="71" t="s">
        <v>149</v>
      </c>
      <c r="W28" s="71" t="s">
        <v>178</v>
      </c>
    </row>
    <row r="29" spans="1:23" x14ac:dyDescent="0.2">
      <c r="A29" s="71">
        <v>27</v>
      </c>
      <c r="B29" s="71" t="s">
        <v>167</v>
      </c>
      <c r="C29" s="71" t="s">
        <v>19</v>
      </c>
      <c r="D29" s="71">
        <v>0.45</v>
      </c>
      <c r="E29" s="71">
        <v>33</v>
      </c>
      <c r="F29" s="71">
        <v>1</v>
      </c>
      <c r="G29" s="71">
        <v>57.5</v>
      </c>
      <c r="H29" s="71">
        <v>26.04</v>
      </c>
      <c r="I29" s="71">
        <v>1409</v>
      </c>
      <c r="J29" s="71">
        <v>-27.084</v>
      </c>
      <c r="M29" s="71">
        <v>3.5785999999999999E-3</v>
      </c>
      <c r="V29" s="71" t="s">
        <v>149</v>
      </c>
      <c r="W29" s="71" t="s">
        <v>179</v>
      </c>
    </row>
    <row r="30" spans="1:23" x14ac:dyDescent="0.2">
      <c r="A30" s="71">
        <v>28</v>
      </c>
      <c r="B30" s="71" t="s">
        <v>167</v>
      </c>
      <c r="C30" s="71" t="s">
        <v>20</v>
      </c>
      <c r="D30" s="71">
        <v>0.53</v>
      </c>
      <c r="E30" s="71">
        <v>33</v>
      </c>
      <c r="F30" s="71">
        <v>1</v>
      </c>
      <c r="G30" s="71">
        <v>57.5</v>
      </c>
      <c r="H30" s="71">
        <v>26.085000000000001</v>
      </c>
      <c r="I30" s="71">
        <v>1411</v>
      </c>
      <c r="J30" s="71">
        <v>-27.085000000000001</v>
      </c>
      <c r="M30" s="71">
        <v>3.5785999999999999E-3</v>
      </c>
      <c r="V30" s="71" t="s">
        <v>149</v>
      </c>
      <c r="W30" s="71" t="s">
        <v>180</v>
      </c>
    </row>
    <row r="31" spans="1:23" x14ac:dyDescent="0.2">
      <c r="A31" s="71">
        <v>29</v>
      </c>
      <c r="B31" s="71" t="s">
        <v>167</v>
      </c>
      <c r="C31" s="71" t="s">
        <v>21</v>
      </c>
      <c r="D31" s="71">
        <v>0.52</v>
      </c>
      <c r="E31" s="71">
        <v>33</v>
      </c>
      <c r="F31" s="71">
        <v>1</v>
      </c>
      <c r="G31" s="71">
        <v>57.5</v>
      </c>
      <c r="H31" s="71">
        <v>26.094999999999999</v>
      </c>
      <c r="I31" s="71">
        <v>1413</v>
      </c>
      <c r="J31" s="71">
        <v>-27.077000000000002</v>
      </c>
      <c r="M31" s="71">
        <v>3.5785999999999999E-3</v>
      </c>
      <c r="V31" s="71" t="s">
        <v>149</v>
      </c>
      <c r="W31" s="71" t="s">
        <v>181</v>
      </c>
    </row>
    <row r="32" spans="1:23" x14ac:dyDescent="0.2">
      <c r="A32" s="71">
        <v>30</v>
      </c>
      <c r="B32" s="71" t="s">
        <v>167</v>
      </c>
      <c r="C32" s="71" t="s">
        <v>22</v>
      </c>
      <c r="D32" s="71">
        <v>0.57999999999999996</v>
      </c>
      <c r="E32" s="71">
        <v>33</v>
      </c>
      <c r="F32" s="71">
        <v>1</v>
      </c>
      <c r="G32" s="71">
        <v>57.5</v>
      </c>
      <c r="H32" s="71">
        <v>26.184999999999999</v>
      </c>
      <c r="I32" s="71">
        <v>1417</v>
      </c>
      <c r="J32" s="71">
        <v>-27.131</v>
      </c>
      <c r="M32" s="71">
        <v>3.5783999999999998E-3</v>
      </c>
      <c r="V32" s="71" t="s">
        <v>149</v>
      </c>
      <c r="W32" s="71" t="s">
        <v>182</v>
      </c>
    </row>
    <row r="33" spans="1:23" x14ac:dyDescent="0.2">
      <c r="A33" s="71">
        <v>31</v>
      </c>
      <c r="B33" s="71" t="s">
        <v>167</v>
      </c>
      <c r="C33" s="71" t="s">
        <v>90</v>
      </c>
      <c r="D33" s="71">
        <v>0.47</v>
      </c>
      <c r="E33" s="71">
        <v>33</v>
      </c>
      <c r="F33" s="71">
        <v>1</v>
      </c>
      <c r="G33" s="71">
        <v>57.5</v>
      </c>
      <c r="H33" s="71">
        <v>26.190999999999999</v>
      </c>
      <c r="I33" s="71">
        <v>1416</v>
      </c>
      <c r="J33" s="71">
        <v>-26.995999999999999</v>
      </c>
      <c r="M33" s="71">
        <v>3.5788999999999999E-3</v>
      </c>
      <c r="V33" s="71" t="s">
        <v>149</v>
      </c>
      <c r="W33" s="71" t="s">
        <v>183</v>
      </c>
    </row>
    <row r="34" spans="1:23" x14ac:dyDescent="0.2">
      <c r="A34" s="71">
        <v>32</v>
      </c>
      <c r="B34" s="71" t="s">
        <v>184</v>
      </c>
      <c r="C34" s="71" t="s">
        <v>91</v>
      </c>
      <c r="D34" s="71">
        <v>0.55000000000000004</v>
      </c>
      <c r="E34" s="71">
        <v>33</v>
      </c>
      <c r="F34" s="71">
        <v>1</v>
      </c>
      <c r="G34" s="71">
        <v>57.5</v>
      </c>
      <c r="H34" s="71">
        <v>26.172999999999998</v>
      </c>
      <c r="I34" s="71">
        <v>1416</v>
      </c>
      <c r="J34" s="71">
        <v>-27.032</v>
      </c>
      <c r="M34" s="71">
        <v>3.5788E-3</v>
      </c>
      <c r="V34" s="71" t="s">
        <v>149</v>
      </c>
      <c r="W34" s="71" t="s">
        <v>185</v>
      </c>
    </row>
    <row r="35" spans="1:23" x14ac:dyDescent="0.2">
      <c r="A35" s="71">
        <v>33</v>
      </c>
      <c r="B35" s="71" t="s">
        <v>184</v>
      </c>
      <c r="C35" s="71" t="s">
        <v>92</v>
      </c>
      <c r="D35" s="71">
        <v>0.47</v>
      </c>
      <c r="E35" s="71">
        <v>33</v>
      </c>
      <c r="F35" s="71">
        <v>1</v>
      </c>
      <c r="G35" s="71">
        <v>57.5</v>
      </c>
      <c r="H35" s="71">
        <v>26.27</v>
      </c>
      <c r="I35" s="71">
        <v>1423</v>
      </c>
      <c r="J35" s="71">
        <v>-27.062000000000001</v>
      </c>
      <c r="M35" s="71">
        <v>3.5787000000000002E-3</v>
      </c>
      <c r="V35" s="71" t="s">
        <v>149</v>
      </c>
      <c r="W35" s="71" t="s">
        <v>186</v>
      </c>
    </row>
    <row r="36" spans="1:23" x14ac:dyDescent="0.2">
      <c r="A36" s="71">
        <v>34</v>
      </c>
      <c r="B36" s="71" t="s">
        <v>184</v>
      </c>
      <c r="C36" s="71" t="s">
        <v>93</v>
      </c>
      <c r="D36" s="71">
        <v>0.56000000000000005</v>
      </c>
      <c r="E36" s="71">
        <v>33</v>
      </c>
      <c r="F36" s="71">
        <v>1</v>
      </c>
      <c r="G36" s="71">
        <v>57.5</v>
      </c>
      <c r="H36" s="71">
        <v>26.215</v>
      </c>
      <c r="I36" s="71">
        <v>1418</v>
      </c>
      <c r="J36" s="71">
        <v>-27.007999999999999</v>
      </c>
      <c r="M36" s="71">
        <v>3.5788999999999999E-3</v>
      </c>
      <c r="V36" s="71" t="s">
        <v>149</v>
      </c>
      <c r="W36" s="71" t="s">
        <v>187</v>
      </c>
    </row>
    <row r="37" spans="1:23" x14ac:dyDescent="0.2">
      <c r="A37" s="71">
        <v>35</v>
      </c>
      <c r="B37" s="71" t="s">
        <v>184</v>
      </c>
      <c r="C37" s="71" t="s">
        <v>94</v>
      </c>
      <c r="D37" s="71">
        <v>0.45</v>
      </c>
      <c r="E37" s="71">
        <v>33</v>
      </c>
      <c r="F37" s="71">
        <v>1</v>
      </c>
      <c r="G37" s="71">
        <v>57.5</v>
      </c>
      <c r="H37" s="71">
        <v>26.259</v>
      </c>
      <c r="I37" s="71">
        <v>1420</v>
      </c>
      <c r="J37" s="71">
        <v>-27.077000000000002</v>
      </c>
      <c r="M37" s="71">
        <v>3.5785999999999999E-3</v>
      </c>
      <c r="V37" s="71" t="s">
        <v>149</v>
      </c>
      <c r="W37" s="71" t="s">
        <v>188</v>
      </c>
    </row>
    <row r="38" spans="1:23" x14ac:dyDescent="0.2">
      <c r="A38" s="71">
        <v>36</v>
      </c>
      <c r="B38" s="71" t="s">
        <v>184</v>
      </c>
      <c r="C38" s="71" t="s">
        <v>95</v>
      </c>
      <c r="D38" s="71">
        <v>0.49</v>
      </c>
      <c r="E38" s="71">
        <v>33</v>
      </c>
      <c r="F38" s="71">
        <v>1</v>
      </c>
      <c r="G38" s="71">
        <v>57.5</v>
      </c>
      <c r="H38" s="71">
        <v>26.2</v>
      </c>
      <c r="I38" s="71">
        <v>1420</v>
      </c>
      <c r="J38" s="71">
        <v>-27.074999999999999</v>
      </c>
      <c r="M38" s="71">
        <v>3.5785999999999999E-3</v>
      </c>
      <c r="V38" s="71" t="s">
        <v>149</v>
      </c>
      <c r="W38" s="71" t="s">
        <v>189</v>
      </c>
    </row>
    <row r="39" spans="1:23" x14ac:dyDescent="0.2">
      <c r="A39" s="71">
        <v>37</v>
      </c>
      <c r="B39" s="71" t="s">
        <v>64</v>
      </c>
      <c r="C39" s="71" t="s">
        <v>96</v>
      </c>
      <c r="E39" s="71">
        <v>0</v>
      </c>
      <c r="F39" s="71">
        <v>1</v>
      </c>
      <c r="G39" s="71">
        <v>57.5</v>
      </c>
      <c r="H39" s="71">
        <v>25.989000000000001</v>
      </c>
      <c r="I39" s="71">
        <v>1407</v>
      </c>
      <c r="J39" s="71">
        <v>-27.045999999999999</v>
      </c>
      <c r="M39" s="71">
        <v>3.5787000000000002E-3</v>
      </c>
      <c r="V39" s="71" t="s">
        <v>149</v>
      </c>
      <c r="W39" s="71" t="s">
        <v>190</v>
      </c>
    </row>
    <row r="40" spans="1:23" x14ac:dyDescent="0.2">
      <c r="A40" s="71">
        <v>38</v>
      </c>
      <c r="B40" s="71" t="s">
        <v>17</v>
      </c>
      <c r="C40" s="71" t="s">
        <v>97</v>
      </c>
      <c r="D40" s="71">
        <v>0.60009999999999997</v>
      </c>
      <c r="E40" s="71">
        <v>57</v>
      </c>
      <c r="F40" s="71">
        <v>1</v>
      </c>
      <c r="G40" s="71">
        <v>57.5</v>
      </c>
      <c r="H40" s="71">
        <v>26.823</v>
      </c>
      <c r="I40" s="71">
        <v>1451</v>
      </c>
      <c r="J40" s="71">
        <v>-27.013000000000002</v>
      </c>
      <c r="M40" s="71">
        <v>3.5788E-3</v>
      </c>
      <c r="V40" s="71" t="s">
        <v>149</v>
      </c>
      <c r="W40" s="71" t="s">
        <v>191</v>
      </c>
    </row>
    <row r="41" spans="1:23" x14ac:dyDescent="0.2">
      <c r="A41" s="71">
        <v>39</v>
      </c>
      <c r="B41" s="71" t="s">
        <v>17</v>
      </c>
      <c r="C41" s="71" t="s">
        <v>98</v>
      </c>
      <c r="D41" s="71">
        <v>0.54349999999999998</v>
      </c>
      <c r="E41" s="71">
        <v>57</v>
      </c>
      <c r="F41" s="71">
        <v>1</v>
      </c>
      <c r="G41" s="71">
        <v>57.5</v>
      </c>
      <c r="H41" s="71">
        <v>26.731999999999999</v>
      </c>
      <c r="I41" s="71">
        <v>1447</v>
      </c>
      <c r="J41" s="71">
        <v>-27.082999999999998</v>
      </c>
      <c r="M41" s="71">
        <v>3.5785999999999999E-3</v>
      </c>
      <c r="V41" s="71" t="s">
        <v>149</v>
      </c>
      <c r="W41" s="71" t="s">
        <v>192</v>
      </c>
    </row>
    <row r="42" spans="1:23" x14ac:dyDescent="0.2">
      <c r="A42" s="71">
        <v>40</v>
      </c>
      <c r="B42" s="71" t="s">
        <v>12</v>
      </c>
      <c r="C42" s="71" t="s">
        <v>99</v>
      </c>
      <c r="D42" s="71">
        <v>0.48920000000000002</v>
      </c>
      <c r="E42" s="71">
        <v>57</v>
      </c>
      <c r="F42" s="71">
        <v>1</v>
      </c>
      <c r="G42" s="71">
        <v>57.5</v>
      </c>
      <c r="H42" s="71">
        <v>26.687999999999999</v>
      </c>
      <c r="I42" s="71">
        <v>1445</v>
      </c>
      <c r="J42" s="71">
        <v>-27.047999999999998</v>
      </c>
      <c r="M42" s="71">
        <v>3.5787000000000002E-3</v>
      </c>
      <c r="V42" s="71" t="s">
        <v>149</v>
      </c>
      <c r="W42" s="71" t="s">
        <v>193</v>
      </c>
    </row>
    <row r="43" spans="1:23" x14ac:dyDescent="0.2">
      <c r="A43" s="71">
        <v>41</v>
      </c>
      <c r="B43" s="71" t="s">
        <v>12</v>
      </c>
      <c r="C43" s="71" t="s">
        <v>100</v>
      </c>
      <c r="D43" s="71">
        <v>0.52749999999999997</v>
      </c>
      <c r="E43" s="71">
        <v>57</v>
      </c>
      <c r="F43" s="71">
        <v>1</v>
      </c>
      <c r="G43" s="71">
        <v>57.5</v>
      </c>
      <c r="H43" s="71">
        <v>26.824999999999999</v>
      </c>
      <c r="I43" s="71">
        <v>1452</v>
      </c>
      <c r="J43" s="71">
        <v>-27.065000000000001</v>
      </c>
      <c r="M43" s="71">
        <v>3.5785999999999999E-3</v>
      </c>
      <c r="V43" s="71" t="s">
        <v>149</v>
      </c>
      <c r="W43" s="71" t="s">
        <v>194</v>
      </c>
    </row>
    <row r="44" spans="1:23" x14ac:dyDescent="0.2">
      <c r="A44" s="71">
        <v>42</v>
      </c>
      <c r="B44" s="71" t="s">
        <v>10</v>
      </c>
      <c r="C44" s="71" t="s">
        <v>101</v>
      </c>
      <c r="D44" s="71">
        <v>1.0708</v>
      </c>
      <c r="E44">
        <v>50</v>
      </c>
      <c r="F44">
        <v>1</v>
      </c>
      <c r="G44">
        <v>57.5</v>
      </c>
      <c r="H44">
        <v>26.672999999999998</v>
      </c>
      <c r="I44">
        <v>1444</v>
      </c>
      <c r="J44">
        <v>-27.047000000000001</v>
      </c>
      <c r="M44">
        <v>3.5787000000000002E-3</v>
      </c>
      <c r="V44" s="71" t="s">
        <v>149</v>
      </c>
      <c r="W44" s="71" t="s">
        <v>195</v>
      </c>
    </row>
    <row r="45" spans="1:23" x14ac:dyDescent="0.2">
      <c r="A45" s="71">
        <v>43</v>
      </c>
      <c r="B45" s="71" t="s">
        <v>11</v>
      </c>
      <c r="C45" s="71" t="s">
        <v>102</v>
      </c>
      <c r="D45" s="71">
        <v>0.2928</v>
      </c>
      <c r="E45">
        <v>50</v>
      </c>
      <c r="F45">
        <v>1</v>
      </c>
      <c r="G45">
        <v>57.5</v>
      </c>
      <c r="H45">
        <v>26.721</v>
      </c>
      <c r="I45">
        <v>1445</v>
      </c>
      <c r="J45">
        <v>-27.007000000000001</v>
      </c>
      <c r="M45">
        <v>3.5788999999999999E-3</v>
      </c>
      <c r="V45" s="71" t="s">
        <v>149</v>
      </c>
      <c r="W45" s="71" t="s">
        <v>196</v>
      </c>
    </row>
    <row r="46" spans="1:23" x14ac:dyDescent="0.2">
      <c r="A46" s="71">
        <v>44</v>
      </c>
      <c r="B46" s="71" t="s">
        <v>12</v>
      </c>
      <c r="C46" s="71" t="s">
        <v>103</v>
      </c>
      <c r="D46" s="71">
        <v>0.73029999999999995</v>
      </c>
      <c r="E46">
        <v>50</v>
      </c>
      <c r="F46">
        <v>1</v>
      </c>
      <c r="G46">
        <v>57.5</v>
      </c>
      <c r="H46">
        <v>26.715</v>
      </c>
      <c r="I46">
        <v>1448</v>
      </c>
      <c r="J46">
        <v>-27.077000000000002</v>
      </c>
      <c r="M46">
        <v>3.5785999999999999E-3</v>
      </c>
      <c r="V46" s="71" t="s">
        <v>149</v>
      </c>
      <c r="W46" s="71" t="s">
        <v>197</v>
      </c>
    </row>
    <row r="47" spans="1:23" x14ac:dyDescent="0.2">
      <c r="A47" s="71">
        <v>45</v>
      </c>
      <c r="B47" s="71" t="s">
        <v>13</v>
      </c>
      <c r="C47" s="71" t="s">
        <v>104</v>
      </c>
      <c r="D47" s="71">
        <v>1.2213000000000001</v>
      </c>
      <c r="E47">
        <v>50</v>
      </c>
      <c r="F47">
        <v>1</v>
      </c>
      <c r="G47">
        <v>57.5</v>
      </c>
      <c r="H47">
        <v>26.709</v>
      </c>
      <c r="I47">
        <v>1447</v>
      </c>
      <c r="J47">
        <v>-27.039000000000001</v>
      </c>
      <c r="M47">
        <v>3.5787000000000002E-3</v>
      </c>
      <c r="V47" s="71" t="s">
        <v>149</v>
      </c>
      <c r="W47" s="71" t="s">
        <v>198</v>
      </c>
    </row>
    <row r="48" spans="1:23" x14ac:dyDescent="0.2">
      <c r="A48" s="71">
        <v>46</v>
      </c>
      <c r="B48" s="71" t="s">
        <v>64</v>
      </c>
      <c r="C48" s="71" t="s">
        <v>105</v>
      </c>
      <c r="E48">
        <v>0</v>
      </c>
      <c r="F48">
        <v>1</v>
      </c>
      <c r="G48">
        <v>57.5</v>
      </c>
      <c r="H48">
        <v>26.221</v>
      </c>
      <c r="I48">
        <v>1419</v>
      </c>
      <c r="J48">
        <v>-27.023</v>
      </c>
      <c r="M48">
        <v>3.5788E-3</v>
      </c>
      <c r="V48" s="71" t="s">
        <v>149</v>
      </c>
      <c r="W48" s="71" t="s">
        <v>199</v>
      </c>
    </row>
    <row r="49" spans="1:23" x14ac:dyDescent="0.2">
      <c r="A49" s="71">
        <v>47</v>
      </c>
      <c r="B49" s="71" t="s">
        <v>200</v>
      </c>
      <c r="C49" s="71" t="s">
        <v>106</v>
      </c>
      <c r="E49">
        <v>0</v>
      </c>
      <c r="F49">
        <v>1</v>
      </c>
      <c r="G49">
        <v>57.5</v>
      </c>
      <c r="H49">
        <v>26.481999999999999</v>
      </c>
      <c r="I49">
        <v>1433</v>
      </c>
      <c r="J49">
        <v>-27.052</v>
      </c>
      <c r="M49">
        <v>3.5787000000000002E-3</v>
      </c>
      <c r="V49" s="71" t="s">
        <v>149</v>
      </c>
      <c r="W49" s="71" t="s">
        <v>201</v>
      </c>
    </row>
    <row r="50" spans="1:23" x14ac:dyDescent="0.2">
      <c r="A50" s="71">
        <v>48</v>
      </c>
      <c r="B50" s="71" t="s">
        <v>120</v>
      </c>
      <c r="C50" s="71" t="s">
        <v>107</v>
      </c>
      <c r="D50">
        <v>0.87</v>
      </c>
      <c r="E50">
        <v>57</v>
      </c>
      <c r="F50">
        <v>1</v>
      </c>
      <c r="G50">
        <v>57.5</v>
      </c>
      <c r="H50">
        <v>26.998999999999999</v>
      </c>
      <c r="I50">
        <v>1460</v>
      </c>
      <c r="J50">
        <v>-27.067</v>
      </c>
      <c r="M50">
        <v>3.5785999999999999E-3</v>
      </c>
      <c r="V50" s="71" t="s">
        <v>149</v>
      </c>
      <c r="W50" s="71" t="s">
        <v>202</v>
      </c>
    </row>
    <row r="51" spans="1:23" x14ac:dyDescent="0.2">
      <c r="A51" s="71">
        <v>49</v>
      </c>
      <c r="B51" s="71" t="s">
        <v>120</v>
      </c>
      <c r="C51" s="71" t="s">
        <v>108</v>
      </c>
      <c r="D51">
        <v>0.24049999999999999</v>
      </c>
      <c r="E51">
        <v>57</v>
      </c>
      <c r="F51">
        <v>1</v>
      </c>
      <c r="G51">
        <v>57.5</v>
      </c>
      <c r="H51">
        <v>26.975999999999999</v>
      </c>
      <c r="I51">
        <v>1459</v>
      </c>
      <c r="J51">
        <v>-27.048999999999999</v>
      </c>
      <c r="M51">
        <v>3.5787000000000002E-3</v>
      </c>
      <c r="V51" s="71" t="s">
        <v>149</v>
      </c>
      <c r="W51" s="71" t="s">
        <v>203</v>
      </c>
    </row>
    <row r="52" spans="1:23" x14ac:dyDescent="0.2">
      <c r="A52" s="71">
        <v>51</v>
      </c>
      <c r="B52" s="71" t="s">
        <v>120</v>
      </c>
      <c r="C52" s="71" t="s">
        <v>110</v>
      </c>
      <c r="D52">
        <v>0.50819999999999999</v>
      </c>
      <c r="E52">
        <v>57</v>
      </c>
      <c r="F52">
        <v>1</v>
      </c>
      <c r="G52">
        <v>57.5</v>
      </c>
      <c r="H52">
        <v>27.274999999999999</v>
      </c>
      <c r="I52">
        <v>1475</v>
      </c>
      <c r="J52">
        <v>-27.039000000000001</v>
      </c>
      <c r="M52">
        <v>3.5787000000000002E-3</v>
      </c>
      <c r="V52" s="71" t="s">
        <v>149</v>
      </c>
      <c r="W52" s="71" t="s">
        <v>205</v>
      </c>
    </row>
    <row r="53" spans="1:23" x14ac:dyDescent="0.2">
      <c r="A53" s="71">
        <v>52</v>
      </c>
      <c r="B53" s="71" t="s">
        <v>64</v>
      </c>
      <c r="C53" s="71" t="s">
        <v>111</v>
      </c>
      <c r="E53">
        <v>98</v>
      </c>
      <c r="F53">
        <v>1</v>
      </c>
      <c r="G53">
        <v>57.5</v>
      </c>
      <c r="H53">
        <v>27.427</v>
      </c>
      <c r="I53">
        <v>1484</v>
      </c>
      <c r="J53">
        <v>-27.032</v>
      </c>
      <c r="M53">
        <v>3.5788E-3</v>
      </c>
      <c r="V53" s="71" t="s">
        <v>149</v>
      </c>
      <c r="W53" s="71" t="s">
        <v>206</v>
      </c>
    </row>
    <row r="54" spans="1:23" x14ac:dyDescent="0.2">
      <c r="A54" s="71">
        <v>26</v>
      </c>
      <c r="B54" s="71" t="s">
        <v>167</v>
      </c>
      <c r="C54" s="71" t="s">
        <v>18</v>
      </c>
      <c r="D54" s="71">
        <v>0.53</v>
      </c>
      <c r="E54" s="71">
        <v>33</v>
      </c>
      <c r="F54" s="71">
        <v>2</v>
      </c>
      <c r="G54" s="71">
        <v>106</v>
      </c>
      <c r="H54" s="71">
        <v>26.036999999999999</v>
      </c>
      <c r="I54" s="71">
        <v>1406</v>
      </c>
      <c r="J54" s="71">
        <v>-27.07</v>
      </c>
      <c r="M54" s="71">
        <v>3.5785999999999999E-3</v>
      </c>
      <c r="V54" s="71" t="s">
        <v>149</v>
      </c>
      <c r="W54" s="71" t="s">
        <v>178</v>
      </c>
    </row>
    <row r="55" spans="1:23" x14ac:dyDescent="0.2">
      <c r="A55" s="71">
        <v>31</v>
      </c>
      <c r="B55" s="71" t="s">
        <v>167</v>
      </c>
      <c r="C55" s="71" t="s">
        <v>90</v>
      </c>
      <c r="D55" s="71">
        <v>0.47</v>
      </c>
      <c r="E55" s="71">
        <v>33</v>
      </c>
      <c r="F55" s="71">
        <v>2</v>
      </c>
      <c r="G55" s="71">
        <v>106.8</v>
      </c>
      <c r="H55" s="71">
        <v>26.195</v>
      </c>
      <c r="I55" s="71">
        <v>1417</v>
      </c>
      <c r="J55" s="71">
        <v>-27.07</v>
      </c>
      <c r="M55" s="71">
        <v>3.5785999999999999E-3</v>
      </c>
      <c r="V55" s="71" t="s">
        <v>149</v>
      </c>
      <c r="W55" s="71" t="s">
        <v>183</v>
      </c>
    </row>
    <row r="56" spans="1:23" x14ac:dyDescent="0.2">
      <c r="A56" s="71">
        <v>1</v>
      </c>
      <c r="B56" s="71" t="s">
        <v>148</v>
      </c>
      <c r="C56" s="71" t="s">
        <v>42</v>
      </c>
      <c r="E56" s="71">
        <v>0</v>
      </c>
      <c r="F56" s="71">
        <v>2</v>
      </c>
      <c r="G56" s="71">
        <v>107.2</v>
      </c>
      <c r="H56" s="71">
        <v>25.582000000000001</v>
      </c>
      <c r="I56" s="71">
        <v>1382</v>
      </c>
      <c r="J56" s="71">
        <v>-27.07</v>
      </c>
      <c r="M56" s="71">
        <v>3.5785999999999999E-3</v>
      </c>
      <c r="V56" s="71" t="s">
        <v>149</v>
      </c>
      <c r="W56" s="71" t="s">
        <v>150</v>
      </c>
    </row>
    <row r="57" spans="1:23" x14ac:dyDescent="0.2">
      <c r="A57" s="71">
        <v>2</v>
      </c>
      <c r="B57" s="71" t="s">
        <v>17</v>
      </c>
      <c r="C57" s="71" t="s">
        <v>43</v>
      </c>
      <c r="D57" s="71">
        <v>0.62180000000000002</v>
      </c>
      <c r="E57" s="71">
        <v>57</v>
      </c>
      <c r="F57" s="71">
        <v>2</v>
      </c>
      <c r="G57" s="71">
        <v>107.2</v>
      </c>
      <c r="H57" s="71">
        <v>25.876000000000001</v>
      </c>
      <c r="I57" s="71">
        <v>1399</v>
      </c>
      <c r="J57" s="71">
        <v>-27.07</v>
      </c>
      <c r="M57" s="71">
        <v>3.5785999999999999E-3</v>
      </c>
      <c r="V57" s="71" t="s">
        <v>149</v>
      </c>
      <c r="W57" s="71" t="s">
        <v>151</v>
      </c>
    </row>
    <row r="58" spans="1:23" x14ac:dyDescent="0.2">
      <c r="A58" s="71">
        <v>3</v>
      </c>
      <c r="B58" s="71" t="s">
        <v>17</v>
      </c>
      <c r="C58" s="71" t="s">
        <v>44</v>
      </c>
      <c r="D58" s="71">
        <v>0.61919999999999997</v>
      </c>
      <c r="E58" s="71">
        <v>57</v>
      </c>
      <c r="F58" s="71">
        <v>2</v>
      </c>
      <c r="G58" s="71">
        <v>107.2</v>
      </c>
      <c r="H58" s="71">
        <v>25.905000000000001</v>
      </c>
      <c r="I58" s="71">
        <v>1401</v>
      </c>
      <c r="J58" s="71">
        <v>-27.07</v>
      </c>
      <c r="M58" s="71">
        <v>3.5785999999999999E-3</v>
      </c>
      <c r="V58" s="71" t="s">
        <v>149</v>
      </c>
      <c r="W58" s="71" t="s">
        <v>152</v>
      </c>
    </row>
    <row r="59" spans="1:23" x14ac:dyDescent="0.2">
      <c r="A59" s="71">
        <v>4</v>
      </c>
      <c r="B59" s="71" t="s">
        <v>12</v>
      </c>
      <c r="C59" s="71" t="s">
        <v>45</v>
      </c>
      <c r="D59" s="71">
        <v>0.6391</v>
      </c>
      <c r="E59" s="71">
        <v>57</v>
      </c>
      <c r="F59" s="71">
        <v>2</v>
      </c>
      <c r="G59" s="71">
        <v>107.2</v>
      </c>
      <c r="H59" s="71">
        <v>25.925999999999998</v>
      </c>
      <c r="I59" s="71">
        <v>1402</v>
      </c>
      <c r="J59" s="71">
        <v>-27.07</v>
      </c>
      <c r="M59" s="71">
        <v>3.5785999999999999E-3</v>
      </c>
      <c r="V59" s="71" t="s">
        <v>149</v>
      </c>
      <c r="W59" s="71" t="s">
        <v>153</v>
      </c>
    </row>
    <row r="60" spans="1:23" x14ac:dyDescent="0.2">
      <c r="A60" s="71">
        <v>5</v>
      </c>
      <c r="B60" s="71" t="s">
        <v>12</v>
      </c>
      <c r="C60" s="71" t="s">
        <v>46</v>
      </c>
      <c r="D60" s="71">
        <v>0.61270000000000002</v>
      </c>
      <c r="E60" s="71">
        <v>57</v>
      </c>
      <c r="F60" s="71">
        <v>2</v>
      </c>
      <c r="G60" s="71">
        <v>107.2</v>
      </c>
      <c r="H60" s="71">
        <v>25.943000000000001</v>
      </c>
      <c r="I60" s="71">
        <v>1403</v>
      </c>
      <c r="J60" s="71">
        <v>-27.07</v>
      </c>
      <c r="M60" s="71">
        <v>3.5785999999999999E-3</v>
      </c>
      <c r="V60" s="71" t="s">
        <v>149</v>
      </c>
      <c r="W60" s="71" t="s">
        <v>154</v>
      </c>
    </row>
    <row r="61" spans="1:23" x14ac:dyDescent="0.2">
      <c r="A61" s="71">
        <v>6</v>
      </c>
      <c r="B61" s="71" t="s">
        <v>155</v>
      </c>
      <c r="C61" s="71" t="s">
        <v>47</v>
      </c>
      <c r="D61" s="71">
        <v>3.29</v>
      </c>
      <c r="E61" s="71">
        <v>0</v>
      </c>
      <c r="F61" s="71">
        <v>2</v>
      </c>
      <c r="G61" s="71">
        <v>107.2</v>
      </c>
      <c r="H61" s="71">
        <v>25.335000000000001</v>
      </c>
      <c r="I61" s="71">
        <v>1371</v>
      </c>
      <c r="J61" s="71">
        <v>-27.07</v>
      </c>
      <c r="M61" s="71">
        <v>3.5785999999999999E-3</v>
      </c>
      <c r="V61" s="71" t="s">
        <v>149</v>
      </c>
      <c r="W61" s="71" t="s">
        <v>156</v>
      </c>
    </row>
    <row r="62" spans="1:23" x14ac:dyDescent="0.2">
      <c r="A62" s="71">
        <v>7</v>
      </c>
      <c r="B62" s="71" t="s">
        <v>155</v>
      </c>
      <c r="C62" s="71" t="s">
        <v>48</v>
      </c>
      <c r="D62" s="71">
        <v>5.07</v>
      </c>
      <c r="E62" s="71">
        <v>0</v>
      </c>
      <c r="F62" s="71">
        <v>2</v>
      </c>
      <c r="G62" s="71">
        <v>107.2</v>
      </c>
      <c r="H62" s="71">
        <v>25.646000000000001</v>
      </c>
      <c r="I62" s="71">
        <v>1387</v>
      </c>
      <c r="J62" s="71">
        <v>-27.07</v>
      </c>
      <c r="M62" s="71">
        <v>3.5785999999999999E-3</v>
      </c>
      <c r="V62" s="71" t="s">
        <v>149</v>
      </c>
      <c r="W62" s="71" t="s">
        <v>157</v>
      </c>
    </row>
    <row r="63" spans="1:23" x14ac:dyDescent="0.2">
      <c r="A63" s="71">
        <v>8</v>
      </c>
      <c r="B63" s="71" t="s">
        <v>155</v>
      </c>
      <c r="C63" s="71" t="s">
        <v>49</v>
      </c>
      <c r="D63" s="71">
        <v>5.18</v>
      </c>
      <c r="E63" s="71">
        <v>0</v>
      </c>
      <c r="F63" s="71">
        <v>2</v>
      </c>
      <c r="G63" s="71">
        <v>107.2</v>
      </c>
      <c r="H63" s="71">
        <v>25.690999999999999</v>
      </c>
      <c r="I63" s="71">
        <v>1388</v>
      </c>
      <c r="J63" s="71">
        <v>-27.07</v>
      </c>
      <c r="M63" s="71">
        <v>3.5785999999999999E-3</v>
      </c>
      <c r="V63" s="71" t="s">
        <v>149</v>
      </c>
      <c r="W63" s="71" t="s">
        <v>158</v>
      </c>
    </row>
    <row r="64" spans="1:23" x14ac:dyDescent="0.2">
      <c r="A64" s="71">
        <v>9</v>
      </c>
      <c r="B64" s="71" t="s">
        <v>159</v>
      </c>
      <c r="C64" s="71" t="s">
        <v>50</v>
      </c>
      <c r="D64" s="71">
        <v>0.54</v>
      </c>
      <c r="E64" s="71">
        <v>33</v>
      </c>
      <c r="F64" s="71">
        <v>2</v>
      </c>
      <c r="G64" s="71">
        <v>107.2</v>
      </c>
      <c r="H64" s="71">
        <v>25.949000000000002</v>
      </c>
      <c r="I64" s="71">
        <v>1401</v>
      </c>
      <c r="J64" s="71">
        <v>-27.07</v>
      </c>
      <c r="M64" s="71">
        <v>3.5785999999999999E-3</v>
      </c>
      <c r="V64" s="71" t="s">
        <v>149</v>
      </c>
      <c r="W64" s="71" t="s">
        <v>160</v>
      </c>
    </row>
    <row r="65" spans="1:23" x14ac:dyDescent="0.2">
      <c r="A65" s="71">
        <v>10</v>
      </c>
      <c r="B65" s="71" t="s">
        <v>159</v>
      </c>
      <c r="C65" s="71" t="s">
        <v>51</v>
      </c>
      <c r="D65" s="71">
        <v>0.61</v>
      </c>
      <c r="E65" s="71">
        <v>33</v>
      </c>
      <c r="F65" s="71">
        <v>2</v>
      </c>
      <c r="G65" s="71">
        <v>107.2</v>
      </c>
      <c r="H65" s="71">
        <v>25.681999999999999</v>
      </c>
      <c r="I65" s="71">
        <v>1390</v>
      </c>
      <c r="J65" s="71">
        <v>-27.07</v>
      </c>
      <c r="M65" s="71">
        <v>3.5785999999999999E-3</v>
      </c>
      <c r="V65" s="71" t="s">
        <v>149</v>
      </c>
      <c r="W65" s="71" t="s">
        <v>161</v>
      </c>
    </row>
    <row r="66" spans="1:23" x14ac:dyDescent="0.2">
      <c r="A66" s="71">
        <v>11</v>
      </c>
      <c r="B66" s="71" t="s">
        <v>159</v>
      </c>
      <c r="C66" s="71" t="s">
        <v>52</v>
      </c>
      <c r="D66" s="71">
        <v>0.6</v>
      </c>
      <c r="E66" s="71">
        <v>33</v>
      </c>
      <c r="F66" s="71">
        <v>2</v>
      </c>
      <c r="G66" s="71">
        <v>107.2</v>
      </c>
      <c r="H66" s="71">
        <v>25.702000000000002</v>
      </c>
      <c r="I66" s="71">
        <v>1393</v>
      </c>
      <c r="J66" s="71">
        <v>-27.07</v>
      </c>
      <c r="M66" s="71">
        <v>3.5785999999999999E-3</v>
      </c>
      <c r="V66" s="71" t="s">
        <v>149</v>
      </c>
      <c r="W66" s="71" t="s">
        <v>162</v>
      </c>
    </row>
    <row r="67" spans="1:23" x14ac:dyDescent="0.2">
      <c r="A67" s="71">
        <v>12</v>
      </c>
      <c r="B67" s="71" t="s">
        <v>159</v>
      </c>
      <c r="C67" s="71" t="s">
        <v>53</v>
      </c>
      <c r="D67" s="71">
        <v>0.59</v>
      </c>
      <c r="E67" s="71">
        <v>33</v>
      </c>
      <c r="F67" s="71">
        <v>2</v>
      </c>
      <c r="G67" s="71">
        <v>107.2</v>
      </c>
      <c r="H67" s="71">
        <v>25.838000000000001</v>
      </c>
      <c r="I67" s="71">
        <v>1399</v>
      </c>
      <c r="J67" s="71">
        <v>-27.07</v>
      </c>
      <c r="M67" s="71">
        <v>3.5785999999999999E-3</v>
      </c>
      <c r="V67" s="71" t="s">
        <v>149</v>
      </c>
      <c r="W67" s="71" t="s">
        <v>163</v>
      </c>
    </row>
    <row r="68" spans="1:23" x14ac:dyDescent="0.2">
      <c r="A68" s="71">
        <v>13</v>
      </c>
      <c r="B68" s="71" t="s">
        <v>159</v>
      </c>
      <c r="C68" s="71" t="s">
        <v>54</v>
      </c>
      <c r="D68" s="71">
        <v>0.61</v>
      </c>
      <c r="E68" s="71">
        <v>33</v>
      </c>
      <c r="F68" s="71">
        <v>2</v>
      </c>
      <c r="G68" s="71">
        <v>107.2</v>
      </c>
      <c r="H68" s="71">
        <v>25.954999999999998</v>
      </c>
      <c r="I68" s="71">
        <v>1404</v>
      </c>
      <c r="J68" s="71">
        <v>-27.07</v>
      </c>
      <c r="M68" s="71">
        <v>3.5785999999999999E-3</v>
      </c>
      <c r="V68" s="71" t="s">
        <v>149</v>
      </c>
      <c r="W68" s="71" t="s">
        <v>164</v>
      </c>
    </row>
    <row r="69" spans="1:23" x14ac:dyDescent="0.2">
      <c r="A69" s="71">
        <v>14</v>
      </c>
      <c r="B69" s="71" t="s">
        <v>159</v>
      </c>
      <c r="C69" s="71" t="s">
        <v>55</v>
      </c>
      <c r="D69" s="71">
        <v>0.53</v>
      </c>
      <c r="E69" s="71">
        <v>33</v>
      </c>
      <c r="F69" s="71">
        <v>2</v>
      </c>
      <c r="G69" s="71">
        <v>107.2</v>
      </c>
      <c r="H69" s="71">
        <v>26.059000000000001</v>
      </c>
      <c r="I69" s="71">
        <v>1409</v>
      </c>
      <c r="J69" s="71">
        <v>-27.07</v>
      </c>
      <c r="M69" s="71">
        <v>3.5785999999999999E-3</v>
      </c>
      <c r="V69" s="71" t="s">
        <v>149</v>
      </c>
      <c r="W69" s="71" t="s">
        <v>165</v>
      </c>
    </row>
    <row r="70" spans="1:23" x14ac:dyDescent="0.2">
      <c r="A70" s="71">
        <v>15</v>
      </c>
      <c r="B70" s="71" t="s">
        <v>159</v>
      </c>
      <c r="C70" s="71" t="s">
        <v>56</v>
      </c>
      <c r="D70" s="71">
        <v>0.55000000000000004</v>
      </c>
      <c r="E70" s="71">
        <v>33</v>
      </c>
      <c r="F70" s="71">
        <v>2</v>
      </c>
      <c r="G70" s="71">
        <v>107.2</v>
      </c>
      <c r="H70" s="71">
        <v>26.056999999999999</v>
      </c>
      <c r="I70" s="71">
        <v>1410</v>
      </c>
      <c r="J70" s="71">
        <v>-27.07</v>
      </c>
      <c r="M70" s="71">
        <v>3.5785999999999999E-3</v>
      </c>
      <c r="V70" s="71" t="s">
        <v>149</v>
      </c>
      <c r="W70" s="71" t="s">
        <v>166</v>
      </c>
    </row>
    <row r="71" spans="1:23" x14ac:dyDescent="0.2">
      <c r="A71" s="71">
        <v>16</v>
      </c>
      <c r="B71" s="71" t="s">
        <v>167</v>
      </c>
      <c r="C71" s="71" t="s">
        <v>57</v>
      </c>
      <c r="D71" s="71">
        <v>0.6</v>
      </c>
      <c r="E71" s="71">
        <v>33</v>
      </c>
      <c r="F71" s="71">
        <v>2</v>
      </c>
      <c r="G71" s="71">
        <v>107.2</v>
      </c>
      <c r="H71" s="71">
        <v>25.952999999999999</v>
      </c>
      <c r="I71" s="71">
        <v>1407</v>
      </c>
      <c r="J71" s="71">
        <v>-27.07</v>
      </c>
      <c r="M71" s="71">
        <v>3.5785999999999999E-3</v>
      </c>
      <c r="V71" s="71" t="s">
        <v>149</v>
      </c>
      <c r="W71" s="71" t="s">
        <v>168</v>
      </c>
    </row>
    <row r="72" spans="1:23" x14ac:dyDescent="0.2">
      <c r="A72" s="71">
        <v>17</v>
      </c>
      <c r="B72" s="71" t="s">
        <v>167</v>
      </c>
      <c r="C72" s="71" t="s">
        <v>58</v>
      </c>
      <c r="D72" s="71">
        <v>0.53</v>
      </c>
      <c r="E72" s="71">
        <v>33</v>
      </c>
      <c r="F72" s="71">
        <v>2</v>
      </c>
      <c r="G72" s="71">
        <v>107.2</v>
      </c>
      <c r="H72" s="71">
        <v>25.966999999999999</v>
      </c>
      <c r="I72" s="71">
        <v>1406</v>
      </c>
      <c r="J72" s="71">
        <v>-27.07</v>
      </c>
      <c r="M72" s="71">
        <v>3.5785999999999999E-3</v>
      </c>
      <c r="V72" s="71" t="s">
        <v>149</v>
      </c>
      <c r="W72" s="71" t="s">
        <v>169</v>
      </c>
    </row>
    <row r="73" spans="1:23" x14ac:dyDescent="0.2">
      <c r="A73" s="71">
        <v>18</v>
      </c>
      <c r="B73" s="71" t="s">
        <v>17</v>
      </c>
      <c r="C73" s="71" t="s">
        <v>59</v>
      </c>
      <c r="D73" s="71">
        <v>0.57230000000000003</v>
      </c>
      <c r="E73" s="71">
        <v>57</v>
      </c>
      <c r="F73" s="71">
        <v>2</v>
      </c>
      <c r="G73" s="71">
        <v>107.2</v>
      </c>
      <c r="H73" s="71">
        <v>26.113</v>
      </c>
      <c r="I73" s="71">
        <v>1411</v>
      </c>
      <c r="J73" s="71">
        <v>-27.07</v>
      </c>
      <c r="M73" s="71">
        <v>3.5785999999999999E-3</v>
      </c>
      <c r="P73" s="71"/>
      <c r="V73" s="71" t="s">
        <v>149</v>
      </c>
      <c r="W73" s="71" t="s">
        <v>170</v>
      </c>
    </row>
    <row r="74" spans="1:23" x14ac:dyDescent="0.2">
      <c r="A74" s="71">
        <v>19</v>
      </c>
      <c r="B74" s="71" t="s">
        <v>17</v>
      </c>
      <c r="C74" s="71" t="s">
        <v>60</v>
      </c>
      <c r="D74" s="71">
        <v>0.60919999999999996</v>
      </c>
      <c r="E74" s="71">
        <v>57</v>
      </c>
      <c r="F74" s="71">
        <v>2</v>
      </c>
      <c r="G74" s="71">
        <v>107.2</v>
      </c>
      <c r="H74" s="71">
        <v>26.417999999999999</v>
      </c>
      <c r="I74" s="71">
        <v>1430</v>
      </c>
      <c r="J74" s="71">
        <v>-27.07</v>
      </c>
      <c r="M74" s="71">
        <v>3.5785999999999999E-3</v>
      </c>
      <c r="V74" s="71" t="s">
        <v>149</v>
      </c>
      <c r="W74" s="71" t="s">
        <v>171</v>
      </c>
    </row>
    <row r="75" spans="1:23" x14ac:dyDescent="0.2">
      <c r="A75" s="71">
        <v>20</v>
      </c>
      <c r="B75" s="71" t="s">
        <v>12</v>
      </c>
      <c r="C75" s="71" t="s">
        <v>61</v>
      </c>
      <c r="D75" s="71">
        <v>0.61119999999999997</v>
      </c>
      <c r="E75" s="71">
        <v>57</v>
      </c>
      <c r="F75" s="71">
        <v>2</v>
      </c>
      <c r="G75" s="71">
        <v>107.2</v>
      </c>
      <c r="H75" s="71">
        <v>26.425000000000001</v>
      </c>
      <c r="I75" s="71">
        <v>1430</v>
      </c>
      <c r="J75" s="71">
        <v>-27.07</v>
      </c>
      <c r="M75" s="71">
        <v>3.5785999999999999E-3</v>
      </c>
      <c r="V75" s="71" t="s">
        <v>149</v>
      </c>
      <c r="W75" s="71" t="s">
        <v>172</v>
      </c>
    </row>
    <row r="76" spans="1:23" x14ac:dyDescent="0.2">
      <c r="A76" s="71">
        <v>21</v>
      </c>
      <c r="B76" s="71" t="s">
        <v>12</v>
      </c>
      <c r="C76" s="71" t="s">
        <v>62</v>
      </c>
      <c r="D76" s="71">
        <v>0.60499999999999998</v>
      </c>
      <c r="E76" s="71">
        <v>57</v>
      </c>
      <c r="F76" s="71">
        <v>2</v>
      </c>
      <c r="G76" s="71">
        <v>107.2</v>
      </c>
      <c r="H76" s="71">
        <v>26.431999999999999</v>
      </c>
      <c r="I76" s="71">
        <v>1428</v>
      </c>
      <c r="J76" s="71">
        <v>-27.07</v>
      </c>
      <c r="M76" s="71">
        <v>3.5785999999999999E-3</v>
      </c>
      <c r="V76" s="71" t="s">
        <v>149</v>
      </c>
      <c r="W76" s="71" t="s">
        <v>173</v>
      </c>
    </row>
    <row r="77" spans="1:23" x14ac:dyDescent="0.2">
      <c r="A77" s="71">
        <v>22</v>
      </c>
      <c r="B77" s="71" t="s">
        <v>167</v>
      </c>
      <c r="C77" s="71" t="s">
        <v>63</v>
      </c>
      <c r="D77" s="71">
        <v>0.46</v>
      </c>
      <c r="E77" s="71">
        <v>33</v>
      </c>
      <c r="F77" s="71">
        <v>2</v>
      </c>
      <c r="G77" s="71">
        <v>107.2</v>
      </c>
      <c r="H77" s="71">
        <v>26.145</v>
      </c>
      <c r="I77" s="71">
        <v>1417</v>
      </c>
      <c r="J77" s="71">
        <v>-27.07</v>
      </c>
      <c r="M77" s="71">
        <v>3.5785999999999999E-3</v>
      </c>
      <c r="V77" s="71" t="s">
        <v>149</v>
      </c>
      <c r="W77" s="71" t="s">
        <v>174</v>
      </c>
    </row>
    <row r="78" spans="1:23" x14ac:dyDescent="0.2">
      <c r="A78" s="71">
        <v>23</v>
      </c>
      <c r="B78" s="71" t="s">
        <v>167</v>
      </c>
      <c r="C78" s="71" t="s">
        <v>14</v>
      </c>
      <c r="D78" s="71">
        <v>0.48</v>
      </c>
      <c r="E78" s="71">
        <v>33</v>
      </c>
      <c r="F78" s="71">
        <v>2</v>
      </c>
      <c r="G78" s="71">
        <v>107.2</v>
      </c>
      <c r="H78" s="71">
        <v>25.94</v>
      </c>
      <c r="I78" s="71">
        <v>1404</v>
      </c>
      <c r="J78" s="71">
        <v>-27.07</v>
      </c>
      <c r="M78" s="71">
        <v>3.5785999999999999E-3</v>
      </c>
      <c r="V78" s="71" t="s">
        <v>149</v>
      </c>
      <c r="W78" s="71" t="s">
        <v>175</v>
      </c>
    </row>
    <row r="79" spans="1:23" x14ac:dyDescent="0.2">
      <c r="A79" s="71">
        <v>24</v>
      </c>
      <c r="B79" s="71" t="s">
        <v>167</v>
      </c>
      <c r="C79" s="71" t="s">
        <v>15</v>
      </c>
      <c r="D79" s="71">
        <v>0.59</v>
      </c>
      <c r="E79" s="71">
        <v>33</v>
      </c>
      <c r="F79" s="71">
        <v>2</v>
      </c>
      <c r="G79" s="71">
        <v>107.2</v>
      </c>
      <c r="H79" s="71">
        <v>25.93</v>
      </c>
      <c r="I79" s="71">
        <v>1405</v>
      </c>
      <c r="J79" s="71">
        <v>-27.07</v>
      </c>
      <c r="M79" s="71">
        <v>3.5785999999999999E-3</v>
      </c>
      <c r="V79" s="71" t="s">
        <v>149</v>
      </c>
      <c r="W79" s="71" t="s">
        <v>176</v>
      </c>
    </row>
    <row r="80" spans="1:23" x14ac:dyDescent="0.2">
      <c r="A80" s="71">
        <v>25</v>
      </c>
      <c r="B80" s="71" t="s">
        <v>167</v>
      </c>
      <c r="C80" s="71" t="s">
        <v>16</v>
      </c>
      <c r="D80" s="71">
        <v>0.46</v>
      </c>
      <c r="E80" s="71">
        <v>33</v>
      </c>
      <c r="F80" s="71">
        <v>2</v>
      </c>
      <c r="G80" s="71">
        <v>107.2</v>
      </c>
      <c r="H80" s="71">
        <v>26.007999999999999</v>
      </c>
      <c r="I80" s="71">
        <v>1410</v>
      </c>
      <c r="J80" s="71">
        <v>-27.07</v>
      </c>
      <c r="M80" s="71">
        <v>3.5785999999999999E-3</v>
      </c>
      <c r="V80" s="71" t="s">
        <v>149</v>
      </c>
      <c r="W80" s="71" t="s">
        <v>177</v>
      </c>
    </row>
    <row r="81" spans="1:23" x14ac:dyDescent="0.2">
      <c r="A81" s="71">
        <v>27</v>
      </c>
      <c r="B81" s="71" t="s">
        <v>167</v>
      </c>
      <c r="C81" s="71" t="s">
        <v>19</v>
      </c>
      <c r="D81" s="71">
        <v>0.45</v>
      </c>
      <c r="E81" s="71">
        <v>33</v>
      </c>
      <c r="F81" s="71">
        <v>2</v>
      </c>
      <c r="G81" s="71">
        <v>107.2</v>
      </c>
      <c r="H81" s="71">
        <v>26.084</v>
      </c>
      <c r="I81" s="71">
        <v>1411</v>
      </c>
      <c r="J81" s="71">
        <v>-27.07</v>
      </c>
      <c r="M81" s="71">
        <v>3.5785999999999999E-3</v>
      </c>
      <c r="V81" s="71" t="s">
        <v>149</v>
      </c>
      <c r="W81" s="71" t="s">
        <v>179</v>
      </c>
    </row>
    <row r="82" spans="1:23" x14ac:dyDescent="0.2">
      <c r="A82" s="71">
        <v>28</v>
      </c>
      <c r="B82" s="71" t="s">
        <v>167</v>
      </c>
      <c r="C82" s="71" t="s">
        <v>20</v>
      </c>
      <c r="D82" s="71">
        <v>0.53</v>
      </c>
      <c r="E82" s="71">
        <v>33</v>
      </c>
      <c r="F82" s="71">
        <v>2</v>
      </c>
      <c r="G82" s="71">
        <v>107.2</v>
      </c>
      <c r="H82" s="71">
        <v>26.111000000000001</v>
      </c>
      <c r="I82" s="71">
        <v>1413</v>
      </c>
      <c r="J82" s="71">
        <v>-27.07</v>
      </c>
      <c r="M82" s="71">
        <v>3.5785999999999999E-3</v>
      </c>
      <c r="V82" s="71" t="s">
        <v>149</v>
      </c>
      <c r="W82" s="71" t="s">
        <v>180</v>
      </c>
    </row>
    <row r="83" spans="1:23" x14ac:dyDescent="0.2">
      <c r="A83" s="71">
        <v>29</v>
      </c>
      <c r="B83" s="71" t="s">
        <v>167</v>
      </c>
      <c r="C83" s="71" t="s">
        <v>21</v>
      </c>
      <c r="D83" s="71">
        <v>0.52</v>
      </c>
      <c r="E83" s="71">
        <v>33</v>
      </c>
      <c r="F83" s="71">
        <v>2</v>
      </c>
      <c r="G83" s="71">
        <v>107.2</v>
      </c>
      <c r="H83" s="71">
        <v>26.184999999999999</v>
      </c>
      <c r="I83" s="71">
        <v>1416</v>
      </c>
      <c r="J83" s="71">
        <v>-27.07</v>
      </c>
      <c r="M83" s="71">
        <v>3.5785999999999999E-3</v>
      </c>
      <c r="V83" s="71" t="s">
        <v>149</v>
      </c>
      <c r="W83" s="71" t="s">
        <v>181</v>
      </c>
    </row>
    <row r="84" spans="1:23" x14ac:dyDescent="0.2">
      <c r="A84" s="71">
        <v>30</v>
      </c>
      <c r="B84" s="71" t="s">
        <v>167</v>
      </c>
      <c r="C84" s="71" t="s">
        <v>22</v>
      </c>
      <c r="D84" s="71">
        <v>0.57999999999999996</v>
      </c>
      <c r="E84" s="71">
        <v>33</v>
      </c>
      <c r="F84" s="71">
        <v>2</v>
      </c>
      <c r="G84" s="71">
        <v>107.2</v>
      </c>
      <c r="H84" s="71">
        <v>26.254999999999999</v>
      </c>
      <c r="I84" s="71">
        <v>1420</v>
      </c>
      <c r="J84" s="71">
        <v>-27.07</v>
      </c>
      <c r="M84" s="71">
        <v>3.5785999999999999E-3</v>
      </c>
      <c r="V84" s="71" t="s">
        <v>149</v>
      </c>
      <c r="W84" s="71" t="s">
        <v>182</v>
      </c>
    </row>
    <row r="85" spans="1:23" x14ac:dyDescent="0.2">
      <c r="A85" s="71">
        <v>32</v>
      </c>
      <c r="B85" s="71" t="s">
        <v>184</v>
      </c>
      <c r="C85" s="71" t="s">
        <v>91</v>
      </c>
      <c r="D85" s="71">
        <v>0.55000000000000004</v>
      </c>
      <c r="E85" s="71">
        <v>33</v>
      </c>
      <c r="F85" s="71">
        <v>2</v>
      </c>
      <c r="G85" s="71">
        <v>107.2</v>
      </c>
      <c r="H85" s="71">
        <v>26.23</v>
      </c>
      <c r="I85" s="71">
        <v>1419</v>
      </c>
      <c r="J85" s="71">
        <v>-27.07</v>
      </c>
      <c r="M85" s="71">
        <v>3.5785999999999999E-3</v>
      </c>
      <c r="V85" s="71" t="s">
        <v>149</v>
      </c>
      <c r="W85" s="71" t="s">
        <v>185</v>
      </c>
    </row>
    <row r="86" spans="1:23" x14ac:dyDescent="0.2">
      <c r="A86" s="71">
        <v>33</v>
      </c>
      <c r="B86" s="71" t="s">
        <v>184</v>
      </c>
      <c r="C86" s="71" t="s">
        <v>92</v>
      </c>
      <c r="D86" s="71">
        <v>0.47</v>
      </c>
      <c r="E86" s="71">
        <v>33</v>
      </c>
      <c r="F86" s="71">
        <v>2</v>
      </c>
      <c r="G86" s="71">
        <v>107.2</v>
      </c>
      <c r="H86" s="71">
        <v>26.311</v>
      </c>
      <c r="I86" s="71">
        <v>1423</v>
      </c>
      <c r="J86" s="71">
        <v>-27.07</v>
      </c>
      <c r="M86" s="71">
        <v>3.5785999999999999E-3</v>
      </c>
      <c r="V86" s="71" t="s">
        <v>149</v>
      </c>
      <c r="W86" s="71" t="s">
        <v>186</v>
      </c>
    </row>
    <row r="87" spans="1:23" x14ac:dyDescent="0.2">
      <c r="A87" s="71">
        <v>34</v>
      </c>
      <c r="B87" s="71" t="s">
        <v>184</v>
      </c>
      <c r="C87" s="71" t="s">
        <v>93</v>
      </c>
      <c r="D87" s="71">
        <v>0.56000000000000005</v>
      </c>
      <c r="E87" s="71">
        <v>33</v>
      </c>
      <c r="F87" s="71">
        <v>2</v>
      </c>
      <c r="G87" s="71">
        <v>107.2</v>
      </c>
      <c r="H87" s="71">
        <v>26.24</v>
      </c>
      <c r="I87" s="71">
        <v>1421</v>
      </c>
      <c r="J87" s="71">
        <v>-27.07</v>
      </c>
      <c r="M87" s="71">
        <v>3.5785999999999999E-3</v>
      </c>
      <c r="V87" s="71" t="s">
        <v>149</v>
      </c>
      <c r="W87" s="71" t="s">
        <v>187</v>
      </c>
    </row>
    <row r="88" spans="1:23" x14ac:dyDescent="0.2">
      <c r="A88" s="71">
        <v>35</v>
      </c>
      <c r="B88" s="71" t="s">
        <v>184</v>
      </c>
      <c r="C88" s="71" t="s">
        <v>94</v>
      </c>
      <c r="D88" s="71">
        <v>0.45</v>
      </c>
      <c r="E88" s="71">
        <v>33</v>
      </c>
      <c r="F88" s="71">
        <v>2</v>
      </c>
      <c r="G88" s="71">
        <v>107.2</v>
      </c>
      <c r="H88" s="71">
        <v>26.317</v>
      </c>
      <c r="I88" s="71">
        <v>1424</v>
      </c>
      <c r="J88" s="71">
        <v>-27.07</v>
      </c>
      <c r="M88" s="71">
        <v>3.5785999999999999E-3</v>
      </c>
      <c r="V88" s="71" t="s">
        <v>149</v>
      </c>
      <c r="W88" s="71" t="s">
        <v>188</v>
      </c>
    </row>
    <row r="89" spans="1:23" x14ac:dyDescent="0.2">
      <c r="A89" s="71">
        <v>36</v>
      </c>
      <c r="B89" s="71" t="s">
        <v>184</v>
      </c>
      <c r="C89" s="71" t="s">
        <v>95</v>
      </c>
      <c r="D89" s="71">
        <v>0.49</v>
      </c>
      <c r="E89" s="71">
        <v>33</v>
      </c>
      <c r="F89" s="71">
        <v>2</v>
      </c>
      <c r="G89" s="71">
        <v>107.2</v>
      </c>
      <c r="H89" s="71">
        <v>26.280999999999999</v>
      </c>
      <c r="I89" s="71">
        <v>1423</v>
      </c>
      <c r="J89" s="71">
        <v>-27.07</v>
      </c>
      <c r="M89" s="71">
        <v>3.5785999999999999E-3</v>
      </c>
      <c r="V89" s="71" t="s">
        <v>149</v>
      </c>
      <c r="W89" s="71" t="s">
        <v>189</v>
      </c>
    </row>
    <row r="90" spans="1:23" x14ac:dyDescent="0.2">
      <c r="A90" s="71">
        <v>37</v>
      </c>
      <c r="B90" s="71" t="s">
        <v>64</v>
      </c>
      <c r="C90" s="71" t="s">
        <v>96</v>
      </c>
      <c r="E90" s="71">
        <v>0</v>
      </c>
      <c r="F90" s="71">
        <v>2</v>
      </c>
      <c r="G90" s="71">
        <v>107.2</v>
      </c>
      <c r="H90" s="71">
        <v>26.044</v>
      </c>
      <c r="I90" s="71">
        <v>1407</v>
      </c>
      <c r="J90" s="71">
        <v>-27.07</v>
      </c>
      <c r="M90" s="71">
        <v>3.5785999999999999E-3</v>
      </c>
      <c r="V90" s="71" t="s">
        <v>149</v>
      </c>
      <c r="W90" s="71" t="s">
        <v>190</v>
      </c>
    </row>
    <row r="91" spans="1:23" x14ac:dyDescent="0.2">
      <c r="A91" s="71">
        <v>38</v>
      </c>
      <c r="B91" s="71" t="s">
        <v>17</v>
      </c>
      <c r="C91" s="71" t="s">
        <v>97</v>
      </c>
      <c r="D91" s="71">
        <v>0.60009999999999997</v>
      </c>
      <c r="E91" s="71">
        <v>57</v>
      </c>
      <c r="F91" s="71">
        <v>2</v>
      </c>
      <c r="G91" s="71">
        <v>107.2</v>
      </c>
      <c r="H91" s="71">
        <v>26.870999999999999</v>
      </c>
      <c r="I91" s="71">
        <v>1451</v>
      </c>
      <c r="J91" s="71">
        <v>-27.07</v>
      </c>
      <c r="M91" s="71">
        <v>3.5785999999999999E-3</v>
      </c>
      <c r="V91" s="71" t="s">
        <v>149</v>
      </c>
      <c r="W91" s="71" t="s">
        <v>191</v>
      </c>
    </row>
    <row r="92" spans="1:23" x14ac:dyDescent="0.2">
      <c r="A92" s="71">
        <v>39</v>
      </c>
      <c r="B92" s="71" t="s">
        <v>17</v>
      </c>
      <c r="C92" s="71" t="s">
        <v>98</v>
      </c>
      <c r="D92" s="71">
        <v>0.54349999999999998</v>
      </c>
      <c r="E92" s="71">
        <v>57</v>
      </c>
      <c r="F92" s="71">
        <v>2</v>
      </c>
      <c r="G92" s="71">
        <v>107.2</v>
      </c>
      <c r="H92" s="71">
        <v>26.754000000000001</v>
      </c>
      <c r="I92" s="71">
        <v>1446</v>
      </c>
      <c r="J92" s="71">
        <v>-27.07</v>
      </c>
      <c r="M92" s="71">
        <v>3.5785999999999999E-3</v>
      </c>
      <c r="V92" s="71" t="s">
        <v>149</v>
      </c>
      <c r="W92" s="71" t="s">
        <v>192</v>
      </c>
    </row>
    <row r="93" spans="1:23" x14ac:dyDescent="0.2">
      <c r="A93" s="71">
        <v>40</v>
      </c>
      <c r="B93" s="71" t="s">
        <v>12</v>
      </c>
      <c r="C93" s="71" t="s">
        <v>99</v>
      </c>
      <c r="D93" s="71">
        <v>0.48920000000000002</v>
      </c>
      <c r="E93" s="71">
        <v>57</v>
      </c>
      <c r="F93" s="71">
        <v>2</v>
      </c>
      <c r="G93" s="71">
        <v>107.2</v>
      </c>
      <c r="H93" s="71">
        <v>26.731999999999999</v>
      </c>
      <c r="I93" s="71">
        <v>1445</v>
      </c>
      <c r="J93" s="71">
        <v>-27.07</v>
      </c>
      <c r="M93" s="71">
        <v>3.5785999999999999E-3</v>
      </c>
      <c r="V93" s="71" t="s">
        <v>149</v>
      </c>
      <c r="W93" s="71" t="s">
        <v>193</v>
      </c>
    </row>
    <row r="94" spans="1:23" x14ac:dyDescent="0.2">
      <c r="A94" s="71">
        <v>41</v>
      </c>
      <c r="B94" s="71" t="s">
        <v>12</v>
      </c>
      <c r="C94" s="71" t="s">
        <v>100</v>
      </c>
      <c r="D94" s="71">
        <v>0.52749999999999997</v>
      </c>
      <c r="E94" s="71">
        <v>57</v>
      </c>
      <c r="F94" s="71">
        <v>2</v>
      </c>
      <c r="G94" s="71">
        <v>107.2</v>
      </c>
      <c r="H94" s="71">
        <v>26.832000000000001</v>
      </c>
      <c r="I94" s="71">
        <v>1450</v>
      </c>
      <c r="J94" s="71">
        <v>-27.07</v>
      </c>
      <c r="M94" s="71">
        <v>3.5785999999999999E-3</v>
      </c>
      <c r="V94" s="71" t="s">
        <v>149</v>
      </c>
      <c r="W94" s="71" t="s">
        <v>194</v>
      </c>
    </row>
    <row r="95" spans="1:23" x14ac:dyDescent="0.2">
      <c r="A95" s="71">
        <v>42</v>
      </c>
      <c r="B95" s="71" t="s">
        <v>10</v>
      </c>
      <c r="C95" s="71" t="s">
        <v>101</v>
      </c>
      <c r="D95" s="71">
        <v>1.0708</v>
      </c>
      <c r="E95">
        <v>50</v>
      </c>
      <c r="F95">
        <v>2</v>
      </c>
      <c r="G95">
        <v>107.2</v>
      </c>
      <c r="H95">
        <v>26.689</v>
      </c>
      <c r="I95">
        <v>1441</v>
      </c>
      <c r="J95">
        <v>-27.07</v>
      </c>
      <c r="M95">
        <v>3.5785999999999999E-3</v>
      </c>
      <c r="V95" s="71" t="s">
        <v>149</v>
      </c>
      <c r="W95" s="71" t="s">
        <v>195</v>
      </c>
    </row>
    <row r="96" spans="1:23" x14ac:dyDescent="0.2">
      <c r="A96" s="71">
        <v>43</v>
      </c>
      <c r="B96" s="71" t="s">
        <v>11</v>
      </c>
      <c r="C96" s="71" t="s">
        <v>102</v>
      </c>
      <c r="D96" s="71">
        <v>0.2928</v>
      </c>
      <c r="E96">
        <v>50</v>
      </c>
      <c r="F96">
        <v>2</v>
      </c>
      <c r="G96">
        <v>107.2</v>
      </c>
      <c r="H96">
        <v>26.757999999999999</v>
      </c>
      <c r="I96">
        <v>1445</v>
      </c>
      <c r="J96">
        <v>-27.07</v>
      </c>
      <c r="M96">
        <v>3.5785999999999999E-3</v>
      </c>
      <c r="V96" s="71" t="s">
        <v>149</v>
      </c>
      <c r="W96" s="71" t="s">
        <v>196</v>
      </c>
    </row>
    <row r="97" spans="1:23" x14ac:dyDescent="0.2">
      <c r="A97" s="71">
        <v>44</v>
      </c>
      <c r="B97" s="71" t="s">
        <v>12</v>
      </c>
      <c r="C97" s="71" t="s">
        <v>103</v>
      </c>
      <c r="D97" s="71">
        <v>0.73029999999999995</v>
      </c>
      <c r="E97">
        <v>50</v>
      </c>
      <c r="F97">
        <v>2</v>
      </c>
      <c r="G97">
        <v>107.2</v>
      </c>
      <c r="H97">
        <v>26.756</v>
      </c>
      <c r="I97">
        <v>1447</v>
      </c>
      <c r="J97">
        <v>-27.07</v>
      </c>
      <c r="M97">
        <v>3.5785999999999999E-3</v>
      </c>
      <c r="V97" s="71" t="s">
        <v>149</v>
      </c>
      <c r="W97" s="71" t="s">
        <v>197</v>
      </c>
    </row>
    <row r="98" spans="1:23" x14ac:dyDescent="0.2">
      <c r="A98" s="71">
        <v>45</v>
      </c>
      <c r="B98" s="71" t="s">
        <v>13</v>
      </c>
      <c r="C98" s="71" t="s">
        <v>104</v>
      </c>
      <c r="D98" s="71">
        <v>1.2213000000000001</v>
      </c>
      <c r="E98">
        <v>50</v>
      </c>
      <c r="F98">
        <v>2</v>
      </c>
      <c r="G98">
        <v>107.2</v>
      </c>
      <c r="H98">
        <v>26.788</v>
      </c>
      <c r="I98">
        <v>1449</v>
      </c>
      <c r="J98">
        <v>-27.07</v>
      </c>
      <c r="M98">
        <v>3.5785999999999999E-3</v>
      </c>
      <c r="V98" s="71" t="s">
        <v>149</v>
      </c>
      <c r="W98" s="71" t="s">
        <v>198</v>
      </c>
    </row>
    <row r="99" spans="1:23" x14ac:dyDescent="0.2">
      <c r="A99" s="71">
        <v>46</v>
      </c>
      <c r="B99" s="71" t="s">
        <v>64</v>
      </c>
      <c r="C99" s="71" t="s">
        <v>105</v>
      </c>
      <c r="E99">
        <v>0</v>
      </c>
      <c r="F99">
        <v>2</v>
      </c>
      <c r="G99">
        <v>107.2</v>
      </c>
      <c r="H99">
        <v>26.254999999999999</v>
      </c>
      <c r="I99">
        <v>1418</v>
      </c>
      <c r="J99">
        <v>-27.07</v>
      </c>
      <c r="M99">
        <v>3.5785999999999999E-3</v>
      </c>
      <c r="V99" s="71" t="s">
        <v>149</v>
      </c>
      <c r="W99" s="71" t="s">
        <v>199</v>
      </c>
    </row>
    <row r="100" spans="1:23" x14ac:dyDescent="0.2">
      <c r="A100" s="71">
        <v>47</v>
      </c>
      <c r="B100" s="71" t="s">
        <v>200</v>
      </c>
      <c r="C100" s="71" t="s">
        <v>106</v>
      </c>
      <c r="E100">
        <v>0</v>
      </c>
      <c r="F100">
        <v>2</v>
      </c>
      <c r="G100">
        <v>107.2</v>
      </c>
      <c r="H100">
        <v>26.542000000000002</v>
      </c>
      <c r="I100">
        <v>1433</v>
      </c>
      <c r="J100">
        <v>-27.07</v>
      </c>
      <c r="M100">
        <v>3.5785999999999999E-3</v>
      </c>
      <c r="V100" s="71" t="s">
        <v>149</v>
      </c>
      <c r="W100" s="71" t="s">
        <v>201</v>
      </c>
    </row>
    <row r="101" spans="1:23" x14ac:dyDescent="0.2">
      <c r="A101" s="71">
        <v>49</v>
      </c>
      <c r="B101" s="71" t="s">
        <v>120</v>
      </c>
      <c r="C101" s="71" t="s">
        <v>108</v>
      </c>
      <c r="D101">
        <v>0.24049999999999999</v>
      </c>
      <c r="E101">
        <v>57</v>
      </c>
      <c r="F101">
        <v>2</v>
      </c>
      <c r="G101">
        <v>107.2</v>
      </c>
      <c r="H101">
        <v>26.984000000000002</v>
      </c>
      <c r="I101">
        <v>1457</v>
      </c>
      <c r="J101">
        <v>-27.07</v>
      </c>
      <c r="M101">
        <v>3.5785999999999999E-3</v>
      </c>
      <c r="V101" s="71" t="s">
        <v>149</v>
      </c>
      <c r="W101" s="71" t="s">
        <v>203</v>
      </c>
    </row>
    <row r="102" spans="1:23" x14ac:dyDescent="0.2">
      <c r="A102" s="71">
        <v>50</v>
      </c>
      <c r="B102" s="71" t="s">
        <v>120</v>
      </c>
      <c r="C102" s="71" t="s">
        <v>109</v>
      </c>
      <c r="D102">
        <v>0.37</v>
      </c>
      <c r="E102">
        <v>57</v>
      </c>
      <c r="F102">
        <v>2</v>
      </c>
      <c r="G102">
        <v>107.2</v>
      </c>
      <c r="H102">
        <v>26.972000000000001</v>
      </c>
      <c r="I102">
        <v>1456</v>
      </c>
      <c r="J102">
        <v>-27.07</v>
      </c>
      <c r="M102">
        <v>3.5785999999999999E-3</v>
      </c>
      <c r="V102" s="71" t="s">
        <v>149</v>
      </c>
      <c r="W102" s="71" t="s">
        <v>204</v>
      </c>
    </row>
    <row r="103" spans="1:23" x14ac:dyDescent="0.2">
      <c r="A103" s="71">
        <v>51</v>
      </c>
      <c r="B103" s="71" t="s">
        <v>120</v>
      </c>
      <c r="C103" s="71" t="s">
        <v>110</v>
      </c>
      <c r="D103">
        <v>0.50819999999999999</v>
      </c>
      <c r="E103">
        <v>57</v>
      </c>
      <c r="F103">
        <v>2</v>
      </c>
      <c r="G103">
        <v>107.2</v>
      </c>
      <c r="H103">
        <v>27.321000000000002</v>
      </c>
      <c r="I103">
        <v>1476</v>
      </c>
      <c r="J103">
        <v>-27.07</v>
      </c>
      <c r="M103">
        <v>3.5785999999999999E-3</v>
      </c>
      <c r="V103" s="71" t="s">
        <v>149</v>
      </c>
      <c r="W103" s="71" t="s">
        <v>205</v>
      </c>
    </row>
    <row r="104" spans="1:23" x14ac:dyDescent="0.2">
      <c r="A104" s="71">
        <v>52</v>
      </c>
      <c r="B104" s="71" t="s">
        <v>64</v>
      </c>
      <c r="C104" s="71" t="s">
        <v>111</v>
      </c>
      <c r="E104">
        <v>98</v>
      </c>
      <c r="F104">
        <v>2</v>
      </c>
      <c r="G104">
        <v>107.2</v>
      </c>
      <c r="H104">
        <v>27.398</v>
      </c>
      <c r="I104">
        <v>1481</v>
      </c>
      <c r="J104">
        <v>-27.07</v>
      </c>
      <c r="M104">
        <v>3.5785999999999999E-3</v>
      </c>
      <c r="V104" s="71" t="s">
        <v>149</v>
      </c>
      <c r="W104" s="71" t="s">
        <v>206</v>
      </c>
    </row>
    <row r="105" spans="1:23" x14ac:dyDescent="0.2">
      <c r="A105" s="71">
        <v>48</v>
      </c>
      <c r="B105" s="71" t="s">
        <v>120</v>
      </c>
      <c r="C105" s="71" t="s">
        <v>107</v>
      </c>
      <c r="D105">
        <v>0.87</v>
      </c>
      <c r="E105">
        <v>57</v>
      </c>
      <c r="F105">
        <v>2</v>
      </c>
      <c r="G105">
        <v>107.4</v>
      </c>
      <c r="H105">
        <v>27.016999999999999</v>
      </c>
      <c r="I105">
        <v>1459</v>
      </c>
      <c r="J105">
        <v>-27.07</v>
      </c>
      <c r="M105">
        <v>3.5785999999999999E-3</v>
      </c>
      <c r="V105" s="71" t="s">
        <v>149</v>
      </c>
      <c r="W105" s="71" t="s">
        <v>202</v>
      </c>
    </row>
    <row r="106" spans="1:23" x14ac:dyDescent="0.2">
      <c r="A106" s="71">
        <v>45</v>
      </c>
      <c r="B106" s="71" t="s">
        <v>13</v>
      </c>
      <c r="C106" s="71" t="s">
        <v>104</v>
      </c>
      <c r="D106" s="71">
        <v>1.2213000000000001</v>
      </c>
      <c r="E106">
        <v>50</v>
      </c>
      <c r="F106">
        <v>3</v>
      </c>
      <c r="G106">
        <v>292.2</v>
      </c>
      <c r="H106">
        <v>48.533999999999999</v>
      </c>
      <c r="I106">
        <v>4204</v>
      </c>
      <c r="J106">
        <v>6.0869999999999997</v>
      </c>
      <c r="M106">
        <v>3.7006000000000001E-3</v>
      </c>
      <c r="V106" s="71" t="s">
        <v>149</v>
      </c>
      <c r="W106" s="71" t="s">
        <v>198</v>
      </c>
    </row>
    <row r="107" spans="1:23" x14ac:dyDescent="0.2">
      <c r="A107" s="71">
        <v>42</v>
      </c>
      <c r="B107" s="71" t="s">
        <v>10</v>
      </c>
      <c r="C107" s="71" t="s">
        <v>101</v>
      </c>
      <c r="D107" s="71">
        <v>1.0708</v>
      </c>
      <c r="E107">
        <v>50</v>
      </c>
      <c r="F107">
        <v>3</v>
      </c>
      <c r="G107">
        <v>292.39999999999998</v>
      </c>
      <c r="H107">
        <v>42.024999999999999</v>
      </c>
      <c r="I107">
        <v>3614</v>
      </c>
      <c r="J107">
        <v>6.0119999999999996</v>
      </c>
      <c r="M107">
        <v>3.7003000000000001E-3</v>
      </c>
      <c r="V107" s="71" t="s">
        <v>149</v>
      </c>
      <c r="W107" s="71" t="s">
        <v>195</v>
      </c>
    </row>
    <row r="108" spans="1:23" x14ac:dyDescent="0.2">
      <c r="A108" s="71">
        <v>41</v>
      </c>
      <c r="B108" s="71" t="s">
        <v>12</v>
      </c>
      <c r="C108" s="71" t="s">
        <v>100</v>
      </c>
      <c r="D108" s="71">
        <v>0.52749999999999997</v>
      </c>
      <c r="E108" s="71">
        <v>57</v>
      </c>
      <c r="F108" s="71">
        <v>3</v>
      </c>
      <c r="G108" s="71">
        <v>293.39999999999998</v>
      </c>
      <c r="H108" s="71">
        <v>16.294</v>
      </c>
      <c r="I108" s="71">
        <v>1361</v>
      </c>
      <c r="J108" s="71">
        <v>5.8789999999999996</v>
      </c>
      <c r="M108" s="71">
        <v>3.6998000000000001E-3</v>
      </c>
      <c r="V108" s="71" t="s">
        <v>149</v>
      </c>
      <c r="W108" s="71" t="s">
        <v>194</v>
      </c>
    </row>
    <row r="109" spans="1:23" x14ac:dyDescent="0.2">
      <c r="A109" s="71">
        <v>44</v>
      </c>
      <c r="B109" s="71" t="s">
        <v>12</v>
      </c>
      <c r="C109" s="71" t="s">
        <v>103</v>
      </c>
      <c r="D109" s="71">
        <v>0.73029999999999995</v>
      </c>
      <c r="E109">
        <v>50</v>
      </c>
      <c r="F109">
        <v>3</v>
      </c>
      <c r="G109">
        <v>293.39999999999998</v>
      </c>
      <c r="H109">
        <v>28.324999999999999</v>
      </c>
      <c r="I109">
        <v>2378</v>
      </c>
      <c r="J109">
        <v>5.9210000000000003</v>
      </c>
      <c r="M109">
        <v>3.7000000000000002E-3</v>
      </c>
      <c r="V109" s="71" t="s">
        <v>149</v>
      </c>
      <c r="W109" s="71" t="s">
        <v>197</v>
      </c>
    </row>
    <row r="110" spans="1:23" x14ac:dyDescent="0.2">
      <c r="A110" s="71">
        <v>48</v>
      </c>
      <c r="B110" s="71" t="s">
        <v>120</v>
      </c>
      <c r="C110" s="71" t="s">
        <v>107</v>
      </c>
      <c r="D110">
        <v>0.87</v>
      </c>
      <c r="E110">
        <v>57</v>
      </c>
      <c r="F110">
        <v>3</v>
      </c>
      <c r="G110">
        <v>293.39999999999998</v>
      </c>
      <c r="H110">
        <v>31.606000000000002</v>
      </c>
      <c r="I110">
        <v>2620</v>
      </c>
      <c r="J110">
        <v>-1.1639999999999999</v>
      </c>
      <c r="M110">
        <v>3.6738999999999999E-3</v>
      </c>
      <c r="V110" s="71" t="s">
        <v>149</v>
      </c>
      <c r="W110" s="71" t="s">
        <v>202</v>
      </c>
    </row>
    <row r="111" spans="1:23" x14ac:dyDescent="0.2">
      <c r="A111" s="71">
        <v>39</v>
      </c>
      <c r="B111" s="71" t="s">
        <v>17</v>
      </c>
      <c r="C111" s="71" t="s">
        <v>98</v>
      </c>
      <c r="D111" s="71">
        <v>0.54349999999999998</v>
      </c>
      <c r="E111" s="71">
        <v>57</v>
      </c>
      <c r="F111" s="71">
        <v>3</v>
      </c>
      <c r="G111" s="71">
        <v>293.60000000000002</v>
      </c>
      <c r="H111" s="71">
        <v>19.52</v>
      </c>
      <c r="I111" s="71">
        <v>1629</v>
      </c>
      <c r="J111" s="71">
        <v>5.6390000000000002</v>
      </c>
      <c r="M111" s="71">
        <v>3.6989000000000002E-3</v>
      </c>
      <c r="V111" s="71" t="s">
        <v>149</v>
      </c>
      <c r="W111" s="71" t="s">
        <v>192</v>
      </c>
    </row>
    <row r="112" spans="1:23" x14ac:dyDescent="0.2">
      <c r="A112" s="71">
        <v>3</v>
      </c>
      <c r="B112" s="71" t="s">
        <v>17</v>
      </c>
      <c r="C112" s="71" t="s">
        <v>44</v>
      </c>
      <c r="D112" s="71">
        <v>0.61919999999999997</v>
      </c>
      <c r="E112" s="71">
        <v>57</v>
      </c>
      <c r="F112" s="71">
        <v>3</v>
      </c>
      <c r="G112" s="71">
        <v>293.89999999999998</v>
      </c>
      <c r="H112" s="71">
        <v>21.591999999999999</v>
      </c>
      <c r="I112" s="71">
        <v>1818</v>
      </c>
      <c r="J112" s="71">
        <v>5.7060000000000004</v>
      </c>
      <c r="M112" s="71">
        <v>3.6992000000000001E-3</v>
      </c>
      <c r="V112" s="71" t="s">
        <v>149</v>
      </c>
      <c r="W112" s="71" t="s">
        <v>152</v>
      </c>
    </row>
    <row r="113" spans="1:23" x14ac:dyDescent="0.2">
      <c r="A113" s="71">
        <v>5</v>
      </c>
      <c r="B113" s="71" t="s">
        <v>12</v>
      </c>
      <c r="C113" s="71" t="s">
        <v>46</v>
      </c>
      <c r="D113" s="71">
        <v>0.61270000000000002</v>
      </c>
      <c r="E113" s="71">
        <v>57</v>
      </c>
      <c r="F113" s="71">
        <v>3</v>
      </c>
      <c r="G113" s="71">
        <v>293.89999999999998</v>
      </c>
      <c r="H113" s="71">
        <v>19.113</v>
      </c>
      <c r="I113" s="71">
        <v>1610</v>
      </c>
      <c r="J113" s="71">
        <v>6.0430000000000001</v>
      </c>
      <c r="M113" s="71">
        <v>3.7004E-3</v>
      </c>
      <c r="V113" s="71" t="s">
        <v>149</v>
      </c>
      <c r="W113" s="71" t="s">
        <v>154</v>
      </c>
    </row>
    <row r="114" spans="1:23" x14ac:dyDescent="0.2">
      <c r="A114" s="71">
        <v>18</v>
      </c>
      <c r="B114" s="71" t="s">
        <v>17</v>
      </c>
      <c r="C114" s="71" t="s">
        <v>59</v>
      </c>
      <c r="D114" s="71">
        <v>0.57230000000000003</v>
      </c>
      <c r="E114" s="71">
        <v>57</v>
      </c>
      <c r="F114" s="71">
        <v>3</v>
      </c>
      <c r="G114" s="71">
        <v>293.89999999999998</v>
      </c>
      <c r="H114" s="71">
        <v>20.483000000000001</v>
      </c>
      <c r="I114" s="71">
        <v>1710</v>
      </c>
      <c r="J114" s="71">
        <v>5.7869999999999999</v>
      </c>
      <c r="M114" s="71">
        <v>3.6995000000000001E-3</v>
      </c>
      <c r="P114" s="71"/>
      <c r="V114" s="71" t="s">
        <v>149</v>
      </c>
      <c r="W114" s="71" t="s">
        <v>170</v>
      </c>
    </row>
    <row r="115" spans="1:23" x14ac:dyDescent="0.2">
      <c r="A115" s="71">
        <v>19</v>
      </c>
      <c r="B115" s="71" t="s">
        <v>17</v>
      </c>
      <c r="C115" s="71" t="s">
        <v>60</v>
      </c>
      <c r="D115" s="71">
        <v>0.60919999999999996</v>
      </c>
      <c r="E115" s="71">
        <v>57</v>
      </c>
      <c r="F115" s="71">
        <v>3</v>
      </c>
      <c r="G115" s="71">
        <v>293.89999999999998</v>
      </c>
      <c r="H115" s="71">
        <v>21.872</v>
      </c>
      <c r="I115" s="71">
        <v>1834</v>
      </c>
      <c r="J115" s="71">
        <v>5.8410000000000002</v>
      </c>
      <c r="M115" s="71">
        <v>3.6997000000000002E-3</v>
      </c>
      <c r="V115" s="71" t="s">
        <v>149</v>
      </c>
      <c r="W115" s="71" t="s">
        <v>171</v>
      </c>
    </row>
    <row r="116" spans="1:23" x14ac:dyDescent="0.2">
      <c r="A116" s="71">
        <v>20</v>
      </c>
      <c r="B116" s="71" t="s">
        <v>12</v>
      </c>
      <c r="C116" s="71" t="s">
        <v>61</v>
      </c>
      <c r="D116" s="71">
        <v>0.61119999999999997</v>
      </c>
      <c r="E116" s="71">
        <v>57</v>
      </c>
      <c r="F116" s="71">
        <v>3</v>
      </c>
      <c r="G116" s="71">
        <v>293.89999999999998</v>
      </c>
      <c r="H116" s="71">
        <v>18.757999999999999</v>
      </c>
      <c r="I116" s="71">
        <v>1578</v>
      </c>
      <c r="J116" s="71">
        <v>6.1020000000000003</v>
      </c>
      <c r="M116" s="71">
        <v>3.7006000000000001E-3</v>
      </c>
      <c r="V116" s="71" t="s">
        <v>149</v>
      </c>
      <c r="W116" s="71" t="s">
        <v>172</v>
      </c>
    </row>
    <row r="117" spans="1:23" x14ac:dyDescent="0.2">
      <c r="A117" s="71">
        <v>40</v>
      </c>
      <c r="B117" s="71" t="s">
        <v>12</v>
      </c>
      <c r="C117" s="71" t="s">
        <v>99</v>
      </c>
      <c r="D117" s="71">
        <v>0.48920000000000002</v>
      </c>
      <c r="E117" s="71">
        <v>57</v>
      </c>
      <c r="F117" s="71">
        <v>3</v>
      </c>
      <c r="G117" s="71">
        <v>293.89999999999998</v>
      </c>
      <c r="H117" s="71">
        <v>15.260999999999999</v>
      </c>
      <c r="I117" s="71">
        <v>1271</v>
      </c>
      <c r="J117" s="71">
        <v>5.806</v>
      </c>
      <c r="M117" s="71">
        <v>3.6995999999999999E-3</v>
      </c>
      <c r="V117" s="71" t="s">
        <v>149</v>
      </c>
      <c r="W117" s="71" t="s">
        <v>193</v>
      </c>
    </row>
    <row r="118" spans="1:23" x14ac:dyDescent="0.2">
      <c r="A118" s="71">
        <v>2</v>
      </c>
      <c r="B118" s="71" t="s">
        <v>17</v>
      </c>
      <c r="C118" s="71" t="s">
        <v>43</v>
      </c>
      <c r="D118" s="71">
        <v>0.62180000000000002</v>
      </c>
      <c r="E118" s="71">
        <v>57</v>
      </c>
      <c r="F118" s="71">
        <v>3</v>
      </c>
      <c r="G118" s="71">
        <v>294.10000000000002</v>
      </c>
      <c r="H118" s="71">
        <v>21.542999999999999</v>
      </c>
      <c r="I118" s="71">
        <v>1810</v>
      </c>
      <c r="J118" s="71">
        <v>5.8470000000000004</v>
      </c>
      <c r="M118" s="71">
        <v>3.6997000000000002E-3</v>
      </c>
      <c r="V118" s="71" t="s">
        <v>149</v>
      </c>
      <c r="W118" s="71" t="s">
        <v>151</v>
      </c>
    </row>
    <row r="119" spans="1:23" x14ac:dyDescent="0.2">
      <c r="A119" s="71">
        <v>4</v>
      </c>
      <c r="B119" s="71" t="s">
        <v>12</v>
      </c>
      <c r="C119" s="71" t="s">
        <v>45</v>
      </c>
      <c r="D119" s="71">
        <v>0.6391</v>
      </c>
      <c r="E119" s="71">
        <v>57</v>
      </c>
      <c r="F119" s="71">
        <v>3</v>
      </c>
      <c r="G119" s="71">
        <v>294.10000000000002</v>
      </c>
      <c r="H119" s="71">
        <v>15.798999999999999</v>
      </c>
      <c r="I119" s="71">
        <v>1325</v>
      </c>
      <c r="J119" s="71">
        <v>5.9809999999999999</v>
      </c>
      <c r="M119" s="71">
        <v>3.7001999999999998E-3</v>
      </c>
      <c r="V119" s="71" t="s">
        <v>149</v>
      </c>
      <c r="W119" s="71" t="s">
        <v>153</v>
      </c>
    </row>
    <row r="120" spans="1:23" x14ac:dyDescent="0.2">
      <c r="A120" s="71">
        <v>21</v>
      </c>
      <c r="B120" s="71" t="s">
        <v>12</v>
      </c>
      <c r="C120" s="71" t="s">
        <v>62</v>
      </c>
      <c r="D120" s="71">
        <v>0.60499999999999998</v>
      </c>
      <c r="E120" s="71">
        <v>57</v>
      </c>
      <c r="F120" s="71">
        <v>3</v>
      </c>
      <c r="G120" s="71">
        <v>294.10000000000002</v>
      </c>
      <c r="H120" s="71">
        <v>18.521999999999998</v>
      </c>
      <c r="I120" s="71">
        <v>1558</v>
      </c>
      <c r="J120" s="71">
        <v>6.01</v>
      </c>
      <c r="M120" s="71">
        <v>3.7003000000000001E-3</v>
      </c>
      <c r="V120" s="71" t="s">
        <v>149</v>
      </c>
      <c r="W120" s="71" t="s">
        <v>173</v>
      </c>
    </row>
    <row r="121" spans="1:23" x14ac:dyDescent="0.2">
      <c r="A121" s="71">
        <v>50</v>
      </c>
      <c r="B121" s="71" t="s">
        <v>120</v>
      </c>
      <c r="C121" s="71" t="s">
        <v>109</v>
      </c>
      <c r="D121">
        <v>0.37</v>
      </c>
      <c r="E121">
        <v>57</v>
      </c>
      <c r="F121">
        <v>3</v>
      </c>
      <c r="G121">
        <v>294.10000000000002</v>
      </c>
      <c r="H121">
        <v>12.757</v>
      </c>
      <c r="I121">
        <v>1018</v>
      </c>
      <c r="J121">
        <v>-3.069</v>
      </c>
      <c r="M121">
        <v>3.6668999999999998E-3</v>
      </c>
      <c r="V121" s="71" t="s">
        <v>149</v>
      </c>
      <c r="W121" s="71" t="s">
        <v>204</v>
      </c>
    </row>
    <row r="122" spans="1:23" x14ac:dyDescent="0.2">
      <c r="A122" s="71">
        <v>51</v>
      </c>
      <c r="B122" s="71" t="s">
        <v>120</v>
      </c>
      <c r="C122" s="71" t="s">
        <v>110</v>
      </c>
      <c r="D122">
        <v>0.50819999999999999</v>
      </c>
      <c r="E122">
        <v>57</v>
      </c>
      <c r="F122">
        <v>3</v>
      </c>
      <c r="G122">
        <v>294.10000000000002</v>
      </c>
      <c r="H122">
        <v>19.13</v>
      </c>
      <c r="I122">
        <v>1547</v>
      </c>
      <c r="J122">
        <v>-1.52</v>
      </c>
      <c r="M122">
        <v>3.6725999999999998E-3</v>
      </c>
      <c r="V122" s="71" t="s">
        <v>149</v>
      </c>
      <c r="W122" s="71" t="s">
        <v>205</v>
      </c>
    </row>
    <row r="123" spans="1:23" x14ac:dyDescent="0.2">
      <c r="A123" s="71">
        <v>38</v>
      </c>
      <c r="B123" s="71" t="s">
        <v>17</v>
      </c>
      <c r="C123" s="71" t="s">
        <v>97</v>
      </c>
      <c r="D123" s="71">
        <v>0.60009999999999997</v>
      </c>
      <c r="E123" s="71">
        <v>57</v>
      </c>
      <c r="F123" s="71">
        <v>3</v>
      </c>
      <c r="G123" s="71">
        <v>294.3</v>
      </c>
      <c r="H123" s="71">
        <v>21.751999999999999</v>
      </c>
      <c r="I123" s="71">
        <v>1816</v>
      </c>
      <c r="J123" s="71">
        <v>5.7690000000000001</v>
      </c>
      <c r="M123" s="71">
        <v>3.6993999999999998E-3</v>
      </c>
      <c r="V123" s="71" t="s">
        <v>149</v>
      </c>
      <c r="W123" s="71" t="s">
        <v>191</v>
      </c>
    </row>
    <row r="124" spans="1:23" x14ac:dyDescent="0.2">
      <c r="A124" s="71">
        <v>43</v>
      </c>
      <c r="B124" s="71" t="s">
        <v>11</v>
      </c>
      <c r="C124" s="71" t="s">
        <v>102</v>
      </c>
      <c r="D124" s="71">
        <v>0.2928</v>
      </c>
      <c r="E124">
        <v>50</v>
      </c>
      <c r="F124">
        <v>3</v>
      </c>
      <c r="G124">
        <v>294.5</v>
      </c>
      <c r="H124">
        <v>10.958</v>
      </c>
      <c r="I124">
        <v>892</v>
      </c>
      <c r="J124">
        <v>5.7789999999999999</v>
      </c>
      <c r="M124">
        <v>3.6995000000000001E-3</v>
      </c>
      <c r="V124" s="71" t="s">
        <v>149</v>
      </c>
      <c r="W124" s="71" t="s">
        <v>196</v>
      </c>
    </row>
    <row r="125" spans="1:23" x14ac:dyDescent="0.2">
      <c r="A125" s="71">
        <v>49</v>
      </c>
      <c r="B125" s="71" t="s">
        <v>120</v>
      </c>
      <c r="C125" s="71" t="s">
        <v>108</v>
      </c>
      <c r="D125">
        <v>0.24049999999999999</v>
      </c>
      <c r="E125">
        <v>57</v>
      </c>
      <c r="F125">
        <v>3</v>
      </c>
      <c r="G125">
        <v>294.5</v>
      </c>
      <c r="H125">
        <v>8.6679999999999993</v>
      </c>
      <c r="I125">
        <v>704</v>
      </c>
      <c r="J125">
        <v>-1.3149999999999999</v>
      </c>
      <c r="M125">
        <v>3.6733999999999998E-3</v>
      </c>
      <c r="V125" s="71" t="s">
        <v>149</v>
      </c>
      <c r="W125" s="71" t="s">
        <v>203</v>
      </c>
    </row>
    <row r="126" spans="1:23" x14ac:dyDescent="0.2">
      <c r="A126" s="71">
        <v>12</v>
      </c>
      <c r="B126" s="71" t="s">
        <v>159</v>
      </c>
      <c r="C126" s="71" t="s">
        <v>53</v>
      </c>
      <c r="D126" s="71">
        <v>0.59</v>
      </c>
      <c r="E126" s="71">
        <v>33</v>
      </c>
      <c r="F126" s="71">
        <v>3</v>
      </c>
      <c r="G126" s="71">
        <v>297</v>
      </c>
      <c r="H126" s="71">
        <v>1.917</v>
      </c>
      <c r="I126" s="71">
        <v>156</v>
      </c>
      <c r="J126" s="71">
        <v>-2.024</v>
      </c>
      <c r="M126" s="71">
        <v>3.6708000000000001E-3</v>
      </c>
      <c r="V126" s="71" t="s">
        <v>149</v>
      </c>
      <c r="W126" s="71" t="s">
        <v>163</v>
      </c>
    </row>
    <row r="127" spans="1:23" x14ac:dyDescent="0.2">
      <c r="A127" s="71">
        <v>13</v>
      </c>
      <c r="B127" s="71" t="s">
        <v>159</v>
      </c>
      <c r="C127" s="71" t="s">
        <v>54</v>
      </c>
      <c r="D127" s="71">
        <v>0.61</v>
      </c>
      <c r="E127" s="71">
        <v>33</v>
      </c>
      <c r="F127" s="71">
        <v>3</v>
      </c>
      <c r="G127" s="71">
        <v>297</v>
      </c>
      <c r="H127" s="71">
        <v>2.9129999999999998</v>
      </c>
      <c r="I127" s="71">
        <v>234</v>
      </c>
      <c r="J127" s="71">
        <v>2.58</v>
      </c>
      <c r="M127" s="71">
        <v>3.6876999999999999E-3</v>
      </c>
      <c r="V127" s="71" t="s">
        <v>149</v>
      </c>
      <c r="W127" s="71" t="s">
        <v>164</v>
      </c>
    </row>
    <row r="128" spans="1:23" x14ac:dyDescent="0.2">
      <c r="A128" s="71">
        <v>10</v>
      </c>
      <c r="B128" s="71" t="s">
        <v>159</v>
      </c>
      <c r="C128" s="71" t="s">
        <v>51</v>
      </c>
      <c r="D128" s="71">
        <v>0.61</v>
      </c>
      <c r="E128" s="71">
        <v>33</v>
      </c>
      <c r="F128" s="71">
        <v>3</v>
      </c>
      <c r="G128" s="71">
        <v>297.2</v>
      </c>
      <c r="H128" s="71">
        <v>1.65</v>
      </c>
      <c r="I128" s="71">
        <v>136</v>
      </c>
      <c r="J128" s="71">
        <v>2.9060000000000001</v>
      </c>
      <c r="M128" s="71">
        <v>3.6889000000000002E-3</v>
      </c>
      <c r="V128" s="71" t="s">
        <v>149</v>
      </c>
      <c r="W128" s="71" t="s">
        <v>161</v>
      </c>
    </row>
    <row r="129" spans="1:23" x14ac:dyDescent="0.2">
      <c r="A129" s="71">
        <v>16</v>
      </c>
      <c r="B129" s="71" t="s">
        <v>167</v>
      </c>
      <c r="C129" s="71" t="s">
        <v>57</v>
      </c>
      <c r="D129" s="71">
        <v>0.6</v>
      </c>
      <c r="E129" s="71">
        <v>33</v>
      </c>
      <c r="F129" s="71">
        <v>3</v>
      </c>
      <c r="G129" s="71">
        <v>297.2</v>
      </c>
      <c r="H129" s="71">
        <v>2.0680000000000001</v>
      </c>
      <c r="I129" s="71">
        <v>172</v>
      </c>
      <c r="J129" s="71">
        <v>7.327</v>
      </c>
      <c r="M129" s="71">
        <v>3.7050999999999998E-3</v>
      </c>
      <c r="V129" s="71" t="s">
        <v>149</v>
      </c>
      <c r="W129" s="71" t="s">
        <v>168</v>
      </c>
    </row>
    <row r="130" spans="1:23" x14ac:dyDescent="0.2">
      <c r="A130" s="71">
        <v>33</v>
      </c>
      <c r="B130" s="71" t="s">
        <v>184</v>
      </c>
      <c r="C130" s="71" t="s">
        <v>92</v>
      </c>
      <c r="D130" s="71">
        <v>0.47</v>
      </c>
      <c r="E130" s="71">
        <v>33</v>
      </c>
      <c r="F130" s="71">
        <v>3</v>
      </c>
      <c r="G130" s="71">
        <v>297.2</v>
      </c>
      <c r="H130" s="71">
        <v>21.17</v>
      </c>
      <c r="I130" s="71">
        <v>1804</v>
      </c>
      <c r="J130" s="71">
        <v>8.6419999999999995</v>
      </c>
      <c r="M130" s="71">
        <v>3.7100000000000002E-3</v>
      </c>
      <c r="V130" s="71" t="s">
        <v>149</v>
      </c>
      <c r="W130" s="71" t="s">
        <v>186</v>
      </c>
    </row>
    <row r="131" spans="1:23" x14ac:dyDescent="0.2">
      <c r="A131" s="71">
        <v>34</v>
      </c>
      <c r="B131" s="71" t="s">
        <v>184</v>
      </c>
      <c r="C131" s="71" t="s">
        <v>93</v>
      </c>
      <c r="D131" s="71">
        <v>0.56000000000000005</v>
      </c>
      <c r="E131" s="71">
        <v>33</v>
      </c>
      <c r="F131" s="71">
        <v>3</v>
      </c>
      <c r="G131" s="71">
        <v>297.2</v>
      </c>
      <c r="H131" s="71">
        <v>21.376999999999999</v>
      </c>
      <c r="I131" s="71">
        <v>1835</v>
      </c>
      <c r="J131" s="71">
        <v>8.6229999999999993</v>
      </c>
      <c r="M131" s="71">
        <v>3.7098999999999999E-3</v>
      </c>
      <c r="V131" s="71" t="s">
        <v>149</v>
      </c>
      <c r="W131" s="71" t="s">
        <v>187</v>
      </c>
    </row>
    <row r="132" spans="1:23" x14ac:dyDescent="0.2">
      <c r="A132" s="71">
        <v>11</v>
      </c>
      <c r="B132" s="71" t="s">
        <v>159</v>
      </c>
      <c r="C132" s="71" t="s">
        <v>52</v>
      </c>
      <c r="D132" s="71">
        <v>0.6</v>
      </c>
      <c r="E132" s="71">
        <v>33</v>
      </c>
      <c r="F132" s="71">
        <v>3</v>
      </c>
      <c r="G132" s="71">
        <v>297.39999999999998</v>
      </c>
      <c r="H132" s="71">
        <v>2.77</v>
      </c>
      <c r="I132" s="71">
        <v>229</v>
      </c>
      <c r="J132" s="71">
        <v>5.1980000000000004</v>
      </c>
      <c r="M132" s="71">
        <v>3.6973000000000002E-3</v>
      </c>
      <c r="V132" s="71" t="s">
        <v>149</v>
      </c>
      <c r="W132" s="71" t="s">
        <v>162</v>
      </c>
    </row>
    <row r="133" spans="1:23" x14ac:dyDescent="0.2">
      <c r="A133" s="71">
        <v>15</v>
      </c>
      <c r="B133" s="71" t="s">
        <v>159</v>
      </c>
      <c r="C133" s="71" t="s">
        <v>56</v>
      </c>
      <c r="D133" s="71">
        <v>0.55000000000000004</v>
      </c>
      <c r="E133" s="71">
        <v>33</v>
      </c>
      <c r="F133" s="71">
        <v>3</v>
      </c>
      <c r="G133" s="71">
        <v>297.39999999999998</v>
      </c>
      <c r="H133" s="71">
        <v>2.83</v>
      </c>
      <c r="I133" s="71">
        <v>236</v>
      </c>
      <c r="J133" s="71">
        <v>1.5129999999999999</v>
      </c>
      <c r="M133" s="71">
        <v>3.6838000000000001E-3</v>
      </c>
      <c r="V133" s="71" t="s">
        <v>149</v>
      </c>
      <c r="W133" s="71" t="s">
        <v>166</v>
      </c>
    </row>
    <row r="134" spans="1:23" x14ac:dyDescent="0.2">
      <c r="A134" s="71">
        <v>31</v>
      </c>
      <c r="B134" s="71" t="s">
        <v>167</v>
      </c>
      <c r="C134" s="71" t="s">
        <v>90</v>
      </c>
      <c r="D134" s="71">
        <v>0.47</v>
      </c>
      <c r="E134" s="71">
        <v>33</v>
      </c>
      <c r="F134" s="71">
        <v>3</v>
      </c>
      <c r="G134" s="71">
        <v>297.39999999999998</v>
      </c>
      <c r="H134" s="71">
        <v>1.7889999999999999</v>
      </c>
      <c r="I134" s="71">
        <v>145</v>
      </c>
      <c r="J134" s="71">
        <v>7.6619999999999999</v>
      </c>
      <c r="M134" s="71">
        <v>3.7063999999999999E-3</v>
      </c>
      <c r="V134" s="71" t="s">
        <v>149</v>
      </c>
      <c r="W134" s="71" t="s">
        <v>183</v>
      </c>
    </row>
    <row r="135" spans="1:23" x14ac:dyDescent="0.2">
      <c r="A135" s="71">
        <v>36</v>
      </c>
      <c r="B135" s="71" t="s">
        <v>184</v>
      </c>
      <c r="C135" s="71" t="s">
        <v>95</v>
      </c>
      <c r="D135" s="71">
        <v>0.49</v>
      </c>
      <c r="E135" s="71">
        <v>33</v>
      </c>
      <c r="F135" s="71">
        <v>3</v>
      </c>
      <c r="G135" s="71">
        <v>297.39999999999998</v>
      </c>
      <c r="H135" s="71">
        <v>25.297999999999998</v>
      </c>
      <c r="I135" s="71">
        <v>2186</v>
      </c>
      <c r="J135" s="71">
        <v>8.6189999999999998</v>
      </c>
      <c r="M135" s="71">
        <v>3.7098999999999999E-3</v>
      </c>
      <c r="V135" s="71" t="s">
        <v>149</v>
      </c>
      <c r="W135" s="71" t="s">
        <v>189</v>
      </c>
    </row>
    <row r="136" spans="1:23" x14ac:dyDescent="0.2">
      <c r="A136" s="71">
        <v>9</v>
      </c>
      <c r="B136" s="71" t="s">
        <v>159</v>
      </c>
      <c r="C136" s="71" t="s">
        <v>50</v>
      </c>
      <c r="D136" s="71">
        <v>0.54</v>
      </c>
      <c r="E136" s="71">
        <v>33</v>
      </c>
      <c r="F136" s="71">
        <v>3</v>
      </c>
      <c r="G136" s="71">
        <v>297.60000000000002</v>
      </c>
      <c r="H136" s="71">
        <v>1.7110000000000001</v>
      </c>
      <c r="I136" s="71">
        <v>141</v>
      </c>
      <c r="J136" s="71">
        <v>10.673999999999999</v>
      </c>
      <c r="M136" s="71">
        <v>3.7174999999999999E-3</v>
      </c>
      <c r="V136" s="71" t="s">
        <v>149</v>
      </c>
      <c r="W136" s="71" t="s">
        <v>160</v>
      </c>
    </row>
    <row r="137" spans="1:23" x14ac:dyDescent="0.2">
      <c r="A137" s="71">
        <v>14</v>
      </c>
      <c r="B137" s="71" t="s">
        <v>159</v>
      </c>
      <c r="C137" s="71" t="s">
        <v>55</v>
      </c>
      <c r="D137" s="71">
        <v>0.53</v>
      </c>
      <c r="E137" s="71">
        <v>33</v>
      </c>
      <c r="F137" s="71">
        <v>3</v>
      </c>
      <c r="G137" s="71">
        <v>297.60000000000002</v>
      </c>
      <c r="H137" s="71">
        <v>1.0920000000000001</v>
      </c>
      <c r="I137" s="71">
        <v>88</v>
      </c>
      <c r="J137" s="71">
        <v>3.4359999999999999</v>
      </c>
      <c r="M137" s="71">
        <v>3.6908000000000002E-3</v>
      </c>
      <c r="V137" s="71" t="s">
        <v>149</v>
      </c>
      <c r="W137" s="71" t="s">
        <v>165</v>
      </c>
    </row>
    <row r="138" spans="1:23" x14ac:dyDescent="0.2">
      <c r="A138" s="71">
        <v>28</v>
      </c>
      <c r="B138" s="71" t="s">
        <v>167</v>
      </c>
      <c r="C138" s="71" t="s">
        <v>20</v>
      </c>
      <c r="D138" s="71">
        <v>0.53</v>
      </c>
      <c r="E138" s="71">
        <v>33</v>
      </c>
      <c r="F138" s="71">
        <v>3</v>
      </c>
      <c r="G138" s="71">
        <v>297.60000000000002</v>
      </c>
      <c r="H138" s="71">
        <v>1.296</v>
      </c>
      <c r="I138" s="71">
        <v>106</v>
      </c>
      <c r="J138" s="71">
        <v>3.9860000000000002</v>
      </c>
      <c r="M138" s="71">
        <v>3.6928999999999998E-3</v>
      </c>
      <c r="V138" s="71" t="s">
        <v>149</v>
      </c>
      <c r="W138" s="71" t="s">
        <v>180</v>
      </c>
    </row>
    <row r="139" spans="1:23" x14ac:dyDescent="0.2">
      <c r="A139" s="71">
        <v>30</v>
      </c>
      <c r="B139" s="71" t="s">
        <v>167</v>
      </c>
      <c r="C139" s="71" t="s">
        <v>22</v>
      </c>
      <c r="D139" s="71">
        <v>0.57999999999999996</v>
      </c>
      <c r="E139" s="71">
        <v>33</v>
      </c>
      <c r="F139" s="71">
        <v>3</v>
      </c>
      <c r="G139" s="71">
        <v>297.60000000000002</v>
      </c>
      <c r="H139" s="71">
        <v>2.6040000000000001</v>
      </c>
      <c r="I139" s="71">
        <v>213</v>
      </c>
      <c r="J139" s="71">
        <v>3.738</v>
      </c>
      <c r="M139" s="71">
        <v>3.692E-3</v>
      </c>
      <c r="V139" s="71" t="s">
        <v>149</v>
      </c>
      <c r="W139" s="71" t="s">
        <v>182</v>
      </c>
    </row>
    <row r="140" spans="1:23" x14ac:dyDescent="0.2">
      <c r="A140" s="71">
        <v>32</v>
      </c>
      <c r="B140" s="71" t="s">
        <v>184</v>
      </c>
      <c r="C140" s="71" t="s">
        <v>91</v>
      </c>
      <c r="D140" s="71">
        <v>0.55000000000000004</v>
      </c>
      <c r="E140" s="71">
        <v>33</v>
      </c>
      <c r="F140" s="71">
        <v>3</v>
      </c>
      <c r="G140" s="71">
        <v>297.60000000000002</v>
      </c>
      <c r="H140" s="71">
        <v>19.36</v>
      </c>
      <c r="I140" s="71">
        <v>1647</v>
      </c>
      <c r="J140" s="71">
        <v>8.8239999999999998</v>
      </c>
      <c r="M140" s="71">
        <v>3.7106999999999999E-3</v>
      </c>
      <c r="V140" s="71" t="s">
        <v>149</v>
      </c>
      <c r="W140" s="71" t="s">
        <v>185</v>
      </c>
    </row>
    <row r="141" spans="1:23" x14ac:dyDescent="0.2">
      <c r="A141" s="71">
        <v>17</v>
      </c>
      <c r="B141" s="71" t="s">
        <v>167</v>
      </c>
      <c r="C141" s="71" t="s">
        <v>58</v>
      </c>
      <c r="D141" s="71">
        <v>0.53</v>
      </c>
      <c r="E141" s="71">
        <v>33</v>
      </c>
      <c r="F141" s="71">
        <v>3</v>
      </c>
      <c r="G141" s="71">
        <v>297.8</v>
      </c>
      <c r="H141" s="71">
        <v>2.02</v>
      </c>
      <c r="I141" s="71">
        <v>167</v>
      </c>
      <c r="J141" s="71">
        <v>7.7939999999999996</v>
      </c>
      <c r="M141" s="71">
        <v>3.7069E-3</v>
      </c>
      <c r="V141" s="71" t="s">
        <v>149</v>
      </c>
      <c r="W141" s="71" t="s">
        <v>169</v>
      </c>
    </row>
    <row r="142" spans="1:23" x14ac:dyDescent="0.2">
      <c r="A142" s="71">
        <v>22</v>
      </c>
      <c r="B142" s="71" t="s">
        <v>167</v>
      </c>
      <c r="C142" s="71" t="s">
        <v>63</v>
      </c>
      <c r="D142" s="71">
        <v>0.46</v>
      </c>
      <c r="E142" s="71">
        <v>33</v>
      </c>
      <c r="F142" s="71">
        <v>3</v>
      </c>
      <c r="G142" s="71">
        <v>297.8</v>
      </c>
      <c r="H142" s="71">
        <v>1.8149999999999999</v>
      </c>
      <c r="I142" s="71">
        <v>150</v>
      </c>
      <c r="J142" s="71">
        <v>8.26</v>
      </c>
      <c r="M142" s="71">
        <v>3.7085999999999998E-3</v>
      </c>
      <c r="V142" s="71" t="s">
        <v>149</v>
      </c>
      <c r="W142" s="71" t="s">
        <v>174</v>
      </c>
    </row>
    <row r="143" spans="1:23" x14ac:dyDescent="0.2">
      <c r="A143" s="71">
        <v>24</v>
      </c>
      <c r="B143" s="71" t="s">
        <v>167</v>
      </c>
      <c r="C143" s="71" t="s">
        <v>15</v>
      </c>
      <c r="D143" s="71">
        <v>0.59</v>
      </c>
      <c r="E143" s="71">
        <v>33</v>
      </c>
      <c r="F143" s="71">
        <v>3</v>
      </c>
      <c r="G143" s="71">
        <v>297.8</v>
      </c>
      <c r="H143" s="71">
        <v>3.0150000000000001</v>
      </c>
      <c r="I143" s="71">
        <v>250</v>
      </c>
      <c r="J143" s="71">
        <v>4.8079999999999998</v>
      </c>
      <c r="M143" s="71">
        <v>3.6958999999999998E-3</v>
      </c>
      <c r="V143" s="71" t="s">
        <v>149</v>
      </c>
      <c r="W143" s="71" t="s">
        <v>176</v>
      </c>
    </row>
    <row r="144" spans="1:23" x14ac:dyDescent="0.2">
      <c r="A144" s="71">
        <v>26</v>
      </c>
      <c r="B144" s="71" t="s">
        <v>167</v>
      </c>
      <c r="C144" s="71" t="s">
        <v>18</v>
      </c>
      <c r="D144" s="71">
        <v>0.53</v>
      </c>
      <c r="E144" s="71">
        <v>33</v>
      </c>
      <c r="F144" s="71">
        <v>3</v>
      </c>
      <c r="G144" s="71">
        <v>297.8</v>
      </c>
      <c r="H144" s="71">
        <v>1.127</v>
      </c>
      <c r="I144" s="71">
        <v>91</v>
      </c>
      <c r="J144" s="71">
        <v>3.577</v>
      </c>
      <c r="M144" s="71">
        <v>3.6914000000000001E-3</v>
      </c>
      <c r="V144" s="71" t="s">
        <v>149</v>
      </c>
      <c r="W144" s="71" t="s">
        <v>178</v>
      </c>
    </row>
    <row r="145" spans="1:23" x14ac:dyDescent="0.2">
      <c r="A145" s="71">
        <v>27</v>
      </c>
      <c r="B145" s="71" t="s">
        <v>167</v>
      </c>
      <c r="C145" s="71" t="s">
        <v>19</v>
      </c>
      <c r="D145" s="71">
        <v>0.45</v>
      </c>
      <c r="E145" s="71">
        <v>33</v>
      </c>
      <c r="F145" s="71">
        <v>3</v>
      </c>
      <c r="G145" s="71">
        <v>297.8</v>
      </c>
      <c r="H145" s="71">
        <v>0.82899999999999996</v>
      </c>
      <c r="I145" s="71">
        <v>68</v>
      </c>
      <c r="J145" s="71">
        <v>4.375</v>
      </c>
      <c r="M145" s="71">
        <v>3.6943000000000002E-3</v>
      </c>
      <c r="V145" s="71" t="s">
        <v>149</v>
      </c>
      <c r="W145" s="71" t="s">
        <v>179</v>
      </c>
    </row>
    <row r="146" spans="1:23" x14ac:dyDescent="0.2">
      <c r="A146" s="71">
        <v>29</v>
      </c>
      <c r="B146" s="71" t="s">
        <v>167</v>
      </c>
      <c r="C146" s="71" t="s">
        <v>21</v>
      </c>
      <c r="D146" s="71">
        <v>0.52</v>
      </c>
      <c r="E146" s="71">
        <v>33</v>
      </c>
      <c r="F146" s="71">
        <v>3</v>
      </c>
      <c r="G146" s="71">
        <v>297.8</v>
      </c>
      <c r="H146" s="71">
        <v>1.2649999999999999</v>
      </c>
      <c r="I146" s="71">
        <v>102</v>
      </c>
      <c r="J146" s="71">
        <v>4.8810000000000002</v>
      </c>
      <c r="M146" s="71">
        <v>3.6962000000000002E-3</v>
      </c>
      <c r="V146" s="71" t="s">
        <v>149</v>
      </c>
      <c r="W146" s="71" t="s">
        <v>181</v>
      </c>
    </row>
    <row r="147" spans="1:23" x14ac:dyDescent="0.2">
      <c r="A147" s="71">
        <v>35</v>
      </c>
      <c r="B147" s="71" t="s">
        <v>184</v>
      </c>
      <c r="C147" s="71" t="s">
        <v>94</v>
      </c>
      <c r="D147" s="71">
        <v>0.45</v>
      </c>
      <c r="E147" s="71">
        <v>33</v>
      </c>
      <c r="F147" s="71">
        <v>3</v>
      </c>
      <c r="G147" s="71">
        <v>297.8</v>
      </c>
      <c r="H147" s="71">
        <v>15.971</v>
      </c>
      <c r="I147" s="71">
        <v>1353</v>
      </c>
      <c r="J147" s="71">
        <v>8.5980000000000008</v>
      </c>
      <c r="M147" s="71">
        <v>3.7098000000000001E-3</v>
      </c>
      <c r="V147" s="71" t="s">
        <v>149</v>
      </c>
      <c r="W147" s="71" t="s">
        <v>188</v>
      </c>
    </row>
    <row r="148" spans="1:23" x14ac:dyDescent="0.2">
      <c r="A148" s="71">
        <v>23</v>
      </c>
      <c r="B148" s="71" t="s">
        <v>167</v>
      </c>
      <c r="C148" s="71" t="s">
        <v>14</v>
      </c>
      <c r="D148" s="71">
        <v>0.48</v>
      </c>
      <c r="E148" s="71">
        <v>33</v>
      </c>
      <c r="F148" s="71">
        <v>3</v>
      </c>
      <c r="G148" s="71">
        <v>298</v>
      </c>
      <c r="H148" s="71">
        <v>2.843</v>
      </c>
      <c r="I148" s="71">
        <v>236</v>
      </c>
      <c r="J148" s="71">
        <v>4.4340000000000002</v>
      </c>
      <c r="M148" s="71">
        <v>3.6944999999999999E-3</v>
      </c>
      <c r="V148" s="71" t="s">
        <v>149</v>
      </c>
      <c r="W148" s="71" t="s">
        <v>175</v>
      </c>
    </row>
    <row r="149" spans="1:23" x14ac:dyDescent="0.2">
      <c r="A149" s="71">
        <v>25</v>
      </c>
      <c r="B149" s="71" t="s">
        <v>167</v>
      </c>
      <c r="C149" s="71" t="s">
        <v>16</v>
      </c>
      <c r="D149" s="71">
        <v>0.46</v>
      </c>
      <c r="E149" s="71">
        <v>33</v>
      </c>
      <c r="F149" s="71">
        <v>3</v>
      </c>
      <c r="G149" s="71">
        <v>298</v>
      </c>
      <c r="H149" s="71">
        <v>3.1949999999999998</v>
      </c>
      <c r="I149" s="71">
        <v>265</v>
      </c>
      <c r="J149" s="71">
        <v>3.48</v>
      </c>
      <c r="M149" s="71">
        <v>3.6909999999999998E-3</v>
      </c>
      <c r="V149" s="71" t="s">
        <v>149</v>
      </c>
      <c r="W149" s="71" t="s">
        <v>177</v>
      </c>
    </row>
    <row r="150" spans="1:23" x14ac:dyDescent="0.2">
      <c r="A150" s="71">
        <v>7</v>
      </c>
      <c r="B150" s="71" t="s">
        <v>155</v>
      </c>
      <c r="C150" s="71" t="s">
        <v>48</v>
      </c>
      <c r="D150" s="71">
        <v>5.07</v>
      </c>
      <c r="E150" s="71">
        <v>0</v>
      </c>
      <c r="F150" s="71">
        <v>3</v>
      </c>
      <c r="G150" s="71">
        <v>303</v>
      </c>
      <c r="H150" s="71">
        <v>5.3010000000000002</v>
      </c>
      <c r="I150" s="71">
        <v>433</v>
      </c>
      <c r="J150" s="71">
        <v>7.3710000000000004</v>
      </c>
      <c r="M150" s="71">
        <v>3.7052999999999999E-3</v>
      </c>
      <c r="V150" s="71" t="s">
        <v>149</v>
      </c>
      <c r="W150" s="71" t="s">
        <v>157</v>
      </c>
    </row>
    <row r="151" spans="1:23" x14ac:dyDescent="0.2">
      <c r="A151" s="71">
        <v>8</v>
      </c>
      <c r="B151" s="71" t="s">
        <v>155</v>
      </c>
      <c r="C151" s="71" t="s">
        <v>49</v>
      </c>
      <c r="D151" s="71">
        <v>5.18</v>
      </c>
      <c r="E151" s="71">
        <v>0</v>
      </c>
      <c r="F151" s="71">
        <v>3</v>
      </c>
      <c r="G151" s="71">
        <v>303</v>
      </c>
      <c r="H151" s="71">
        <v>6.6130000000000004</v>
      </c>
      <c r="I151" s="71">
        <v>544</v>
      </c>
      <c r="J151" s="71">
        <v>5.6790000000000003</v>
      </c>
      <c r="M151" s="71">
        <v>3.6990999999999999E-3</v>
      </c>
      <c r="V151" s="71" t="s">
        <v>149</v>
      </c>
      <c r="W151" s="71" t="s">
        <v>158</v>
      </c>
    </row>
    <row r="152" spans="1:23" x14ac:dyDescent="0.2">
      <c r="A152" s="71">
        <v>6</v>
      </c>
      <c r="B152" s="71" t="s">
        <v>155</v>
      </c>
      <c r="C152" s="71" t="s">
        <v>47</v>
      </c>
      <c r="D152" s="71">
        <v>3.29</v>
      </c>
      <c r="E152" s="71">
        <v>0</v>
      </c>
      <c r="F152" s="71">
        <v>3</v>
      </c>
      <c r="G152" s="71">
        <v>303.89999999999998</v>
      </c>
      <c r="H152" s="71">
        <v>4.4359999999999999</v>
      </c>
      <c r="I152" s="71">
        <v>365</v>
      </c>
      <c r="J152" s="71">
        <v>7.0919999999999996</v>
      </c>
      <c r="M152" s="71">
        <v>3.7043000000000002E-3</v>
      </c>
      <c r="V152" s="71" t="s">
        <v>149</v>
      </c>
      <c r="W152" s="71" t="s">
        <v>156</v>
      </c>
    </row>
    <row r="153" spans="1:23" x14ac:dyDescent="0.2">
      <c r="A153" s="71">
        <v>45</v>
      </c>
      <c r="B153" s="71" t="s">
        <v>13</v>
      </c>
      <c r="C153" s="71" t="s">
        <v>104</v>
      </c>
      <c r="D153" s="71">
        <v>1.2213000000000001</v>
      </c>
      <c r="E153">
        <v>89</v>
      </c>
      <c r="F153">
        <v>4</v>
      </c>
      <c r="G153">
        <v>355.1</v>
      </c>
      <c r="H153">
        <v>72.713999999999999</v>
      </c>
      <c r="K153">
        <v>5073</v>
      </c>
      <c r="L153">
        <v>-33.841000000000001</v>
      </c>
      <c r="N153">
        <v>1.08019E-2</v>
      </c>
      <c r="V153" s="71" t="s">
        <v>149</v>
      </c>
      <c r="W153" s="71" t="s">
        <v>198</v>
      </c>
    </row>
    <row r="154" spans="1:23" x14ac:dyDescent="0.2">
      <c r="A154" s="71">
        <v>42</v>
      </c>
      <c r="B154" s="71" t="s">
        <v>10</v>
      </c>
      <c r="C154" s="71" t="s">
        <v>101</v>
      </c>
      <c r="D154" s="71">
        <v>1.0708</v>
      </c>
      <c r="E154">
        <v>89</v>
      </c>
      <c r="F154">
        <v>4</v>
      </c>
      <c r="G154">
        <v>355.9</v>
      </c>
      <c r="H154">
        <v>62.396999999999998</v>
      </c>
      <c r="K154">
        <v>4474</v>
      </c>
      <c r="L154">
        <v>-33.953000000000003</v>
      </c>
      <c r="N154">
        <v>1.08006E-2</v>
      </c>
      <c r="V154" s="71" t="s">
        <v>149</v>
      </c>
      <c r="W154" s="71" t="s">
        <v>195</v>
      </c>
    </row>
    <row r="155" spans="1:23" x14ac:dyDescent="0.2">
      <c r="A155" s="71">
        <v>44</v>
      </c>
      <c r="B155" s="71" t="s">
        <v>12</v>
      </c>
      <c r="C155" s="71" t="s">
        <v>103</v>
      </c>
      <c r="D155" s="71">
        <v>0.73029999999999995</v>
      </c>
      <c r="E155">
        <v>89</v>
      </c>
      <c r="F155">
        <v>4</v>
      </c>
      <c r="G155">
        <v>357.8</v>
      </c>
      <c r="H155">
        <v>40.969000000000001</v>
      </c>
      <c r="K155">
        <v>3121</v>
      </c>
      <c r="L155">
        <v>-34.090000000000003</v>
      </c>
      <c r="N155">
        <v>1.0799100000000001E-2</v>
      </c>
      <c r="V155" s="71" t="s">
        <v>149</v>
      </c>
      <c r="W155" s="71" t="s">
        <v>197</v>
      </c>
    </row>
    <row r="156" spans="1:23" x14ac:dyDescent="0.2">
      <c r="A156" s="71">
        <v>48</v>
      </c>
      <c r="B156" s="71" t="s">
        <v>120</v>
      </c>
      <c r="C156" s="71" t="s">
        <v>107</v>
      </c>
      <c r="D156">
        <v>0.87</v>
      </c>
      <c r="E156">
        <v>89</v>
      </c>
      <c r="F156">
        <v>4</v>
      </c>
      <c r="G156">
        <v>357.8</v>
      </c>
      <c r="H156">
        <v>42.234999999999999</v>
      </c>
      <c r="K156">
        <v>3194</v>
      </c>
      <c r="L156">
        <v>-38.387999999999998</v>
      </c>
      <c r="N156">
        <v>1.0751E-2</v>
      </c>
      <c r="V156" s="71" t="s">
        <v>149</v>
      </c>
      <c r="W156" s="71" t="s">
        <v>202</v>
      </c>
    </row>
    <row r="157" spans="1:23" x14ac:dyDescent="0.2">
      <c r="A157" s="71">
        <v>4</v>
      </c>
      <c r="B157" s="71" t="s">
        <v>12</v>
      </c>
      <c r="C157" s="71" t="s">
        <v>45</v>
      </c>
      <c r="D157" s="71">
        <v>0.6391</v>
      </c>
      <c r="E157" s="71">
        <v>89</v>
      </c>
      <c r="F157" s="71">
        <v>4</v>
      </c>
      <c r="G157" s="71">
        <v>358</v>
      </c>
      <c r="H157" s="71">
        <v>27.385999999999999</v>
      </c>
      <c r="K157" s="71">
        <v>2186</v>
      </c>
      <c r="L157" s="71">
        <v>-34.347000000000001</v>
      </c>
      <c r="N157" s="71">
        <v>1.0796200000000001E-2</v>
      </c>
      <c r="V157" s="71" t="s">
        <v>149</v>
      </c>
      <c r="W157" s="71" t="s">
        <v>153</v>
      </c>
    </row>
    <row r="158" spans="1:23" x14ac:dyDescent="0.2">
      <c r="A158" s="71">
        <v>5</v>
      </c>
      <c r="B158" s="71" t="s">
        <v>12</v>
      </c>
      <c r="C158" s="71" t="s">
        <v>46</v>
      </c>
      <c r="D158" s="71">
        <v>0.61270000000000002</v>
      </c>
      <c r="E158" s="71">
        <v>89</v>
      </c>
      <c r="F158" s="71">
        <v>4</v>
      </c>
      <c r="G158" s="71">
        <v>358</v>
      </c>
      <c r="H158" s="71">
        <v>33.607999999999997</v>
      </c>
      <c r="K158" s="71">
        <v>2616</v>
      </c>
      <c r="L158" s="71">
        <v>-34.247999999999998</v>
      </c>
      <c r="N158" s="71">
        <v>1.0797299999999999E-2</v>
      </c>
      <c r="V158" s="71" t="s">
        <v>149</v>
      </c>
      <c r="W158" s="71" t="s">
        <v>154</v>
      </c>
    </row>
    <row r="159" spans="1:23" x14ac:dyDescent="0.2">
      <c r="A159" s="71">
        <v>40</v>
      </c>
      <c r="B159" s="71" t="s">
        <v>12</v>
      </c>
      <c r="C159" s="71" t="s">
        <v>99</v>
      </c>
      <c r="D159" s="71">
        <v>0.48920000000000002</v>
      </c>
      <c r="E159" s="71">
        <v>89</v>
      </c>
      <c r="F159" s="71">
        <v>4</v>
      </c>
      <c r="G159" s="71">
        <v>358</v>
      </c>
      <c r="H159" s="71">
        <v>26.547000000000001</v>
      </c>
      <c r="K159" s="71">
        <v>2125</v>
      </c>
      <c r="L159" s="71">
        <v>-34.207999999999998</v>
      </c>
      <c r="N159" s="71">
        <v>1.07977E-2</v>
      </c>
      <c r="V159" s="71" t="s">
        <v>149</v>
      </c>
      <c r="W159" s="71" t="s">
        <v>193</v>
      </c>
    </row>
    <row r="160" spans="1:23" x14ac:dyDescent="0.2">
      <c r="A160" s="71">
        <v>20</v>
      </c>
      <c r="B160" s="71" t="s">
        <v>12</v>
      </c>
      <c r="C160" s="71" t="s">
        <v>61</v>
      </c>
      <c r="D160" s="71">
        <v>0.61119999999999997</v>
      </c>
      <c r="E160" s="71">
        <v>89</v>
      </c>
      <c r="F160" s="71">
        <v>4</v>
      </c>
      <c r="G160" s="71">
        <v>358.2</v>
      </c>
      <c r="H160" s="71">
        <v>33.073</v>
      </c>
      <c r="K160" s="71">
        <v>2586</v>
      </c>
      <c r="L160" s="71">
        <v>-34.136000000000003</v>
      </c>
      <c r="N160" s="71">
        <v>1.07986E-2</v>
      </c>
      <c r="V160" s="71" t="s">
        <v>149</v>
      </c>
      <c r="W160" s="71" t="s">
        <v>172</v>
      </c>
    </row>
    <row r="161" spans="1:23" x14ac:dyDescent="0.2">
      <c r="A161" s="71">
        <v>21</v>
      </c>
      <c r="B161" s="71" t="s">
        <v>12</v>
      </c>
      <c r="C161" s="71" t="s">
        <v>62</v>
      </c>
      <c r="D161" s="71">
        <v>0.60499999999999998</v>
      </c>
      <c r="E161" s="71">
        <v>89</v>
      </c>
      <c r="F161" s="71">
        <v>4</v>
      </c>
      <c r="G161" s="71">
        <v>358.2</v>
      </c>
      <c r="H161" s="71">
        <v>32.656999999999996</v>
      </c>
      <c r="K161" s="71">
        <v>2556</v>
      </c>
      <c r="L161" s="71">
        <v>-34.183</v>
      </c>
      <c r="N161" s="71">
        <v>1.0798E-2</v>
      </c>
      <c r="V161" s="71" t="s">
        <v>149</v>
      </c>
      <c r="W161" s="71" t="s">
        <v>173</v>
      </c>
    </row>
    <row r="162" spans="1:23" x14ac:dyDescent="0.2">
      <c r="A162" s="71">
        <v>41</v>
      </c>
      <c r="B162" s="71" t="s">
        <v>12</v>
      </c>
      <c r="C162" s="71" t="s">
        <v>100</v>
      </c>
      <c r="D162" s="71">
        <v>0.52749999999999997</v>
      </c>
      <c r="E162" s="71">
        <v>89</v>
      </c>
      <c r="F162" s="71">
        <v>4</v>
      </c>
      <c r="G162" s="71">
        <v>358.2</v>
      </c>
      <c r="H162" s="71">
        <v>28.626999999999999</v>
      </c>
      <c r="K162" s="71">
        <v>2277</v>
      </c>
      <c r="L162" s="71">
        <v>-34.161000000000001</v>
      </c>
      <c r="N162" s="71">
        <v>1.07983E-2</v>
      </c>
      <c r="V162" s="71" t="s">
        <v>149</v>
      </c>
      <c r="W162" s="71" t="s">
        <v>194</v>
      </c>
    </row>
    <row r="163" spans="1:23" x14ac:dyDescent="0.2">
      <c r="A163" s="71">
        <v>39</v>
      </c>
      <c r="B163" s="71" t="s">
        <v>17</v>
      </c>
      <c r="C163" s="71" t="s">
        <v>98</v>
      </c>
      <c r="D163" s="71">
        <v>0.54349999999999998</v>
      </c>
      <c r="E163" s="71">
        <v>89</v>
      </c>
      <c r="F163" s="71">
        <v>4</v>
      </c>
      <c r="G163" s="71">
        <v>358.4</v>
      </c>
      <c r="H163" s="71">
        <v>27.004999999999999</v>
      </c>
      <c r="K163" s="71">
        <v>2158</v>
      </c>
      <c r="L163" s="71">
        <v>-29.039000000000001</v>
      </c>
      <c r="N163" s="71">
        <v>1.0855500000000001E-2</v>
      </c>
      <c r="V163" s="71" t="s">
        <v>149</v>
      </c>
      <c r="W163" s="71" t="s">
        <v>192</v>
      </c>
    </row>
    <row r="164" spans="1:23" x14ac:dyDescent="0.2">
      <c r="A164" s="71">
        <v>3</v>
      </c>
      <c r="B164" s="71" t="s">
        <v>17</v>
      </c>
      <c r="C164" s="71" t="s">
        <v>44</v>
      </c>
      <c r="D164" s="71">
        <v>0.61919999999999997</v>
      </c>
      <c r="E164" s="71">
        <v>89</v>
      </c>
      <c r="F164" s="71">
        <v>4</v>
      </c>
      <c r="G164" s="71">
        <v>358.6</v>
      </c>
      <c r="H164" s="71">
        <v>29.564</v>
      </c>
      <c r="K164" s="71">
        <v>2330</v>
      </c>
      <c r="L164" s="71">
        <v>-28.628</v>
      </c>
      <c r="N164" s="71">
        <v>1.0860099999999999E-2</v>
      </c>
      <c r="V164" s="71" t="s">
        <v>149</v>
      </c>
      <c r="W164" s="71" t="s">
        <v>152</v>
      </c>
    </row>
    <row r="165" spans="1:23" x14ac:dyDescent="0.2">
      <c r="A165" s="71">
        <v>19</v>
      </c>
      <c r="B165" s="71" t="s">
        <v>17</v>
      </c>
      <c r="C165" s="71" t="s">
        <v>60</v>
      </c>
      <c r="D165" s="71">
        <v>0.60919999999999996</v>
      </c>
      <c r="E165" s="71">
        <v>89</v>
      </c>
      <c r="F165" s="71">
        <v>4</v>
      </c>
      <c r="G165" s="71">
        <v>358.9</v>
      </c>
      <c r="H165" s="71">
        <v>30.329000000000001</v>
      </c>
      <c r="K165" s="71">
        <v>2391</v>
      </c>
      <c r="L165" s="71">
        <v>-28.832999999999998</v>
      </c>
      <c r="N165" s="71">
        <v>1.0857800000000001E-2</v>
      </c>
      <c r="V165" s="71" t="s">
        <v>149</v>
      </c>
      <c r="W165" s="71" t="s">
        <v>171</v>
      </c>
    </row>
    <row r="166" spans="1:23" x14ac:dyDescent="0.2">
      <c r="A166" s="71">
        <v>2</v>
      </c>
      <c r="B166" s="71" t="s">
        <v>17</v>
      </c>
      <c r="C166" s="71" t="s">
        <v>43</v>
      </c>
      <c r="D166" s="71">
        <v>0.62180000000000002</v>
      </c>
      <c r="E166" s="71">
        <v>89</v>
      </c>
      <c r="F166" s="71">
        <v>4</v>
      </c>
      <c r="G166" s="71">
        <v>359.1</v>
      </c>
      <c r="H166" s="71">
        <v>29.617000000000001</v>
      </c>
      <c r="K166" s="71">
        <v>2333</v>
      </c>
      <c r="L166" s="71">
        <v>-29.231000000000002</v>
      </c>
      <c r="N166" s="71">
        <v>1.0853399999999999E-2</v>
      </c>
      <c r="V166" s="71" t="s">
        <v>149</v>
      </c>
      <c r="W166" s="71" t="s">
        <v>151</v>
      </c>
    </row>
    <row r="167" spans="1:23" x14ac:dyDescent="0.2">
      <c r="A167" s="71">
        <v>38</v>
      </c>
      <c r="B167" s="71" t="s">
        <v>17</v>
      </c>
      <c r="C167" s="71" t="s">
        <v>97</v>
      </c>
      <c r="D167" s="71">
        <v>0.60009999999999997</v>
      </c>
      <c r="E167" s="71">
        <v>89</v>
      </c>
      <c r="F167" s="71">
        <v>4</v>
      </c>
      <c r="G167" s="71">
        <v>359.1</v>
      </c>
      <c r="H167" s="71">
        <v>30.302</v>
      </c>
      <c r="K167" s="71">
        <v>2374</v>
      </c>
      <c r="L167" s="71">
        <v>-28.981999999999999</v>
      </c>
      <c r="N167" s="71">
        <v>1.08562E-2</v>
      </c>
      <c r="V167" s="71" t="s">
        <v>149</v>
      </c>
      <c r="W167" s="71" t="s">
        <v>191</v>
      </c>
    </row>
    <row r="168" spans="1:23" x14ac:dyDescent="0.2">
      <c r="A168" s="71">
        <v>51</v>
      </c>
      <c r="B168" s="71" t="s">
        <v>120</v>
      </c>
      <c r="C168" s="71" t="s">
        <v>110</v>
      </c>
      <c r="D168">
        <v>0.50819999999999999</v>
      </c>
      <c r="E168">
        <v>89</v>
      </c>
      <c r="F168">
        <v>4</v>
      </c>
      <c r="G168">
        <v>359.1</v>
      </c>
      <c r="H168">
        <v>24.9</v>
      </c>
      <c r="K168">
        <v>1973</v>
      </c>
      <c r="L168">
        <v>-38.588000000000001</v>
      </c>
      <c r="N168">
        <v>1.0748799999999999E-2</v>
      </c>
      <c r="V168" s="71" t="s">
        <v>149</v>
      </c>
      <c r="W168" s="71" t="s">
        <v>205</v>
      </c>
    </row>
    <row r="169" spans="1:23" x14ac:dyDescent="0.2">
      <c r="A169" s="71">
        <v>43</v>
      </c>
      <c r="B169" s="71" t="s">
        <v>11</v>
      </c>
      <c r="C169" s="71" t="s">
        <v>102</v>
      </c>
      <c r="D169" s="71">
        <v>0.2928</v>
      </c>
      <c r="E169">
        <v>89</v>
      </c>
      <c r="F169">
        <v>4</v>
      </c>
      <c r="G169">
        <v>359.3</v>
      </c>
      <c r="H169">
        <v>15.071999999999999</v>
      </c>
      <c r="K169">
        <v>1246</v>
      </c>
      <c r="L169">
        <v>-34.033000000000001</v>
      </c>
      <c r="N169">
        <v>1.0799700000000001E-2</v>
      </c>
      <c r="V169" s="71" t="s">
        <v>149</v>
      </c>
      <c r="W169" s="71" t="s">
        <v>196</v>
      </c>
    </row>
    <row r="170" spans="1:23" x14ac:dyDescent="0.2">
      <c r="A170" s="71">
        <v>50</v>
      </c>
      <c r="B170" s="71" t="s">
        <v>120</v>
      </c>
      <c r="C170" s="71" t="s">
        <v>109</v>
      </c>
      <c r="D170">
        <v>0.37</v>
      </c>
      <c r="E170">
        <v>89</v>
      </c>
      <c r="F170">
        <v>4</v>
      </c>
      <c r="G170">
        <v>359.3</v>
      </c>
      <c r="H170">
        <v>16.571999999999999</v>
      </c>
      <c r="K170">
        <v>1336</v>
      </c>
      <c r="L170">
        <v>-39.045000000000002</v>
      </c>
      <c r="N170">
        <v>1.07437E-2</v>
      </c>
      <c r="V170" s="71" t="s">
        <v>149</v>
      </c>
      <c r="W170" s="71" t="s">
        <v>204</v>
      </c>
    </row>
    <row r="171" spans="1:23" x14ac:dyDescent="0.2">
      <c r="A171" s="71">
        <v>49</v>
      </c>
      <c r="B171" s="71" t="s">
        <v>120</v>
      </c>
      <c r="C171" s="71" t="s">
        <v>108</v>
      </c>
      <c r="D171">
        <v>0.24049999999999999</v>
      </c>
      <c r="E171">
        <v>89</v>
      </c>
      <c r="F171">
        <v>4</v>
      </c>
      <c r="G171">
        <v>360.7</v>
      </c>
      <c r="H171">
        <v>10.677</v>
      </c>
      <c r="K171">
        <v>899</v>
      </c>
      <c r="L171">
        <v>-38.436</v>
      </c>
      <c r="N171">
        <v>1.07505E-2</v>
      </c>
      <c r="V171" s="71" t="s">
        <v>149</v>
      </c>
      <c r="W171" s="71" t="s">
        <v>203</v>
      </c>
    </row>
    <row r="172" spans="1:23" x14ac:dyDescent="0.2">
      <c r="A172" s="71">
        <v>18</v>
      </c>
      <c r="B172" s="71" t="s">
        <v>17</v>
      </c>
      <c r="C172" s="71" t="s">
        <v>59</v>
      </c>
      <c r="D172" s="71">
        <v>0.57230000000000003</v>
      </c>
      <c r="E172" s="71">
        <v>89</v>
      </c>
      <c r="F172" s="71">
        <v>4</v>
      </c>
      <c r="G172" s="71">
        <v>361.6</v>
      </c>
      <c r="H172" s="71">
        <v>28.318999999999999</v>
      </c>
      <c r="K172" s="71">
        <v>2247</v>
      </c>
      <c r="L172" s="71">
        <v>-29.852</v>
      </c>
      <c r="N172" s="71">
        <v>1.0846400000000001E-2</v>
      </c>
      <c r="O172" s="71"/>
      <c r="V172" s="71" t="s">
        <v>149</v>
      </c>
      <c r="W172" s="71" t="s">
        <v>170</v>
      </c>
    </row>
    <row r="173" spans="1:23" x14ac:dyDescent="0.2">
      <c r="A173" s="71">
        <v>12</v>
      </c>
      <c r="B173" s="71" t="s">
        <v>159</v>
      </c>
      <c r="C173" s="71" t="s">
        <v>53</v>
      </c>
      <c r="D173" s="71">
        <v>0.59</v>
      </c>
      <c r="E173" s="71">
        <v>79</v>
      </c>
      <c r="F173" s="71">
        <v>4</v>
      </c>
      <c r="G173" s="71">
        <v>364.9</v>
      </c>
      <c r="H173" s="71">
        <v>99.369</v>
      </c>
      <c r="K173" s="71">
        <v>5399</v>
      </c>
      <c r="L173" s="71">
        <v>-38.941000000000003</v>
      </c>
      <c r="N173" s="71">
        <v>1.0744800000000001E-2</v>
      </c>
      <c r="V173" s="71" t="s">
        <v>149</v>
      </c>
      <c r="W173" s="71" t="s">
        <v>163</v>
      </c>
    </row>
    <row r="174" spans="1:23" x14ac:dyDescent="0.2">
      <c r="A174" s="71">
        <v>34</v>
      </c>
      <c r="B174" s="71" t="s">
        <v>184</v>
      </c>
      <c r="C174" s="71" t="s">
        <v>93</v>
      </c>
      <c r="D174" s="71">
        <v>0.56000000000000005</v>
      </c>
      <c r="E174" s="71">
        <v>79</v>
      </c>
      <c r="F174" s="71">
        <v>4</v>
      </c>
      <c r="G174" s="71">
        <v>365.1</v>
      </c>
      <c r="H174" s="71">
        <v>95.501000000000005</v>
      </c>
      <c r="K174" s="71">
        <v>5257</v>
      </c>
      <c r="L174" s="71">
        <v>-35.414999999999999</v>
      </c>
      <c r="N174" s="71">
        <v>1.07843E-2</v>
      </c>
      <c r="V174" s="71" t="s">
        <v>149</v>
      </c>
      <c r="W174" s="71" t="s">
        <v>187</v>
      </c>
    </row>
    <row r="175" spans="1:23" x14ac:dyDescent="0.2">
      <c r="A175" s="71">
        <v>36</v>
      </c>
      <c r="B175" s="71" t="s">
        <v>184</v>
      </c>
      <c r="C175" s="71" t="s">
        <v>95</v>
      </c>
      <c r="D175" s="71">
        <v>0.49</v>
      </c>
      <c r="E175" s="71">
        <v>79</v>
      </c>
      <c r="F175" s="71">
        <v>4</v>
      </c>
      <c r="G175" s="71">
        <v>365.1</v>
      </c>
      <c r="H175" s="71">
        <v>108.95099999999999</v>
      </c>
      <c r="K175" s="71">
        <v>5923</v>
      </c>
      <c r="L175" s="71">
        <v>-35.228000000000002</v>
      </c>
      <c r="N175" s="71">
        <v>1.07863E-2</v>
      </c>
      <c r="V175" s="71" t="s">
        <v>149</v>
      </c>
      <c r="W175" s="71" t="s">
        <v>189</v>
      </c>
    </row>
    <row r="176" spans="1:23" x14ac:dyDescent="0.2">
      <c r="A176" s="71">
        <v>47</v>
      </c>
      <c r="B176" s="71" t="s">
        <v>200</v>
      </c>
      <c r="C176" s="71" t="s">
        <v>106</v>
      </c>
      <c r="E176">
        <v>0</v>
      </c>
      <c r="F176">
        <v>3</v>
      </c>
      <c r="G176">
        <v>365.3</v>
      </c>
      <c r="H176">
        <v>1.6080000000000001</v>
      </c>
      <c r="K176">
        <v>97</v>
      </c>
      <c r="L176">
        <v>-39.767000000000003</v>
      </c>
      <c r="N176">
        <v>1.07356E-2</v>
      </c>
      <c r="V176" s="71" t="s">
        <v>149</v>
      </c>
      <c r="W176" s="71" t="s">
        <v>201</v>
      </c>
    </row>
    <row r="177" spans="1:23" x14ac:dyDescent="0.2">
      <c r="A177" s="71">
        <v>10</v>
      </c>
      <c r="B177" s="71" t="s">
        <v>159</v>
      </c>
      <c r="C177" s="71" t="s">
        <v>51</v>
      </c>
      <c r="D177" s="71">
        <v>0.61</v>
      </c>
      <c r="E177" s="71">
        <v>79</v>
      </c>
      <c r="F177" s="71">
        <v>4</v>
      </c>
      <c r="G177" s="71">
        <v>365.5</v>
      </c>
      <c r="H177" s="71">
        <v>92.042000000000002</v>
      </c>
      <c r="K177" s="71">
        <v>5026</v>
      </c>
      <c r="L177" s="71">
        <v>-38.860999999999997</v>
      </c>
      <c r="N177" s="71">
        <v>1.07457E-2</v>
      </c>
      <c r="V177" s="71" t="s">
        <v>149</v>
      </c>
      <c r="W177" s="71" t="s">
        <v>161</v>
      </c>
    </row>
    <row r="178" spans="1:23" x14ac:dyDescent="0.2">
      <c r="A178" s="71">
        <v>15</v>
      </c>
      <c r="B178" s="71" t="s">
        <v>159</v>
      </c>
      <c r="C178" s="71" t="s">
        <v>56</v>
      </c>
      <c r="D178" s="71">
        <v>0.55000000000000004</v>
      </c>
      <c r="E178" s="71">
        <v>79</v>
      </c>
      <c r="F178" s="71">
        <v>4</v>
      </c>
      <c r="G178" s="71">
        <v>365.5</v>
      </c>
      <c r="H178" s="71">
        <v>101.386</v>
      </c>
      <c r="K178" s="71">
        <v>5514</v>
      </c>
      <c r="L178" s="71">
        <v>-42.667999999999999</v>
      </c>
      <c r="N178" s="71">
        <v>1.07032E-2</v>
      </c>
      <c r="V178" s="71" t="s">
        <v>149</v>
      </c>
      <c r="W178" s="71" t="s">
        <v>166</v>
      </c>
    </row>
    <row r="179" spans="1:23" x14ac:dyDescent="0.2">
      <c r="A179" s="71">
        <v>16</v>
      </c>
      <c r="B179" s="71" t="s">
        <v>167</v>
      </c>
      <c r="C179" s="71" t="s">
        <v>57</v>
      </c>
      <c r="D179" s="71">
        <v>0.6</v>
      </c>
      <c r="E179" s="71">
        <v>79</v>
      </c>
      <c r="F179" s="71">
        <v>4</v>
      </c>
      <c r="G179" s="71">
        <v>365.5</v>
      </c>
      <c r="H179" s="71">
        <v>94.706999999999994</v>
      </c>
      <c r="K179" s="71">
        <v>5209</v>
      </c>
      <c r="L179" s="71">
        <v>-22.029</v>
      </c>
      <c r="N179" s="71">
        <v>1.09339E-2</v>
      </c>
      <c r="V179" s="71" t="s">
        <v>149</v>
      </c>
      <c r="W179" s="71" t="s">
        <v>168</v>
      </c>
    </row>
    <row r="180" spans="1:23" x14ac:dyDescent="0.2">
      <c r="A180" s="71">
        <v>33</v>
      </c>
      <c r="B180" s="71" t="s">
        <v>184</v>
      </c>
      <c r="C180" s="71" t="s">
        <v>92</v>
      </c>
      <c r="D180" s="71">
        <v>0.47</v>
      </c>
      <c r="E180" s="71">
        <v>79</v>
      </c>
      <c r="F180" s="71">
        <v>4</v>
      </c>
      <c r="G180" s="71">
        <v>365.5</v>
      </c>
      <c r="H180" s="71">
        <v>92.977000000000004</v>
      </c>
      <c r="K180" s="71">
        <v>5101</v>
      </c>
      <c r="L180" s="71">
        <v>-35.359000000000002</v>
      </c>
      <c r="N180" s="71">
        <v>1.07849E-2</v>
      </c>
      <c r="V180" s="71" t="s">
        <v>149</v>
      </c>
      <c r="W180" s="71" t="s">
        <v>186</v>
      </c>
    </row>
    <row r="181" spans="1:23" x14ac:dyDescent="0.2">
      <c r="A181" s="71">
        <v>11</v>
      </c>
      <c r="B181" s="71" t="s">
        <v>159</v>
      </c>
      <c r="C181" s="71" t="s">
        <v>52</v>
      </c>
      <c r="D181" s="71">
        <v>0.6</v>
      </c>
      <c r="E181" s="71">
        <v>79</v>
      </c>
      <c r="F181" s="71">
        <v>4</v>
      </c>
      <c r="G181" s="71">
        <v>365.8</v>
      </c>
      <c r="H181" s="71">
        <v>90.573999999999998</v>
      </c>
      <c r="K181" s="71">
        <v>4967</v>
      </c>
      <c r="L181" s="71">
        <v>-39.079000000000001</v>
      </c>
      <c r="N181" s="71">
        <v>1.0743300000000001E-2</v>
      </c>
      <c r="V181" s="71" t="s">
        <v>149</v>
      </c>
      <c r="W181" s="71" t="s">
        <v>162</v>
      </c>
    </row>
    <row r="182" spans="1:23" x14ac:dyDescent="0.2">
      <c r="A182" s="71">
        <v>13</v>
      </c>
      <c r="B182" s="71" t="s">
        <v>159</v>
      </c>
      <c r="C182" s="71" t="s">
        <v>54</v>
      </c>
      <c r="D182" s="71">
        <v>0.61</v>
      </c>
      <c r="E182" s="71">
        <v>79</v>
      </c>
      <c r="F182" s="71">
        <v>4</v>
      </c>
      <c r="G182" s="71">
        <v>365.8</v>
      </c>
      <c r="H182" s="71">
        <v>83.799000000000007</v>
      </c>
      <c r="K182" s="71">
        <v>4639</v>
      </c>
      <c r="L182" s="71">
        <v>-23.850999999999999</v>
      </c>
      <c r="N182" s="71">
        <v>1.09135E-2</v>
      </c>
      <c r="V182" s="71" t="s">
        <v>149</v>
      </c>
      <c r="W182" s="71" t="s">
        <v>164</v>
      </c>
    </row>
    <row r="183" spans="1:23" x14ac:dyDescent="0.2">
      <c r="A183" s="71">
        <v>32</v>
      </c>
      <c r="B183" s="71" t="s">
        <v>184</v>
      </c>
      <c r="C183" s="71" t="s">
        <v>91</v>
      </c>
      <c r="D183" s="71">
        <v>0.55000000000000004</v>
      </c>
      <c r="E183" s="71">
        <v>79</v>
      </c>
      <c r="F183" s="71">
        <v>4</v>
      </c>
      <c r="G183" s="71">
        <v>366</v>
      </c>
      <c r="H183" s="71">
        <v>87.028000000000006</v>
      </c>
      <c r="K183" s="71">
        <v>4829</v>
      </c>
      <c r="L183" s="71">
        <v>-35.383000000000003</v>
      </c>
      <c r="N183" s="71">
        <v>1.07846E-2</v>
      </c>
      <c r="V183" s="71" t="s">
        <v>149</v>
      </c>
      <c r="W183" s="71" t="s">
        <v>185</v>
      </c>
    </row>
    <row r="184" spans="1:23" x14ac:dyDescent="0.2">
      <c r="A184" s="71">
        <v>22</v>
      </c>
      <c r="B184" s="71" t="s">
        <v>167</v>
      </c>
      <c r="C184" s="71" t="s">
        <v>63</v>
      </c>
      <c r="D184" s="71">
        <v>0.46</v>
      </c>
      <c r="E184" s="71">
        <v>79</v>
      </c>
      <c r="F184" s="71">
        <v>4</v>
      </c>
      <c r="G184" s="71">
        <v>366.2</v>
      </c>
      <c r="H184" s="71">
        <v>77.811999999999998</v>
      </c>
      <c r="K184" s="71">
        <v>4360</v>
      </c>
      <c r="L184" s="71">
        <v>-20.523</v>
      </c>
      <c r="N184" s="71">
        <v>1.0950700000000001E-2</v>
      </c>
      <c r="V184" s="71" t="s">
        <v>149</v>
      </c>
      <c r="W184" s="71" t="s">
        <v>174</v>
      </c>
    </row>
    <row r="185" spans="1:23" x14ac:dyDescent="0.2">
      <c r="A185" s="71">
        <v>14</v>
      </c>
      <c r="B185" s="71" t="s">
        <v>159</v>
      </c>
      <c r="C185" s="71" t="s">
        <v>55</v>
      </c>
      <c r="D185" s="71">
        <v>0.53</v>
      </c>
      <c r="E185" s="71">
        <v>79</v>
      </c>
      <c r="F185" s="71">
        <v>4</v>
      </c>
      <c r="G185" s="71">
        <v>366.4</v>
      </c>
      <c r="H185" s="71">
        <v>74.096999999999994</v>
      </c>
      <c r="K185" s="71">
        <v>4142</v>
      </c>
      <c r="L185" s="71">
        <v>-36.921999999999997</v>
      </c>
      <c r="N185" s="71">
        <v>1.07674E-2</v>
      </c>
      <c r="V185" s="71" t="s">
        <v>149</v>
      </c>
      <c r="W185" s="71" t="s">
        <v>165</v>
      </c>
    </row>
    <row r="186" spans="1:23" x14ac:dyDescent="0.2">
      <c r="A186" s="71">
        <v>31</v>
      </c>
      <c r="B186" s="71" t="s">
        <v>167</v>
      </c>
      <c r="C186" s="71" t="s">
        <v>90</v>
      </c>
      <c r="D186" s="71">
        <v>0.47</v>
      </c>
      <c r="E186" s="71">
        <v>79</v>
      </c>
      <c r="F186" s="71">
        <v>4</v>
      </c>
      <c r="G186" s="71">
        <v>366.4</v>
      </c>
      <c r="H186" s="71">
        <v>58.444000000000003</v>
      </c>
      <c r="K186" s="71">
        <v>3350</v>
      </c>
      <c r="L186" s="71">
        <v>-25.673999999999999</v>
      </c>
      <c r="N186" s="71">
        <v>1.08932E-2</v>
      </c>
      <c r="V186" s="71" t="s">
        <v>149</v>
      </c>
      <c r="W186" s="71" t="s">
        <v>183</v>
      </c>
    </row>
    <row r="187" spans="1:23" x14ac:dyDescent="0.2">
      <c r="A187" s="71">
        <v>9</v>
      </c>
      <c r="B187" s="71" t="s">
        <v>159</v>
      </c>
      <c r="C187" s="71" t="s">
        <v>50</v>
      </c>
      <c r="D187" s="71">
        <v>0.54</v>
      </c>
      <c r="E187" s="71">
        <v>79</v>
      </c>
      <c r="F187" s="71">
        <v>4</v>
      </c>
      <c r="G187" s="71">
        <v>366.6</v>
      </c>
      <c r="H187" s="71">
        <v>72.051000000000002</v>
      </c>
      <c r="K187" s="71">
        <v>4029</v>
      </c>
      <c r="L187" s="71">
        <v>-37.956000000000003</v>
      </c>
      <c r="N187" s="71">
        <v>1.0755799999999999E-2</v>
      </c>
      <c r="V187" s="71" t="s">
        <v>149</v>
      </c>
      <c r="W187" s="71" t="s">
        <v>160</v>
      </c>
    </row>
    <row r="188" spans="1:23" x14ac:dyDescent="0.2">
      <c r="A188" s="71">
        <v>26</v>
      </c>
      <c r="B188" s="71" t="s">
        <v>167</v>
      </c>
      <c r="C188" s="71" t="s">
        <v>18</v>
      </c>
      <c r="D188" s="71">
        <v>0.53</v>
      </c>
      <c r="E188" s="71">
        <v>79</v>
      </c>
      <c r="F188" s="71">
        <v>4</v>
      </c>
      <c r="G188" s="71">
        <v>366.6</v>
      </c>
      <c r="H188" s="71">
        <v>64.869</v>
      </c>
      <c r="K188" s="71">
        <v>3692</v>
      </c>
      <c r="L188" s="71">
        <v>-24.27</v>
      </c>
      <c r="N188" s="71">
        <v>1.0908899999999999E-2</v>
      </c>
      <c r="V188" s="71" t="s">
        <v>149</v>
      </c>
      <c r="W188" s="71" t="s">
        <v>178</v>
      </c>
    </row>
    <row r="189" spans="1:23" x14ac:dyDescent="0.2">
      <c r="A189" s="71">
        <v>28</v>
      </c>
      <c r="B189" s="71" t="s">
        <v>167</v>
      </c>
      <c r="C189" s="71" t="s">
        <v>20</v>
      </c>
      <c r="D189" s="71">
        <v>0.53</v>
      </c>
      <c r="E189" s="71">
        <v>79</v>
      </c>
      <c r="F189" s="71">
        <v>4</v>
      </c>
      <c r="G189" s="71">
        <v>366.6</v>
      </c>
      <c r="H189" s="71">
        <v>59.015000000000001</v>
      </c>
      <c r="K189" s="71">
        <v>3364</v>
      </c>
      <c r="L189" s="71">
        <v>-25.012</v>
      </c>
      <c r="N189" s="71">
        <v>1.09006E-2</v>
      </c>
      <c r="V189" s="71" t="s">
        <v>149</v>
      </c>
      <c r="W189" s="71" t="s">
        <v>180</v>
      </c>
    </row>
    <row r="190" spans="1:23" x14ac:dyDescent="0.2">
      <c r="A190" s="71">
        <v>30</v>
      </c>
      <c r="B190" s="71" t="s">
        <v>167</v>
      </c>
      <c r="C190" s="71" t="s">
        <v>22</v>
      </c>
      <c r="D190" s="71">
        <v>0.57999999999999996</v>
      </c>
      <c r="E190" s="71">
        <v>79</v>
      </c>
      <c r="F190" s="71">
        <v>4</v>
      </c>
      <c r="G190" s="71">
        <v>366.6</v>
      </c>
      <c r="H190" s="71">
        <v>60.445999999999998</v>
      </c>
      <c r="K190" s="71">
        <v>3444</v>
      </c>
      <c r="L190" s="71">
        <v>-22.721</v>
      </c>
      <c r="N190" s="71">
        <v>1.09262E-2</v>
      </c>
      <c r="V190" s="71" t="s">
        <v>149</v>
      </c>
      <c r="W190" s="71" t="s">
        <v>182</v>
      </c>
    </row>
    <row r="191" spans="1:23" x14ac:dyDescent="0.2">
      <c r="A191" s="71">
        <v>17</v>
      </c>
      <c r="B191" s="71" t="s">
        <v>167</v>
      </c>
      <c r="C191" s="71" t="s">
        <v>58</v>
      </c>
      <c r="D191" s="71">
        <v>0.53</v>
      </c>
      <c r="E191" s="71">
        <v>79</v>
      </c>
      <c r="F191" s="71">
        <v>4</v>
      </c>
      <c r="G191" s="71">
        <v>366.8</v>
      </c>
      <c r="H191" s="71">
        <v>69.608999999999995</v>
      </c>
      <c r="K191" s="71">
        <v>3922</v>
      </c>
      <c r="L191" s="71">
        <v>-21.053000000000001</v>
      </c>
      <c r="N191" s="71">
        <v>1.0944799999999999E-2</v>
      </c>
      <c r="V191" s="71" t="s">
        <v>149</v>
      </c>
      <c r="W191" s="71" t="s">
        <v>169</v>
      </c>
    </row>
    <row r="192" spans="1:23" x14ac:dyDescent="0.2">
      <c r="A192" s="71">
        <v>35</v>
      </c>
      <c r="B192" s="71" t="s">
        <v>184</v>
      </c>
      <c r="C192" s="71" t="s">
        <v>94</v>
      </c>
      <c r="D192" s="71">
        <v>0.45</v>
      </c>
      <c r="E192" s="71">
        <v>79</v>
      </c>
      <c r="F192" s="71">
        <v>4</v>
      </c>
      <c r="G192" s="71">
        <v>366.8</v>
      </c>
      <c r="H192" s="71">
        <v>69.837000000000003</v>
      </c>
      <c r="K192" s="71">
        <v>3938</v>
      </c>
      <c r="L192" s="71">
        <v>-35.448</v>
      </c>
      <c r="N192" s="71">
        <v>1.0783900000000001E-2</v>
      </c>
      <c r="V192" s="71" t="s">
        <v>149</v>
      </c>
      <c r="W192" s="71" t="s">
        <v>188</v>
      </c>
    </row>
    <row r="193" spans="1:23" x14ac:dyDescent="0.2">
      <c r="A193" s="71">
        <v>24</v>
      </c>
      <c r="B193" s="71" t="s">
        <v>167</v>
      </c>
      <c r="C193" s="71" t="s">
        <v>15</v>
      </c>
      <c r="D193" s="71">
        <v>0.59</v>
      </c>
      <c r="E193" s="71">
        <v>79</v>
      </c>
      <c r="F193" s="71">
        <v>4</v>
      </c>
      <c r="G193" s="71">
        <v>367</v>
      </c>
      <c r="H193" s="71">
        <v>53.814</v>
      </c>
      <c r="K193" s="71">
        <v>3084</v>
      </c>
      <c r="L193" s="71">
        <v>-27.456</v>
      </c>
      <c r="N193" s="71">
        <v>1.08732E-2</v>
      </c>
      <c r="V193" s="71" t="s">
        <v>149</v>
      </c>
      <c r="W193" s="71" t="s">
        <v>176</v>
      </c>
    </row>
    <row r="194" spans="1:23" x14ac:dyDescent="0.2">
      <c r="A194" s="71">
        <v>27</v>
      </c>
      <c r="B194" s="71" t="s">
        <v>167</v>
      </c>
      <c r="C194" s="71" t="s">
        <v>19</v>
      </c>
      <c r="D194" s="71">
        <v>0.45</v>
      </c>
      <c r="E194" s="71">
        <v>79</v>
      </c>
      <c r="F194" s="71">
        <v>4</v>
      </c>
      <c r="G194" s="71">
        <v>367</v>
      </c>
      <c r="H194" s="71">
        <v>51.000999999999998</v>
      </c>
      <c r="K194" s="71">
        <v>2930</v>
      </c>
      <c r="L194" s="71">
        <v>-24.151</v>
      </c>
      <c r="N194" s="71">
        <v>1.09102E-2</v>
      </c>
      <c r="V194" s="71" t="s">
        <v>149</v>
      </c>
      <c r="W194" s="71" t="s">
        <v>179</v>
      </c>
    </row>
    <row r="195" spans="1:23" x14ac:dyDescent="0.2">
      <c r="A195" s="71">
        <v>29</v>
      </c>
      <c r="B195" s="71" t="s">
        <v>167</v>
      </c>
      <c r="C195" s="71" t="s">
        <v>21</v>
      </c>
      <c r="D195" s="71">
        <v>0.52</v>
      </c>
      <c r="E195" s="71">
        <v>79</v>
      </c>
      <c r="F195" s="71">
        <v>4</v>
      </c>
      <c r="G195" s="71">
        <v>367.2</v>
      </c>
      <c r="H195" s="71">
        <v>51.412999999999997</v>
      </c>
      <c r="K195" s="71">
        <v>2959</v>
      </c>
      <c r="L195" s="71">
        <v>-23.483000000000001</v>
      </c>
      <c r="N195" s="71">
        <v>1.0917700000000001E-2</v>
      </c>
      <c r="V195" s="71" t="s">
        <v>149</v>
      </c>
      <c r="W195" s="71" t="s">
        <v>181</v>
      </c>
    </row>
    <row r="196" spans="1:23" x14ac:dyDescent="0.2">
      <c r="A196" s="71">
        <v>23</v>
      </c>
      <c r="B196" s="71" t="s">
        <v>167</v>
      </c>
      <c r="C196" s="71" t="s">
        <v>14</v>
      </c>
      <c r="D196" s="71">
        <v>0.48</v>
      </c>
      <c r="E196" s="71">
        <v>79</v>
      </c>
      <c r="F196" s="71">
        <v>4</v>
      </c>
      <c r="G196" s="71">
        <v>367.4</v>
      </c>
      <c r="H196" s="71">
        <v>49.837000000000003</v>
      </c>
      <c r="K196" s="71">
        <v>2876</v>
      </c>
      <c r="L196" s="71">
        <v>-28.204000000000001</v>
      </c>
      <c r="N196" s="71">
        <v>1.08649E-2</v>
      </c>
      <c r="V196" s="71" t="s">
        <v>149</v>
      </c>
      <c r="W196" s="71" t="s">
        <v>175</v>
      </c>
    </row>
    <row r="197" spans="1:23" x14ac:dyDescent="0.2">
      <c r="A197" s="71">
        <v>25</v>
      </c>
      <c r="B197" s="71" t="s">
        <v>167</v>
      </c>
      <c r="C197" s="71" t="s">
        <v>16</v>
      </c>
      <c r="D197" s="71">
        <v>0.46</v>
      </c>
      <c r="E197" s="71">
        <v>79</v>
      </c>
      <c r="F197" s="71">
        <v>4</v>
      </c>
      <c r="G197" s="71">
        <v>367.8</v>
      </c>
      <c r="H197" s="71">
        <v>42.152000000000001</v>
      </c>
      <c r="K197" s="71">
        <v>2455</v>
      </c>
      <c r="L197" s="71">
        <v>-28.6</v>
      </c>
      <c r="N197" s="71">
        <v>1.0860399999999999E-2</v>
      </c>
      <c r="V197" s="71" t="s">
        <v>149</v>
      </c>
      <c r="W197" s="71" t="s">
        <v>177</v>
      </c>
    </row>
    <row r="198" spans="1:23" x14ac:dyDescent="0.2">
      <c r="A198" s="71">
        <v>8</v>
      </c>
      <c r="B198" s="71" t="s">
        <v>155</v>
      </c>
      <c r="C198" s="71" t="s">
        <v>49</v>
      </c>
      <c r="D198" s="71">
        <v>5.18</v>
      </c>
      <c r="E198" s="71">
        <v>0</v>
      </c>
      <c r="F198" s="71">
        <v>4</v>
      </c>
      <c r="G198" s="71">
        <v>373.1</v>
      </c>
      <c r="H198" s="71">
        <v>164.62</v>
      </c>
      <c r="K198" s="71">
        <v>9943</v>
      </c>
      <c r="L198" s="71">
        <v>-32.209000000000003</v>
      </c>
      <c r="N198" s="71">
        <v>1.0820099999999999E-2</v>
      </c>
      <c r="V198" s="71" t="s">
        <v>149</v>
      </c>
      <c r="W198" s="71" t="s">
        <v>158</v>
      </c>
    </row>
    <row r="199" spans="1:23" x14ac:dyDescent="0.2">
      <c r="A199" s="71">
        <v>7</v>
      </c>
      <c r="B199" s="71" t="s">
        <v>155</v>
      </c>
      <c r="C199" s="71" t="s">
        <v>48</v>
      </c>
      <c r="D199" s="71">
        <v>5.07</v>
      </c>
      <c r="E199" s="71">
        <v>0</v>
      </c>
      <c r="F199" s="71">
        <v>4</v>
      </c>
      <c r="G199" s="71">
        <v>373.3</v>
      </c>
      <c r="H199" s="71">
        <v>131.833</v>
      </c>
      <c r="K199" s="71">
        <v>7994</v>
      </c>
      <c r="L199" s="71">
        <v>-32.061999999999998</v>
      </c>
      <c r="N199" s="71">
        <v>1.08217E-2</v>
      </c>
      <c r="V199" s="71" t="s">
        <v>149</v>
      </c>
      <c r="W199" s="71" t="s">
        <v>157</v>
      </c>
    </row>
    <row r="200" spans="1:23" x14ac:dyDescent="0.2">
      <c r="A200" s="71">
        <v>6</v>
      </c>
      <c r="B200" s="71" t="s">
        <v>155</v>
      </c>
      <c r="C200" s="71" t="s">
        <v>47</v>
      </c>
      <c r="D200" s="71">
        <v>3.29</v>
      </c>
      <c r="E200" s="71">
        <v>0</v>
      </c>
      <c r="F200" s="71">
        <v>4</v>
      </c>
      <c r="G200" s="71">
        <v>373.9</v>
      </c>
      <c r="H200" s="71">
        <v>110.81</v>
      </c>
      <c r="K200" s="71">
        <v>6720</v>
      </c>
      <c r="L200" s="71">
        <v>-32.095999999999997</v>
      </c>
      <c r="N200" s="71">
        <v>1.08214E-2</v>
      </c>
      <c r="V200" s="71" t="s">
        <v>149</v>
      </c>
      <c r="W200" s="71" t="s">
        <v>156</v>
      </c>
    </row>
    <row r="201" spans="1:23" x14ac:dyDescent="0.2">
      <c r="A201" s="71">
        <v>52</v>
      </c>
      <c r="B201" s="71" t="s">
        <v>64</v>
      </c>
      <c r="C201" s="71" t="s">
        <v>111</v>
      </c>
      <c r="E201">
        <v>98</v>
      </c>
      <c r="F201">
        <v>3</v>
      </c>
      <c r="G201">
        <v>574.79999999999995</v>
      </c>
      <c r="H201">
        <v>7.226</v>
      </c>
      <c r="K201">
        <v>404</v>
      </c>
      <c r="L201">
        <v>-36.380000000000003</v>
      </c>
      <c r="N201">
        <v>1.07735E-2</v>
      </c>
      <c r="V201" s="71" t="s">
        <v>149</v>
      </c>
      <c r="W201" s="71" t="s">
        <v>206</v>
      </c>
    </row>
    <row r="202" spans="1:23" x14ac:dyDescent="0.2">
      <c r="A202" s="71">
        <v>2</v>
      </c>
      <c r="B202" s="71" t="s">
        <v>17</v>
      </c>
      <c r="C202" s="71" t="s">
        <v>43</v>
      </c>
      <c r="D202" s="71">
        <v>0.62180000000000002</v>
      </c>
      <c r="E202" s="71">
        <v>89</v>
      </c>
      <c r="F202" s="71">
        <v>5</v>
      </c>
      <c r="G202" s="71">
        <v>575.4</v>
      </c>
      <c r="H202" s="71">
        <v>51.789000000000001</v>
      </c>
      <c r="K202" s="71">
        <v>2842</v>
      </c>
      <c r="L202" s="71">
        <v>-36.380000000000003</v>
      </c>
      <c r="N202" s="71">
        <v>1.07735E-2</v>
      </c>
      <c r="V202" s="71" t="s">
        <v>149</v>
      </c>
      <c r="W202" s="71" t="s">
        <v>151</v>
      </c>
    </row>
    <row r="203" spans="1:23" x14ac:dyDescent="0.2">
      <c r="A203" s="71">
        <v>3</v>
      </c>
      <c r="B203" s="71" t="s">
        <v>17</v>
      </c>
      <c r="C203" s="71" t="s">
        <v>44</v>
      </c>
      <c r="D203" s="71">
        <v>0.61919999999999997</v>
      </c>
      <c r="E203" s="71">
        <v>89</v>
      </c>
      <c r="F203" s="71">
        <v>5</v>
      </c>
      <c r="G203" s="71">
        <v>575.4</v>
      </c>
      <c r="H203" s="71">
        <v>51.814</v>
      </c>
      <c r="K203" s="71">
        <v>2842</v>
      </c>
      <c r="L203" s="71">
        <v>-36.380000000000003</v>
      </c>
      <c r="N203" s="71">
        <v>1.07735E-2</v>
      </c>
      <c r="V203" s="71" t="s">
        <v>149</v>
      </c>
      <c r="W203" s="71" t="s">
        <v>152</v>
      </c>
    </row>
    <row r="204" spans="1:23" x14ac:dyDescent="0.2">
      <c r="A204" s="71">
        <v>4</v>
      </c>
      <c r="B204" s="71" t="s">
        <v>12</v>
      </c>
      <c r="C204" s="71" t="s">
        <v>45</v>
      </c>
      <c r="D204" s="71">
        <v>0.6391</v>
      </c>
      <c r="E204" s="71">
        <v>89</v>
      </c>
      <c r="F204" s="71">
        <v>5</v>
      </c>
      <c r="G204" s="71">
        <v>575.4</v>
      </c>
      <c r="H204" s="71">
        <v>51.787999999999997</v>
      </c>
      <c r="K204" s="71">
        <v>2840</v>
      </c>
      <c r="L204" s="71">
        <v>-36.380000000000003</v>
      </c>
      <c r="N204" s="71">
        <v>1.07735E-2</v>
      </c>
      <c r="V204" s="71" t="s">
        <v>149</v>
      </c>
      <c r="W204" s="71" t="s">
        <v>153</v>
      </c>
    </row>
    <row r="205" spans="1:23" x14ac:dyDescent="0.2">
      <c r="A205" s="71">
        <v>5</v>
      </c>
      <c r="B205" s="71" t="s">
        <v>12</v>
      </c>
      <c r="C205" s="71" t="s">
        <v>46</v>
      </c>
      <c r="D205" s="71">
        <v>0.61270000000000002</v>
      </c>
      <c r="E205" s="71">
        <v>89</v>
      </c>
      <c r="F205" s="71">
        <v>5</v>
      </c>
      <c r="G205" s="71">
        <v>575.4</v>
      </c>
      <c r="H205" s="71">
        <v>51.96</v>
      </c>
      <c r="K205" s="71">
        <v>2851</v>
      </c>
      <c r="L205" s="71">
        <v>-36.380000000000003</v>
      </c>
      <c r="N205" s="71">
        <v>1.07735E-2</v>
      </c>
      <c r="V205" s="71" t="s">
        <v>149</v>
      </c>
      <c r="W205" s="71" t="s">
        <v>154</v>
      </c>
    </row>
    <row r="206" spans="1:23" x14ac:dyDescent="0.2">
      <c r="A206" s="71">
        <v>6</v>
      </c>
      <c r="B206" s="71" t="s">
        <v>155</v>
      </c>
      <c r="C206" s="71" t="s">
        <v>47</v>
      </c>
      <c r="D206" s="71">
        <v>3.29</v>
      </c>
      <c r="E206" s="71">
        <v>0</v>
      </c>
      <c r="F206" s="71">
        <v>5</v>
      </c>
      <c r="G206" s="71">
        <v>575.4</v>
      </c>
      <c r="H206" s="71">
        <v>78.510000000000005</v>
      </c>
      <c r="K206" s="71">
        <v>4284</v>
      </c>
      <c r="L206" s="71">
        <v>-36.380000000000003</v>
      </c>
      <c r="N206" s="71">
        <v>1.07735E-2</v>
      </c>
      <c r="V206" s="71" t="s">
        <v>149</v>
      </c>
      <c r="W206" s="71" t="s">
        <v>156</v>
      </c>
    </row>
    <row r="207" spans="1:23" x14ac:dyDescent="0.2">
      <c r="A207" s="71">
        <v>9</v>
      </c>
      <c r="B207" s="71" t="s">
        <v>159</v>
      </c>
      <c r="C207" s="71" t="s">
        <v>50</v>
      </c>
      <c r="D207" s="71">
        <v>0.54</v>
      </c>
      <c r="E207" s="71">
        <v>79</v>
      </c>
      <c r="F207" s="71">
        <v>5</v>
      </c>
      <c r="G207" s="71">
        <v>575.4</v>
      </c>
      <c r="H207" s="71">
        <v>54.741999999999997</v>
      </c>
      <c r="K207" s="71">
        <v>2981</v>
      </c>
      <c r="L207" s="71">
        <v>-36.380000000000003</v>
      </c>
      <c r="N207" s="71">
        <v>1.07735E-2</v>
      </c>
      <c r="V207" s="71" t="s">
        <v>149</v>
      </c>
      <c r="W207" s="71" t="s">
        <v>160</v>
      </c>
    </row>
    <row r="208" spans="1:23" x14ac:dyDescent="0.2">
      <c r="A208" s="71">
        <v>10</v>
      </c>
      <c r="B208" s="71" t="s">
        <v>159</v>
      </c>
      <c r="C208" s="71" t="s">
        <v>51</v>
      </c>
      <c r="D208" s="71">
        <v>0.61</v>
      </c>
      <c r="E208" s="71">
        <v>79</v>
      </c>
      <c r="F208" s="71">
        <v>5</v>
      </c>
      <c r="G208" s="71">
        <v>575.4</v>
      </c>
      <c r="H208" s="71">
        <v>54.639000000000003</v>
      </c>
      <c r="K208" s="71">
        <v>2980</v>
      </c>
      <c r="L208" s="71">
        <v>-36.380000000000003</v>
      </c>
      <c r="N208" s="71">
        <v>1.07735E-2</v>
      </c>
      <c r="V208" s="71" t="s">
        <v>149</v>
      </c>
      <c r="W208" s="71" t="s">
        <v>161</v>
      </c>
    </row>
    <row r="209" spans="1:23" x14ac:dyDescent="0.2">
      <c r="A209" s="71">
        <v>11</v>
      </c>
      <c r="B209" s="71" t="s">
        <v>159</v>
      </c>
      <c r="C209" s="71" t="s">
        <v>52</v>
      </c>
      <c r="D209" s="71">
        <v>0.6</v>
      </c>
      <c r="E209" s="71">
        <v>79</v>
      </c>
      <c r="F209" s="71">
        <v>5</v>
      </c>
      <c r="G209" s="71">
        <v>575.4</v>
      </c>
      <c r="H209" s="71">
        <v>55.067</v>
      </c>
      <c r="K209" s="71">
        <v>3007</v>
      </c>
      <c r="L209" s="71">
        <v>-36.380000000000003</v>
      </c>
      <c r="N209" s="71">
        <v>1.07735E-2</v>
      </c>
      <c r="V209" s="71" t="s">
        <v>149</v>
      </c>
      <c r="W209" s="71" t="s">
        <v>162</v>
      </c>
    </row>
    <row r="210" spans="1:23" x14ac:dyDescent="0.2">
      <c r="A210" s="71">
        <v>12</v>
      </c>
      <c r="B210" s="71" t="s">
        <v>159</v>
      </c>
      <c r="C210" s="71" t="s">
        <v>53</v>
      </c>
      <c r="D210" s="71">
        <v>0.59</v>
      </c>
      <c r="E210" s="71">
        <v>79</v>
      </c>
      <c r="F210" s="71">
        <v>5</v>
      </c>
      <c r="G210" s="71">
        <v>575.4</v>
      </c>
      <c r="H210" s="71">
        <v>55.395000000000003</v>
      </c>
      <c r="K210" s="71">
        <v>3016</v>
      </c>
      <c r="L210" s="71">
        <v>-36.380000000000003</v>
      </c>
      <c r="N210" s="71">
        <v>1.07735E-2</v>
      </c>
      <c r="V210" s="71" t="s">
        <v>149</v>
      </c>
      <c r="W210" s="71" t="s">
        <v>163</v>
      </c>
    </row>
    <row r="211" spans="1:23" x14ac:dyDescent="0.2">
      <c r="A211" s="71">
        <v>13</v>
      </c>
      <c r="B211" s="71" t="s">
        <v>159</v>
      </c>
      <c r="C211" s="71" t="s">
        <v>54</v>
      </c>
      <c r="D211" s="71">
        <v>0.61</v>
      </c>
      <c r="E211" s="71">
        <v>79</v>
      </c>
      <c r="F211" s="71">
        <v>5</v>
      </c>
      <c r="G211" s="71">
        <v>575.4</v>
      </c>
      <c r="H211" s="71">
        <v>55.526000000000003</v>
      </c>
      <c r="K211" s="71">
        <v>3030</v>
      </c>
      <c r="L211" s="71">
        <v>-36.380000000000003</v>
      </c>
      <c r="N211" s="71">
        <v>1.07735E-2</v>
      </c>
      <c r="V211" s="71" t="s">
        <v>149</v>
      </c>
      <c r="W211" s="71" t="s">
        <v>164</v>
      </c>
    </row>
    <row r="212" spans="1:23" x14ac:dyDescent="0.2">
      <c r="A212" s="71">
        <v>14</v>
      </c>
      <c r="B212" s="71" t="s">
        <v>159</v>
      </c>
      <c r="C212" s="71" t="s">
        <v>55</v>
      </c>
      <c r="D212" s="71">
        <v>0.53</v>
      </c>
      <c r="E212" s="71">
        <v>79</v>
      </c>
      <c r="F212" s="71">
        <v>5</v>
      </c>
      <c r="G212" s="71">
        <v>575.4</v>
      </c>
      <c r="H212" s="71">
        <v>55.670999999999999</v>
      </c>
      <c r="K212" s="71">
        <v>3036</v>
      </c>
      <c r="L212" s="71">
        <v>-36.380000000000003</v>
      </c>
      <c r="N212" s="71">
        <v>1.07735E-2</v>
      </c>
      <c r="V212" s="71" t="s">
        <v>149</v>
      </c>
      <c r="W212" s="71" t="s">
        <v>165</v>
      </c>
    </row>
    <row r="213" spans="1:23" x14ac:dyDescent="0.2">
      <c r="A213" s="71">
        <v>15</v>
      </c>
      <c r="B213" s="71" t="s">
        <v>159</v>
      </c>
      <c r="C213" s="71" t="s">
        <v>56</v>
      </c>
      <c r="D213" s="71">
        <v>0.55000000000000004</v>
      </c>
      <c r="E213" s="71">
        <v>79</v>
      </c>
      <c r="F213" s="71">
        <v>5</v>
      </c>
      <c r="G213" s="71">
        <v>575.4</v>
      </c>
      <c r="H213" s="71">
        <v>55.408000000000001</v>
      </c>
      <c r="K213" s="71">
        <v>3025</v>
      </c>
      <c r="L213" s="71">
        <v>-36.380000000000003</v>
      </c>
      <c r="N213" s="71">
        <v>1.07735E-2</v>
      </c>
      <c r="V213" s="71" t="s">
        <v>149</v>
      </c>
      <c r="W213" s="71" t="s">
        <v>166</v>
      </c>
    </row>
    <row r="214" spans="1:23" x14ac:dyDescent="0.2">
      <c r="A214" s="71">
        <v>16</v>
      </c>
      <c r="B214" s="71" t="s">
        <v>167</v>
      </c>
      <c r="C214" s="71" t="s">
        <v>57</v>
      </c>
      <c r="D214" s="71">
        <v>0.6</v>
      </c>
      <c r="E214" s="71">
        <v>79</v>
      </c>
      <c r="F214" s="71">
        <v>5</v>
      </c>
      <c r="G214" s="71">
        <v>575.4</v>
      </c>
      <c r="H214" s="71">
        <v>55.241999999999997</v>
      </c>
      <c r="K214" s="71">
        <v>3019</v>
      </c>
      <c r="L214" s="71">
        <v>-36.380000000000003</v>
      </c>
      <c r="N214" s="71">
        <v>1.07735E-2</v>
      </c>
      <c r="V214" s="71" t="s">
        <v>149</v>
      </c>
      <c r="W214" s="71" t="s">
        <v>168</v>
      </c>
    </row>
    <row r="215" spans="1:23" x14ac:dyDescent="0.2">
      <c r="A215" s="71">
        <v>17</v>
      </c>
      <c r="B215" s="71" t="s">
        <v>167</v>
      </c>
      <c r="C215" s="71" t="s">
        <v>58</v>
      </c>
      <c r="D215" s="71">
        <v>0.53</v>
      </c>
      <c r="E215" s="71">
        <v>79</v>
      </c>
      <c r="F215" s="71">
        <v>5</v>
      </c>
      <c r="G215" s="71">
        <v>575.4</v>
      </c>
      <c r="H215" s="71">
        <v>55.155999999999999</v>
      </c>
      <c r="K215" s="71">
        <v>3013</v>
      </c>
      <c r="L215" s="71">
        <v>-36.380000000000003</v>
      </c>
      <c r="N215" s="71">
        <v>1.07735E-2</v>
      </c>
      <c r="V215" s="71" t="s">
        <v>149</v>
      </c>
      <c r="W215" s="71" t="s">
        <v>169</v>
      </c>
    </row>
    <row r="216" spans="1:23" x14ac:dyDescent="0.2">
      <c r="A216" s="71">
        <v>18</v>
      </c>
      <c r="B216" s="71" t="s">
        <v>17</v>
      </c>
      <c r="C216" s="71" t="s">
        <v>59</v>
      </c>
      <c r="D216" s="71">
        <v>0.57230000000000003</v>
      </c>
      <c r="E216" s="71">
        <v>89</v>
      </c>
      <c r="F216" s="71">
        <v>5</v>
      </c>
      <c r="G216" s="71">
        <v>575.4</v>
      </c>
      <c r="H216" s="71">
        <v>53.426000000000002</v>
      </c>
      <c r="K216" s="71">
        <v>2924</v>
      </c>
      <c r="L216" s="71">
        <v>-36.380000000000003</v>
      </c>
      <c r="N216" s="71">
        <v>1.07735E-2</v>
      </c>
      <c r="O216" s="71"/>
      <c r="V216" s="71" t="s">
        <v>149</v>
      </c>
      <c r="W216" s="71" t="s">
        <v>170</v>
      </c>
    </row>
    <row r="217" spans="1:23" x14ac:dyDescent="0.2">
      <c r="A217" s="71">
        <v>19</v>
      </c>
      <c r="B217" s="71" t="s">
        <v>17</v>
      </c>
      <c r="C217" s="71" t="s">
        <v>60</v>
      </c>
      <c r="D217" s="71">
        <v>0.60919999999999996</v>
      </c>
      <c r="E217" s="71">
        <v>89</v>
      </c>
      <c r="F217" s="71">
        <v>5</v>
      </c>
      <c r="G217" s="71">
        <v>575.4</v>
      </c>
      <c r="H217" s="71">
        <v>53.384</v>
      </c>
      <c r="K217" s="71">
        <v>2919</v>
      </c>
      <c r="L217" s="71">
        <v>-36.380000000000003</v>
      </c>
      <c r="N217" s="71">
        <v>1.07735E-2</v>
      </c>
      <c r="V217" s="71" t="s">
        <v>149</v>
      </c>
      <c r="W217" s="71" t="s">
        <v>171</v>
      </c>
    </row>
    <row r="218" spans="1:23" x14ac:dyDescent="0.2">
      <c r="A218" s="71">
        <v>20</v>
      </c>
      <c r="B218" s="71" t="s">
        <v>12</v>
      </c>
      <c r="C218" s="71" t="s">
        <v>61</v>
      </c>
      <c r="D218" s="71">
        <v>0.61119999999999997</v>
      </c>
      <c r="E218" s="71">
        <v>89</v>
      </c>
      <c r="F218" s="71">
        <v>5</v>
      </c>
      <c r="G218" s="71">
        <v>575.4</v>
      </c>
      <c r="H218" s="71">
        <v>53.231000000000002</v>
      </c>
      <c r="K218" s="71">
        <v>2909</v>
      </c>
      <c r="L218" s="71">
        <v>-36.380000000000003</v>
      </c>
      <c r="N218" s="71">
        <v>1.07735E-2</v>
      </c>
      <c r="V218" s="71" t="s">
        <v>149</v>
      </c>
      <c r="W218" s="71" t="s">
        <v>172</v>
      </c>
    </row>
    <row r="219" spans="1:23" x14ac:dyDescent="0.2">
      <c r="A219" s="71">
        <v>21</v>
      </c>
      <c r="B219" s="71" t="s">
        <v>12</v>
      </c>
      <c r="C219" s="71" t="s">
        <v>62</v>
      </c>
      <c r="D219" s="71">
        <v>0.60499999999999998</v>
      </c>
      <c r="E219" s="71">
        <v>89</v>
      </c>
      <c r="F219" s="71">
        <v>5</v>
      </c>
      <c r="G219" s="71">
        <v>575.4</v>
      </c>
      <c r="H219" s="71">
        <v>53.067</v>
      </c>
      <c r="K219" s="71">
        <v>2907</v>
      </c>
      <c r="L219" s="71">
        <v>-36.380000000000003</v>
      </c>
      <c r="N219" s="71">
        <v>1.07735E-2</v>
      </c>
      <c r="V219" s="71" t="s">
        <v>149</v>
      </c>
      <c r="W219" s="71" t="s">
        <v>173</v>
      </c>
    </row>
    <row r="220" spans="1:23" x14ac:dyDescent="0.2">
      <c r="A220" s="71">
        <v>22</v>
      </c>
      <c r="B220" s="71" t="s">
        <v>167</v>
      </c>
      <c r="C220" s="71" t="s">
        <v>63</v>
      </c>
      <c r="D220" s="71">
        <v>0.46</v>
      </c>
      <c r="E220" s="71">
        <v>79</v>
      </c>
      <c r="F220" s="71">
        <v>5</v>
      </c>
      <c r="G220" s="71">
        <v>575.4</v>
      </c>
      <c r="H220" s="71">
        <v>54.869</v>
      </c>
      <c r="K220" s="71">
        <v>2999</v>
      </c>
      <c r="L220" s="71">
        <v>-36.380000000000003</v>
      </c>
      <c r="N220" s="71">
        <v>1.07735E-2</v>
      </c>
      <c r="V220" s="71" t="s">
        <v>149</v>
      </c>
      <c r="W220" s="71" t="s">
        <v>174</v>
      </c>
    </row>
    <row r="221" spans="1:23" x14ac:dyDescent="0.2">
      <c r="A221" s="71">
        <v>23</v>
      </c>
      <c r="B221" s="71" t="s">
        <v>167</v>
      </c>
      <c r="C221" s="71" t="s">
        <v>14</v>
      </c>
      <c r="D221" s="71">
        <v>0.48</v>
      </c>
      <c r="E221" s="71">
        <v>79</v>
      </c>
      <c r="F221" s="71">
        <v>5</v>
      </c>
      <c r="G221" s="71">
        <v>575.4</v>
      </c>
      <c r="H221" s="71">
        <v>54.78</v>
      </c>
      <c r="K221" s="71">
        <v>2994</v>
      </c>
      <c r="L221" s="71">
        <v>-36.380000000000003</v>
      </c>
      <c r="N221" s="71">
        <v>1.07735E-2</v>
      </c>
      <c r="V221" s="71" t="s">
        <v>149</v>
      </c>
      <c r="W221" s="71" t="s">
        <v>175</v>
      </c>
    </row>
    <row r="222" spans="1:23" x14ac:dyDescent="0.2">
      <c r="A222" s="71">
        <v>24</v>
      </c>
      <c r="B222" s="71" t="s">
        <v>167</v>
      </c>
      <c r="C222" s="71" t="s">
        <v>15</v>
      </c>
      <c r="D222" s="71">
        <v>0.59</v>
      </c>
      <c r="E222" s="71">
        <v>79</v>
      </c>
      <c r="F222" s="71">
        <v>5</v>
      </c>
      <c r="G222" s="71">
        <v>575.4</v>
      </c>
      <c r="H222" s="71">
        <v>55.188000000000002</v>
      </c>
      <c r="K222" s="71">
        <v>3012</v>
      </c>
      <c r="L222" s="71">
        <v>-36.380000000000003</v>
      </c>
      <c r="N222" s="71">
        <v>1.07735E-2</v>
      </c>
      <c r="V222" s="71" t="s">
        <v>149</v>
      </c>
      <c r="W222" s="71" t="s">
        <v>176</v>
      </c>
    </row>
    <row r="223" spans="1:23" x14ac:dyDescent="0.2">
      <c r="A223" s="71">
        <v>25</v>
      </c>
      <c r="B223" s="71" t="s">
        <v>167</v>
      </c>
      <c r="C223" s="71" t="s">
        <v>16</v>
      </c>
      <c r="D223" s="71">
        <v>0.46</v>
      </c>
      <c r="E223" s="71">
        <v>79</v>
      </c>
      <c r="F223" s="71">
        <v>5</v>
      </c>
      <c r="G223" s="71">
        <v>575.4</v>
      </c>
      <c r="H223" s="71">
        <v>55.26</v>
      </c>
      <c r="K223" s="71">
        <v>3017</v>
      </c>
      <c r="L223" s="71">
        <v>-36.380000000000003</v>
      </c>
      <c r="N223" s="71">
        <v>1.07735E-2</v>
      </c>
      <c r="V223" s="71" t="s">
        <v>149</v>
      </c>
      <c r="W223" s="71" t="s">
        <v>177</v>
      </c>
    </row>
    <row r="224" spans="1:23" x14ac:dyDescent="0.2">
      <c r="A224" s="71">
        <v>26</v>
      </c>
      <c r="B224" s="71" t="s">
        <v>167</v>
      </c>
      <c r="C224" s="71" t="s">
        <v>18</v>
      </c>
      <c r="D224" s="71">
        <v>0.53</v>
      </c>
      <c r="E224" s="71">
        <v>79</v>
      </c>
      <c r="F224" s="71">
        <v>5</v>
      </c>
      <c r="G224" s="71">
        <v>575.4</v>
      </c>
      <c r="H224" s="71">
        <v>55.283999999999999</v>
      </c>
      <c r="K224" s="71">
        <v>3016</v>
      </c>
      <c r="L224" s="71">
        <v>-36.380000000000003</v>
      </c>
      <c r="N224" s="71">
        <v>1.07735E-2</v>
      </c>
      <c r="V224" s="71" t="s">
        <v>149</v>
      </c>
      <c r="W224" s="71" t="s">
        <v>178</v>
      </c>
    </row>
    <row r="225" spans="1:23" x14ac:dyDescent="0.2">
      <c r="A225" s="71">
        <v>27</v>
      </c>
      <c r="B225" s="71" t="s">
        <v>167</v>
      </c>
      <c r="C225" s="71" t="s">
        <v>19</v>
      </c>
      <c r="D225" s="71">
        <v>0.45</v>
      </c>
      <c r="E225" s="71">
        <v>79</v>
      </c>
      <c r="F225" s="71">
        <v>5</v>
      </c>
      <c r="G225" s="71">
        <v>575.4</v>
      </c>
      <c r="H225" s="71">
        <v>55.514000000000003</v>
      </c>
      <c r="K225" s="71">
        <v>3027</v>
      </c>
      <c r="L225" s="71">
        <v>-36.380000000000003</v>
      </c>
      <c r="N225" s="71">
        <v>1.07735E-2</v>
      </c>
      <c r="V225" s="71" t="s">
        <v>149</v>
      </c>
      <c r="W225" s="71" t="s">
        <v>179</v>
      </c>
    </row>
    <row r="226" spans="1:23" x14ac:dyDescent="0.2">
      <c r="A226" s="71">
        <v>28</v>
      </c>
      <c r="B226" s="71" t="s">
        <v>167</v>
      </c>
      <c r="C226" s="71" t="s">
        <v>20</v>
      </c>
      <c r="D226" s="71">
        <v>0.53</v>
      </c>
      <c r="E226" s="71">
        <v>79</v>
      </c>
      <c r="F226" s="71">
        <v>5</v>
      </c>
      <c r="G226" s="71">
        <v>575.4</v>
      </c>
      <c r="H226" s="71">
        <v>55.734999999999999</v>
      </c>
      <c r="K226" s="71">
        <v>3037</v>
      </c>
      <c r="L226" s="71">
        <v>-36.380000000000003</v>
      </c>
      <c r="N226" s="71">
        <v>1.07735E-2</v>
      </c>
      <c r="V226" s="71" t="s">
        <v>149</v>
      </c>
      <c r="W226" s="71" t="s">
        <v>180</v>
      </c>
    </row>
    <row r="227" spans="1:23" x14ac:dyDescent="0.2">
      <c r="A227" s="71">
        <v>29</v>
      </c>
      <c r="B227" s="71" t="s">
        <v>167</v>
      </c>
      <c r="C227" s="71" t="s">
        <v>21</v>
      </c>
      <c r="D227" s="71">
        <v>0.52</v>
      </c>
      <c r="E227" s="71">
        <v>79</v>
      </c>
      <c r="F227" s="71">
        <v>5</v>
      </c>
      <c r="G227" s="71">
        <v>575.4</v>
      </c>
      <c r="H227" s="71">
        <v>55.963999999999999</v>
      </c>
      <c r="K227" s="71">
        <v>3052</v>
      </c>
      <c r="L227" s="71">
        <v>-36.380000000000003</v>
      </c>
      <c r="N227" s="71">
        <v>1.07735E-2</v>
      </c>
      <c r="V227" s="71" t="s">
        <v>149</v>
      </c>
      <c r="W227" s="71" t="s">
        <v>181</v>
      </c>
    </row>
    <row r="228" spans="1:23" x14ac:dyDescent="0.2">
      <c r="A228" s="71">
        <v>30</v>
      </c>
      <c r="B228" s="71" t="s">
        <v>167</v>
      </c>
      <c r="C228" s="71" t="s">
        <v>22</v>
      </c>
      <c r="D228" s="71">
        <v>0.57999999999999996</v>
      </c>
      <c r="E228" s="71">
        <v>79</v>
      </c>
      <c r="F228" s="71">
        <v>5</v>
      </c>
      <c r="G228" s="71">
        <v>575.4</v>
      </c>
      <c r="H228" s="71">
        <v>55.972000000000001</v>
      </c>
      <c r="K228" s="71">
        <v>3050</v>
      </c>
      <c r="L228" s="71">
        <v>-36.380000000000003</v>
      </c>
      <c r="N228" s="71">
        <v>1.07735E-2</v>
      </c>
      <c r="V228" s="71" t="s">
        <v>149</v>
      </c>
      <c r="W228" s="71" t="s">
        <v>182</v>
      </c>
    </row>
    <row r="229" spans="1:23" x14ac:dyDescent="0.2">
      <c r="A229" s="71">
        <v>31</v>
      </c>
      <c r="B229" s="71" t="s">
        <v>167</v>
      </c>
      <c r="C229" s="71" t="s">
        <v>90</v>
      </c>
      <c r="D229" s="71">
        <v>0.47</v>
      </c>
      <c r="E229" s="71">
        <v>79</v>
      </c>
      <c r="F229" s="71">
        <v>5</v>
      </c>
      <c r="G229" s="71">
        <v>575.4</v>
      </c>
      <c r="H229" s="71">
        <v>55.863999999999997</v>
      </c>
      <c r="K229" s="71">
        <v>3049</v>
      </c>
      <c r="L229" s="71">
        <v>-36.380000000000003</v>
      </c>
      <c r="N229" s="71">
        <v>1.07735E-2</v>
      </c>
      <c r="V229" s="71" t="s">
        <v>149</v>
      </c>
      <c r="W229" s="71" t="s">
        <v>183</v>
      </c>
    </row>
    <row r="230" spans="1:23" x14ac:dyDescent="0.2">
      <c r="A230" s="71">
        <v>32</v>
      </c>
      <c r="B230" s="71" t="s">
        <v>184</v>
      </c>
      <c r="C230" s="71" t="s">
        <v>91</v>
      </c>
      <c r="D230" s="71">
        <v>0.55000000000000004</v>
      </c>
      <c r="E230" s="71">
        <v>79</v>
      </c>
      <c r="F230" s="71">
        <v>5</v>
      </c>
      <c r="G230" s="71">
        <v>575.4</v>
      </c>
      <c r="H230" s="71">
        <v>56.158000000000001</v>
      </c>
      <c r="K230" s="71">
        <v>3064</v>
      </c>
      <c r="L230" s="71">
        <v>-36.380000000000003</v>
      </c>
      <c r="N230" s="71">
        <v>1.07735E-2</v>
      </c>
      <c r="V230" s="71" t="s">
        <v>149</v>
      </c>
      <c r="W230" s="71" t="s">
        <v>185</v>
      </c>
    </row>
    <row r="231" spans="1:23" x14ac:dyDescent="0.2">
      <c r="A231" s="71">
        <v>33</v>
      </c>
      <c r="B231" s="71" t="s">
        <v>184</v>
      </c>
      <c r="C231" s="71" t="s">
        <v>92</v>
      </c>
      <c r="D231" s="71">
        <v>0.47</v>
      </c>
      <c r="E231" s="71">
        <v>79</v>
      </c>
      <c r="F231" s="71">
        <v>5</v>
      </c>
      <c r="G231" s="71">
        <v>575.4</v>
      </c>
      <c r="H231" s="71">
        <v>55.951999999999998</v>
      </c>
      <c r="K231" s="71">
        <v>3050</v>
      </c>
      <c r="L231" s="71">
        <v>-36.380000000000003</v>
      </c>
      <c r="N231" s="71">
        <v>1.07735E-2</v>
      </c>
      <c r="V231" s="71" t="s">
        <v>149</v>
      </c>
      <c r="W231" s="71" t="s">
        <v>186</v>
      </c>
    </row>
    <row r="232" spans="1:23" x14ac:dyDescent="0.2">
      <c r="A232" s="71">
        <v>34</v>
      </c>
      <c r="B232" s="71" t="s">
        <v>184</v>
      </c>
      <c r="C232" s="71" t="s">
        <v>93</v>
      </c>
      <c r="D232" s="71">
        <v>0.56000000000000005</v>
      </c>
      <c r="E232" s="71">
        <v>79</v>
      </c>
      <c r="F232" s="71">
        <v>5</v>
      </c>
      <c r="G232" s="71">
        <v>575.4</v>
      </c>
      <c r="H232" s="71">
        <v>55.698999999999998</v>
      </c>
      <c r="K232" s="71">
        <v>3044</v>
      </c>
      <c r="L232" s="71">
        <v>-36.380000000000003</v>
      </c>
      <c r="N232" s="71">
        <v>1.07735E-2</v>
      </c>
      <c r="V232" s="71" t="s">
        <v>149</v>
      </c>
      <c r="W232" s="71" t="s">
        <v>187</v>
      </c>
    </row>
    <row r="233" spans="1:23" x14ac:dyDescent="0.2">
      <c r="A233" s="71">
        <v>35</v>
      </c>
      <c r="B233" s="71" t="s">
        <v>184</v>
      </c>
      <c r="C233" s="71" t="s">
        <v>94</v>
      </c>
      <c r="D233" s="71">
        <v>0.45</v>
      </c>
      <c r="E233" s="71">
        <v>79</v>
      </c>
      <c r="F233" s="71">
        <v>5</v>
      </c>
      <c r="G233" s="71">
        <v>575.4</v>
      </c>
      <c r="H233" s="71">
        <v>56.093000000000004</v>
      </c>
      <c r="K233" s="71">
        <v>3061</v>
      </c>
      <c r="L233" s="71">
        <v>-36.380000000000003</v>
      </c>
      <c r="N233" s="71">
        <v>1.07735E-2</v>
      </c>
      <c r="V233" s="71" t="s">
        <v>149</v>
      </c>
      <c r="W233" s="71" t="s">
        <v>188</v>
      </c>
    </row>
    <row r="234" spans="1:23" x14ac:dyDescent="0.2">
      <c r="A234" s="71">
        <v>36</v>
      </c>
      <c r="B234" s="71" t="s">
        <v>184</v>
      </c>
      <c r="C234" s="71" t="s">
        <v>95</v>
      </c>
      <c r="D234" s="71">
        <v>0.49</v>
      </c>
      <c r="E234" s="71">
        <v>79</v>
      </c>
      <c r="F234" s="71">
        <v>5</v>
      </c>
      <c r="G234" s="71">
        <v>575.4</v>
      </c>
      <c r="H234" s="71">
        <v>56.037999999999997</v>
      </c>
      <c r="K234" s="71">
        <v>3058</v>
      </c>
      <c r="L234" s="71">
        <v>-36.380000000000003</v>
      </c>
      <c r="N234" s="71">
        <v>1.07735E-2</v>
      </c>
      <c r="V234" s="71" t="s">
        <v>149</v>
      </c>
      <c r="W234" s="71" t="s">
        <v>189</v>
      </c>
    </row>
    <row r="235" spans="1:23" x14ac:dyDescent="0.2">
      <c r="A235" s="71">
        <v>37</v>
      </c>
      <c r="B235" s="71" t="s">
        <v>64</v>
      </c>
      <c r="C235" s="71" t="s">
        <v>96</v>
      </c>
      <c r="E235" s="71">
        <v>0</v>
      </c>
      <c r="F235" s="71">
        <v>3</v>
      </c>
      <c r="G235" s="71">
        <v>575.4</v>
      </c>
      <c r="H235" s="71">
        <v>80.869</v>
      </c>
      <c r="K235" s="71">
        <v>4431</v>
      </c>
      <c r="L235" s="71">
        <v>-36.380000000000003</v>
      </c>
      <c r="N235" s="71">
        <v>1.07735E-2</v>
      </c>
      <c r="V235" s="71" t="s">
        <v>149</v>
      </c>
      <c r="W235" s="71" t="s">
        <v>190</v>
      </c>
    </row>
    <row r="236" spans="1:23" x14ac:dyDescent="0.2">
      <c r="A236" s="71">
        <v>38</v>
      </c>
      <c r="B236" s="71" t="s">
        <v>17</v>
      </c>
      <c r="C236" s="71" t="s">
        <v>97</v>
      </c>
      <c r="D236" s="71">
        <v>0.60009999999999997</v>
      </c>
      <c r="E236" s="71">
        <v>89</v>
      </c>
      <c r="F236" s="71">
        <v>5</v>
      </c>
      <c r="G236" s="71">
        <v>575.4</v>
      </c>
      <c r="H236" s="71">
        <v>54.235999999999997</v>
      </c>
      <c r="K236" s="71">
        <v>2968</v>
      </c>
      <c r="L236" s="71">
        <v>-36.380000000000003</v>
      </c>
      <c r="N236" s="71">
        <v>1.07735E-2</v>
      </c>
      <c r="V236" s="71" t="s">
        <v>149</v>
      </c>
      <c r="W236" s="71" t="s">
        <v>191</v>
      </c>
    </row>
    <row r="237" spans="1:23" x14ac:dyDescent="0.2">
      <c r="A237" s="71">
        <v>39</v>
      </c>
      <c r="B237" s="71" t="s">
        <v>17</v>
      </c>
      <c r="C237" s="71" t="s">
        <v>98</v>
      </c>
      <c r="D237" s="71">
        <v>0.54349999999999998</v>
      </c>
      <c r="E237" s="71">
        <v>89</v>
      </c>
      <c r="F237" s="71">
        <v>5</v>
      </c>
      <c r="G237" s="71">
        <v>575.4</v>
      </c>
      <c r="H237" s="71">
        <v>54.021999999999998</v>
      </c>
      <c r="K237" s="71">
        <v>2953</v>
      </c>
      <c r="L237" s="71">
        <v>-36.380000000000003</v>
      </c>
      <c r="N237" s="71">
        <v>1.07735E-2</v>
      </c>
      <c r="V237" s="71" t="s">
        <v>149</v>
      </c>
      <c r="W237" s="71" t="s">
        <v>192</v>
      </c>
    </row>
    <row r="238" spans="1:23" x14ac:dyDescent="0.2">
      <c r="A238" s="71">
        <v>40</v>
      </c>
      <c r="B238" s="71" t="s">
        <v>12</v>
      </c>
      <c r="C238" s="71" t="s">
        <v>99</v>
      </c>
      <c r="D238" s="71">
        <v>0.48920000000000002</v>
      </c>
      <c r="E238" s="71">
        <v>89</v>
      </c>
      <c r="F238" s="71">
        <v>5</v>
      </c>
      <c r="G238" s="71">
        <v>575.4</v>
      </c>
      <c r="H238" s="71">
        <v>54.134</v>
      </c>
      <c r="K238" s="71">
        <v>2961</v>
      </c>
      <c r="L238" s="71">
        <v>-36.380000000000003</v>
      </c>
      <c r="N238" s="71">
        <v>1.07735E-2</v>
      </c>
      <c r="V238" s="71" t="s">
        <v>149</v>
      </c>
      <c r="W238" s="71" t="s">
        <v>193</v>
      </c>
    </row>
    <row r="239" spans="1:23" x14ac:dyDescent="0.2">
      <c r="A239" s="71">
        <v>41</v>
      </c>
      <c r="B239" s="71" t="s">
        <v>12</v>
      </c>
      <c r="C239" s="71" t="s">
        <v>100</v>
      </c>
      <c r="D239" s="71">
        <v>0.52749999999999997</v>
      </c>
      <c r="E239" s="71">
        <v>89</v>
      </c>
      <c r="F239" s="71">
        <v>5</v>
      </c>
      <c r="G239" s="71">
        <v>575.4</v>
      </c>
      <c r="H239" s="71">
        <v>54.036000000000001</v>
      </c>
      <c r="K239" s="71">
        <v>2953</v>
      </c>
      <c r="L239" s="71">
        <v>-36.380000000000003</v>
      </c>
      <c r="N239" s="71">
        <v>1.07735E-2</v>
      </c>
      <c r="V239" s="71" t="s">
        <v>149</v>
      </c>
      <c r="W239" s="71" t="s">
        <v>194</v>
      </c>
    </row>
    <row r="240" spans="1:23" x14ac:dyDescent="0.2">
      <c r="A240" s="71">
        <v>43</v>
      </c>
      <c r="B240" s="71" t="s">
        <v>11</v>
      </c>
      <c r="C240" s="71" t="s">
        <v>102</v>
      </c>
      <c r="D240" s="71">
        <v>0.2928</v>
      </c>
      <c r="E240">
        <v>89</v>
      </c>
      <c r="F240">
        <v>5</v>
      </c>
      <c r="G240">
        <v>575.4</v>
      </c>
      <c r="H240">
        <v>81.56</v>
      </c>
      <c r="K240">
        <v>4458</v>
      </c>
      <c r="L240">
        <v>-36.380000000000003</v>
      </c>
      <c r="N240">
        <v>1.07735E-2</v>
      </c>
      <c r="V240" s="71" t="s">
        <v>149</v>
      </c>
      <c r="W240" s="71" t="s">
        <v>196</v>
      </c>
    </row>
    <row r="241" spans="1:23" x14ac:dyDescent="0.2">
      <c r="A241" s="71">
        <v>44</v>
      </c>
      <c r="B241" s="71" t="s">
        <v>12</v>
      </c>
      <c r="C241" s="71" t="s">
        <v>103</v>
      </c>
      <c r="D241" s="71">
        <v>0.73029999999999995</v>
      </c>
      <c r="E241">
        <v>89</v>
      </c>
      <c r="F241">
        <v>5</v>
      </c>
      <c r="G241">
        <v>575.4</v>
      </c>
      <c r="H241">
        <v>81.566999999999993</v>
      </c>
      <c r="K241">
        <v>4450</v>
      </c>
      <c r="L241">
        <v>-36.380000000000003</v>
      </c>
      <c r="N241">
        <v>1.07735E-2</v>
      </c>
      <c r="V241" s="71" t="s">
        <v>149</v>
      </c>
      <c r="W241" s="71" t="s">
        <v>197</v>
      </c>
    </row>
    <row r="242" spans="1:23" x14ac:dyDescent="0.2">
      <c r="A242" s="71">
        <v>45</v>
      </c>
      <c r="B242" s="71" t="s">
        <v>13</v>
      </c>
      <c r="C242" s="71" t="s">
        <v>104</v>
      </c>
      <c r="D242" s="71">
        <v>1.2213000000000001</v>
      </c>
      <c r="E242">
        <v>89</v>
      </c>
      <c r="F242">
        <v>5</v>
      </c>
      <c r="G242">
        <v>575.4</v>
      </c>
      <c r="H242">
        <v>82.168999999999997</v>
      </c>
      <c r="K242">
        <v>4486</v>
      </c>
      <c r="L242">
        <v>-36.380000000000003</v>
      </c>
      <c r="N242">
        <v>1.07735E-2</v>
      </c>
      <c r="V242" s="71" t="s">
        <v>149</v>
      </c>
      <c r="W242" s="71" t="s">
        <v>198</v>
      </c>
    </row>
    <row r="243" spans="1:23" x14ac:dyDescent="0.2">
      <c r="A243" s="71">
        <v>46</v>
      </c>
      <c r="B243" s="71" t="s">
        <v>64</v>
      </c>
      <c r="C243" s="71" t="s">
        <v>105</v>
      </c>
      <c r="E243">
        <v>0</v>
      </c>
      <c r="F243">
        <v>3</v>
      </c>
      <c r="G243">
        <v>575.4</v>
      </c>
      <c r="H243">
        <v>81.366</v>
      </c>
      <c r="K243">
        <v>4441</v>
      </c>
      <c r="L243">
        <v>-36.380000000000003</v>
      </c>
      <c r="N243">
        <v>1.07735E-2</v>
      </c>
      <c r="V243" s="71" t="s">
        <v>149</v>
      </c>
      <c r="W243" s="71" t="s">
        <v>199</v>
      </c>
    </row>
    <row r="244" spans="1:23" x14ac:dyDescent="0.2">
      <c r="A244" s="71">
        <v>48</v>
      </c>
      <c r="B244" s="71" t="s">
        <v>120</v>
      </c>
      <c r="C244" s="71" t="s">
        <v>107</v>
      </c>
      <c r="D244">
        <v>0.87</v>
      </c>
      <c r="E244">
        <v>89</v>
      </c>
      <c r="F244">
        <v>5</v>
      </c>
      <c r="G244">
        <v>575.4</v>
      </c>
      <c r="H244">
        <v>54.843000000000004</v>
      </c>
      <c r="K244">
        <v>2997</v>
      </c>
      <c r="L244">
        <v>-36.380000000000003</v>
      </c>
      <c r="N244">
        <v>1.07735E-2</v>
      </c>
      <c r="V244" s="71" t="s">
        <v>149</v>
      </c>
      <c r="W244" s="71" t="s">
        <v>202</v>
      </c>
    </row>
    <row r="245" spans="1:23" x14ac:dyDescent="0.2">
      <c r="A245" s="71">
        <v>49</v>
      </c>
      <c r="B245" s="71" t="s">
        <v>120</v>
      </c>
      <c r="C245" s="71" t="s">
        <v>108</v>
      </c>
      <c r="D245">
        <v>0.24049999999999999</v>
      </c>
      <c r="E245">
        <v>89</v>
      </c>
      <c r="F245">
        <v>5</v>
      </c>
      <c r="G245">
        <v>575.4</v>
      </c>
      <c r="H245">
        <v>54.484000000000002</v>
      </c>
      <c r="K245">
        <v>2983</v>
      </c>
      <c r="L245">
        <v>-36.380000000000003</v>
      </c>
      <c r="N245">
        <v>1.07735E-2</v>
      </c>
      <c r="V245" s="71" t="s">
        <v>149</v>
      </c>
      <c r="W245" s="71" t="s">
        <v>203</v>
      </c>
    </row>
    <row r="246" spans="1:23" x14ac:dyDescent="0.2">
      <c r="A246" s="71">
        <v>50</v>
      </c>
      <c r="B246" s="71" t="s">
        <v>120</v>
      </c>
      <c r="C246" s="71" t="s">
        <v>109</v>
      </c>
      <c r="D246">
        <v>0.37</v>
      </c>
      <c r="E246">
        <v>89</v>
      </c>
      <c r="F246">
        <v>5</v>
      </c>
      <c r="G246">
        <v>575.4</v>
      </c>
      <c r="H246">
        <v>55.9</v>
      </c>
      <c r="K246">
        <v>3044</v>
      </c>
      <c r="L246">
        <v>-36.380000000000003</v>
      </c>
      <c r="N246">
        <v>1.07735E-2</v>
      </c>
      <c r="V246" s="71" t="s">
        <v>149</v>
      </c>
      <c r="W246" s="71" t="s">
        <v>204</v>
      </c>
    </row>
    <row r="247" spans="1:23" x14ac:dyDescent="0.2">
      <c r="A247" s="71">
        <v>51</v>
      </c>
      <c r="B247" s="71" t="s">
        <v>120</v>
      </c>
      <c r="C247" s="71" t="s">
        <v>110</v>
      </c>
      <c r="D247">
        <v>0.50819999999999999</v>
      </c>
      <c r="E247">
        <v>89</v>
      </c>
      <c r="F247">
        <v>5</v>
      </c>
      <c r="G247">
        <v>575.4</v>
      </c>
      <c r="H247">
        <v>55.634</v>
      </c>
      <c r="K247">
        <v>3034</v>
      </c>
      <c r="L247">
        <v>-36.380000000000003</v>
      </c>
      <c r="N247">
        <v>1.07735E-2</v>
      </c>
      <c r="V247" s="71" t="s">
        <v>149</v>
      </c>
      <c r="W247" s="71" t="s">
        <v>205</v>
      </c>
    </row>
    <row r="248" spans="1:23" x14ac:dyDescent="0.2">
      <c r="A248" s="71">
        <v>1</v>
      </c>
      <c r="B248" s="71" t="s">
        <v>148</v>
      </c>
      <c r="C248" s="71" t="s">
        <v>42</v>
      </c>
      <c r="E248" s="71">
        <v>0</v>
      </c>
      <c r="F248" s="71">
        <v>3</v>
      </c>
      <c r="G248" s="71">
        <v>575.6</v>
      </c>
      <c r="H248" s="71">
        <v>77.313999999999993</v>
      </c>
      <c r="K248" s="71">
        <v>4236</v>
      </c>
      <c r="L248" s="71">
        <v>-36.380000000000003</v>
      </c>
      <c r="N248" s="71">
        <v>1.07735E-2</v>
      </c>
      <c r="V248" s="71" t="s">
        <v>149</v>
      </c>
      <c r="W248" s="71" t="s">
        <v>150</v>
      </c>
    </row>
    <row r="249" spans="1:23" x14ac:dyDescent="0.2">
      <c r="A249" s="71">
        <v>7</v>
      </c>
      <c r="B249" s="71" t="s">
        <v>155</v>
      </c>
      <c r="C249" s="71" t="s">
        <v>48</v>
      </c>
      <c r="D249" s="71">
        <v>5.07</v>
      </c>
      <c r="E249" s="71">
        <v>0</v>
      </c>
      <c r="F249" s="71">
        <v>5</v>
      </c>
      <c r="G249" s="71">
        <v>575.6</v>
      </c>
      <c r="H249" s="71">
        <v>78.89</v>
      </c>
      <c r="K249" s="71">
        <v>4299</v>
      </c>
      <c r="L249" s="71">
        <v>-36.380000000000003</v>
      </c>
      <c r="N249" s="71">
        <v>1.07735E-2</v>
      </c>
      <c r="V249" s="71" t="s">
        <v>149</v>
      </c>
      <c r="W249" s="71" t="s">
        <v>157</v>
      </c>
    </row>
    <row r="250" spans="1:23" x14ac:dyDescent="0.2">
      <c r="A250" s="71">
        <v>8</v>
      </c>
      <c r="B250" s="71" t="s">
        <v>155</v>
      </c>
      <c r="C250" s="71" t="s">
        <v>49</v>
      </c>
      <c r="D250" s="71">
        <v>5.18</v>
      </c>
      <c r="E250" s="71">
        <v>0</v>
      </c>
      <c r="F250" s="71">
        <v>5</v>
      </c>
      <c r="G250" s="71">
        <v>575.6</v>
      </c>
      <c r="H250" s="71">
        <v>79.254000000000005</v>
      </c>
      <c r="K250" s="71">
        <v>4318</v>
      </c>
      <c r="L250" s="71">
        <v>-36.380000000000003</v>
      </c>
      <c r="N250" s="71">
        <v>1.07735E-2</v>
      </c>
      <c r="V250" s="71" t="s">
        <v>149</v>
      </c>
      <c r="W250" s="71" t="s">
        <v>158</v>
      </c>
    </row>
    <row r="251" spans="1:23" x14ac:dyDescent="0.2">
      <c r="A251" s="71">
        <v>42</v>
      </c>
      <c r="B251" s="71" t="s">
        <v>10</v>
      </c>
      <c r="C251" s="71" t="s">
        <v>101</v>
      </c>
      <c r="D251" s="71">
        <v>1.0708</v>
      </c>
      <c r="E251">
        <v>89</v>
      </c>
      <c r="F251">
        <v>5</v>
      </c>
      <c r="G251">
        <v>575.6</v>
      </c>
      <c r="H251">
        <v>81.396000000000001</v>
      </c>
      <c r="K251">
        <v>4446</v>
      </c>
      <c r="L251">
        <v>-36.380000000000003</v>
      </c>
      <c r="N251">
        <v>1.07735E-2</v>
      </c>
      <c r="V251" s="71" t="s">
        <v>149</v>
      </c>
      <c r="W251" s="71" t="s">
        <v>195</v>
      </c>
    </row>
    <row r="252" spans="1:23" x14ac:dyDescent="0.2">
      <c r="A252" s="71">
        <v>47</v>
      </c>
      <c r="B252" s="71" t="s">
        <v>200</v>
      </c>
      <c r="C252" s="71" t="s">
        <v>106</v>
      </c>
      <c r="E252">
        <v>0</v>
      </c>
      <c r="F252">
        <v>4</v>
      </c>
      <c r="G252">
        <v>575.6</v>
      </c>
      <c r="H252">
        <v>82.475999999999999</v>
      </c>
      <c r="K252">
        <v>4463</v>
      </c>
      <c r="L252">
        <v>-36.380000000000003</v>
      </c>
      <c r="N252">
        <v>1.07735E-2</v>
      </c>
      <c r="V252" s="71" t="s">
        <v>149</v>
      </c>
      <c r="W252" s="71" t="s">
        <v>201</v>
      </c>
    </row>
    <row r="253" spans="1:23" x14ac:dyDescent="0.2">
      <c r="A253" s="71">
        <v>52</v>
      </c>
      <c r="B253" s="71" t="s">
        <v>64</v>
      </c>
      <c r="C253" s="71" t="s">
        <v>111</v>
      </c>
      <c r="E253">
        <v>98</v>
      </c>
      <c r="F253">
        <v>4</v>
      </c>
      <c r="G253">
        <v>624.5</v>
      </c>
      <c r="H253">
        <v>7.3780000000000001</v>
      </c>
      <c r="K253">
        <v>405</v>
      </c>
      <c r="L253">
        <v>-36.607999999999997</v>
      </c>
      <c r="N253">
        <v>1.07709E-2</v>
      </c>
      <c r="V253" s="71" t="s">
        <v>149</v>
      </c>
      <c r="W253" s="71" t="s">
        <v>206</v>
      </c>
    </row>
    <row r="254" spans="1:23" x14ac:dyDescent="0.2">
      <c r="A254" s="71">
        <v>2</v>
      </c>
      <c r="B254" s="71" t="s">
        <v>17</v>
      </c>
      <c r="C254" s="71" t="s">
        <v>43</v>
      </c>
      <c r="D254" s="71">
        <v>0.62180000000000002</v>
      </c>
      <c r="E254" s="71">
        <v>89</v>
      </c>
      <c r="F254" s="71">
        <v>6</v>
      </c>
      <c r="G254" s="71">
        <v>625.1</v>
      </c>
      <c r="H254" s="71">
        <v>52.481999999999999</v>
      </c>
      <c r="K254" s="71">
        <v>2852</v>
      </c>
      <c r="L254" s="71">
        <v>-36.594000000000001</v>
      </c>
      <c r="N254" s="71">
        <v>1.07711E-2</v>
      </c>
      <c r="V254" s="71" t="s">
        <v>149</v>
      </c>
      <c r="W254" s="71" t="s">
        <v>151</v>
      </c>
    </row>
    <row r="255" spans="1:23" x14ac:dyDescent="0.2">
      <c r="A255" s="71">
        <v>3</v>
      </c>
      <c r="B255" s="71" t="s">
        <v>17</v>
      </c>
      <c r="C255" s="71" t="s">
        <v>44</v>
      </c>
      <c r="D255" s="71">
        <v>0.61919999999999997</v>
      </c>
      <c r="E255" s="71">
        <v>89</v>
      </c>
      <c r="F255" s="71">
        <v>6</v>
      </c>
      <c r="G255" s="71">
        <v>625.1</v>
      </c>
      <c r="H255" s="71">
        <v>52.512999999999998</v>
      </c>
      <c r="K255" s="71">
        <v>2856</v>
      </c>
      <c r="L255" s="71">
        <v>-36.585999999999999</v>
      </c>
      <c r="N255" s="71">
        <v>1.07712E-2</v>
      </c>
      <c r="V255" s="71" t="s">
        <v>149</v>
      </c>
      <c r="W255" s="71" t="s">
        <v>152</v>
      </c>
    </row>
    <row r="256" spans="1:23" x14ac:dyDescent="0.2">
      <c r="A256" s="71">
        <v>4</v>
      </c>
      <c r="B256" s="71" t="s">
        <v>12</v>
      </c>
      <c r="C256" s="71" t="s">
        <v>45</v>
      </c>
      <c r="D256" s="71">
        <v>0.6391</v>
      </c>
      <c r="E256" s="71">
        <v>89</v>
      </c>
      <c r="F256" s="71">
        <v>6</v>
      </c>
      <c r="G256" s="71">
        <v>625.1</v>
      </c>
      <c r="H256" s="71">
        <v>52.543999999999997</v>
      </c>
      <c r="K256" s="71">
        <v>2855</v>
      </c>
      <c r="L256" s="71">
        <v>-36.661000000000001</v>
      </c>
      <c r="N256" s="71">
        <v>1.07703E-2</v>
      </c>
      <c r="V256" s="71" t="s">
        <v>149</v>
      </c>
      <c r="W256" s="71" t="s">
        <v>153</v>
      </c>
    </row>
    <row r="257" spans="1:23" x14ac:dyDescent="0.2">
      <c r="A257" s="71">
        <v>5</v>
      </c>
      <c r="B257" s="71" t="s">
        <v>12</v>
      </c>
      <c r="C257" s="71" t="s">
        <v>46</v>
      </c>
      <c r="D257" s="71">
        <v>0.61270000000000002</v>
      </c>
      <c r="E257" s="71">
        <v>89</v>
      </c>
      <c r="F257" s="71">
        <v>6</v>
      </c>
      <c r="G257" s="71">
        <v>625.1</v>
      </c>
      <c r="H257" s="71">
        <v>52.658000000000001</v>
      </c>
      <c r="K257" s="71">
        <v>2861</v>
      </c>
      <c r="L257" s="71">
        <v>-36.578000000000003</v>
      </c>
      <c r="N257" s="71">
        <v>1.07712E-2</v>
      </c>
      <c r="V257" s="71" t="s">
        <v>149</v>
      </c>
      <c r="W257" s="71" t="s">
        <v>154</v>
      </c>
    </row>
    <row r="258" spans="1:23" x14ac:dyDescent="0.2">
      <c r="A258" s="71">
        <v>9</v>
      </c>
      <c r="B258" s="71" t="s">
        <v>159</v>
      </c>
      <c r="C258" s="71" t="s">
        <v>50</v>
      </c>
      <c r="D258" s="71">
        <v>0.54</v>
      </c>
      <c r="E258" s="71">
        <v>79</v>
      </c>
      <c r="F258" s="71">
        <v>6</v>
      </c>
      <c r="G258" s="71">
        <v>625.1</v>
      </c>
      <c r="H258" s="71">
        <v>54.954999999999998</v>
      </c>
      <c r="K258" s="71">
        <v>2978</v>
      </c>
      <c r="L258" s="71">
        <v>-36.533000000000001</v>
      </c>
      <c r="N258" s="71">
        <v>1.07718E-2</v>
      </c>
      <c r="V258" s="71" t="s">
        <v>149</v>
      </c>
      <c r="W258" s="71" t="s">
        <v>160</v>
      </c>
    </row>
    <row r="259" spans="1:23" x14ac:dyDescent="0.2">
      <c r="A259" s="71">
        <v>10</v>
      </c>
      <c r="B259" s="71" t="s">
        <v>159</v>
      </c>
      <c r="C259" s="71" t="s">
        <v>51</v>
      </c>
      <c r="D259" s="71">
        <v>0.61</v>
      </c>
      <c r="E259" s="71">
        <v>79</v>
      </c>
      <c r="F259" s="71">
        <v>6</v>
      </c>
      <c r="G259" s="71">
        <v>625.1</v>
      </c>
      <c r="H259" s="71">
        <v>55.024000000000001</v>
      </c>
      <c r="K259" s="71">
        <v>2985</v>
      </c>
      <c r="L259" s="71">
        <v>-36.524999999999999</v>
      </c>
      <c r="N259" s="71">
        <v>1.07718E-2</v>
      </c>
      <c r="V259" s="71" t="s">
        <v>149</v>
      </c>
      <c r="W259" s="71" t="s">
        <v>161</v>
      </c>
    </row>
    <row r="260" spans="1:23" x14ac:dyDescent="0.2">
      <c r="A260" s="71">
        <v>11</v>
      </c>
      <c r="B260" s="71" t="s">
        <v>159</v>
      </c>
      <c r="C260" s="71" t="s">
        <v>52</v>
      </c>
      <c r="D260" s="71">
        <v>0.6</v>
      </c>
      <c r="E260" s="71">
        <v>79</v>
      </c>
      <c r="F260" s="71">
        <v>6</v>
      </c>
      <c r="G260" s="71">
        <v>625.1</v>
      </c>
      <c r="H260" s="71">
        <v>55.401000000000003</v>
      </c>
      <c r="K260" s="71">
        <v>3003</v>
      </c>
      <c r="L260" s="71">
        <v>-36.500999999999998</v>
      </c>
      <c r="N260" s="71">
        <v>1.07721E-2</v>
      </c>
      <c r="V260" s="71" t="s">
        <v>149</v>
      </c>
      <c r="W260" s="71" t="s">
        <v>162</v>
      </c>
    </row>
    <row r="261" spans="1:23" x14ac:dyDescent="0.2">
      <c r="A261" s="71">
        <v>12</v>
      </c>
      <c r="B261" s="71" t="s">
        <v>159</v>
      </c>
      <c r="C261" s="71" t="s">
        <v>53</v>
      </c>
      <c r="D261" s="71">
        <v>0.59</v>
      </c>
      <c r="E261" s="71">
        <v>79</v>
      </c>
      <c r="F261" s="71">
        <v>6</v>
      </c>
      <c r="G261" s="71">
        <v>625.1</v>
      </c>
      <c r="H261" s="71">
        <v>55.631</v>
      </c>
      <c r="K261" s="71">
        <v>3015</v>
      </c>
      <c r="L261" s="71">
        <v>-36.481999999999999</v>
      </c>
      <c r="N261" s="71">
        <v>1.07723E-2</v>
      </c>
      <c r="V261" s="71" t="s">
        <v>149</v>
      </c>
      <c r="W261" s="71" t="s">
        <v>163</v>
      </c>
    </row>
    <row r="262" spans="1:23" x14ac:dyDescent="0.2">
      <c r="A262" s="71">
        <v>13</v>
      </c>
      <c r="B262" s="71" t="s">
        <v>159</v>
      </c>
      <c r="C262" s="71" t="s">
        <v>54</v>
      </c>
      <c r="D262" s="71">
        <v>0.61</v>
      </c>
      <c r="E262" s="71">
        <v>79</v>
      </c>
      <c r="F262" s="71">
        <v>6</v>
      </c>
      <c r="G262" s="71">
        <v>625.1</v>
      </c>
      <c r="H262" s="71">
        <v>55.927</v>
      </c>
      <c r="K262" s="71">
        <v>3030</v>
      </c>
      <c r="L262" s="71">
        <v>-36.499000000000002</v>
      </c>
      <c r="N262" s="71">
        <v>1.07721E-2</v>
      </c>
      <c r="V262" s="71" t="s">
        <v>149</v>
      </c>
      <c r="W262" s="71" t="s">
        <v>164</v>
      </c>
    </row>
    <row r="263" spans="1:23" x14ac:dyDescent="0.2">
      <c r="A263" s="71">
        <v>14</v>
      </c>
      <c r="B263" s="71" t="s">
        <v>159</v>
      </c>
      <c r="C263" s="71" t="s">
        <v>55</v>
      </c>
      <c r="D263" s="71">
        <v>0.53</v>
      </c>
      <c r="E263" s="71">
        <v>79</v>
      </c>
      <c r="F263" s="71">
        <v>6</v>
      </c>
      <c r="G263" s="71">
        <v>625.1</v>
      </c>
      <c r="H263" s="71">
        <v>56.039000000000001</v>
      </c>
      <c r="K263" s="71">
        <v>3037</v>
      </c>
      <c r="L263" s="71">
        <v>-36.509</v>
      </c>
      <c r="N263" s="71">
        <v>1.0772E-2</v>
      </c>
      <c r="V263" s="71" t="s">
        <v>149</v>
      </c>
      <c r="W263" s="71" t="s">
        <v>165</v>
      </c>
    </row>
    <row r="264" spans="1:23" x14ac:dyDescent="0.2">
      <c r="A264" s="71">
        <v>15</v>
      </c>
      <c r="B264" s="71" t="s">
        <v>159</v>
      </c>
      <c r="C264" s="71" t="s">
        <v>56</v>
      </c>
      <c r="D264" s="71">
        <v>0.55000000000000004</v>
      </c>
      <c r="E264" s="71">
        <v>79</v>
      </c>
      <c r="F264" s="71">
        <v>6</v>
      </c>
      <c r="G264" s="71">
        <v>625.1</v>
      </c>
      <c r="H264" s="71">
        <v>55.798000000000002</v>
      </c>
      <c r="K264" s="71">
        <v>3025</v>
      </c>
      <c r="L264" s="71">
        <v>-36.524999999999999</v>
      </c>
      <c r="N264" s="71">
        <v>1.07718E-2</v>
      </c>
      <c r="V264" s="71" t="s">
        <v>149</v>
      </c>
      <c r="W264" s="71" t="s">
        <v>166</v>
      </c>
    </row>
    <row r="265" spans="1:23" x14ac:dyDescent="0.2">
      <c r="A265" s="71">
        <v>16</v>
      </c>
      <c r="B265" s="71" t="s">
        <v>167</v>
      </c>
      <c r="C265" s="71" t="s">
        <v>57</v>
      </c>
      <c r="D265" s="71">
        <v>0.6</v>
      </c>
      <c r="E265" s="71">
        <v>79</v>
      </c>
      <c r="F265" s="71">
        <v>6</v>
      </c>
      <c r="G265" s="71">
        <v>625.1</v>
      </c>
      <c r="H265" s="71">
        <v>55.677999999999997</v>
      </c>
      <c r="K265" s="71">
        <v>3016</v>
      </c>
      <c r="L265" s="71">
        <v>-36.533999999999999</v>
      </c>
      <c r="N265" s="71">
        <v>1.07717E-2</v>
      </c>
      <c r="V265" s="71" t="s">
        <v>149</v>
      </c>
      <c r="W265" s="71" t="s">
        <v>168</v>
      </c>
    </row>
    <row r="266" spans="1:23" x14ac:dyDescent="0.2">
      <c r="A266" s="71">
        <v>17</v>
      </c>
      <c r="B266" s="71" t="s">
        <v>167</v>
      </c>
      <c r="C266" s="71" t="s">
        <v>58</v>
      </c>
      <c r="D266" s="71">
        <v>0.53</v>
      </c>
      <c r="E266" s="71">
        <v>79</v>
      </c>
      <c r="F266" s="71">
        <v>6</v>
      </c>
      <c r="G266" s="71">
        <v>625.1</v>
      </c>
      <c r="H266" s="71">
        <v>55.569000000000003</v>
      </c>
      <c r="K266" s="71">
        <v>3014</v>
      </c>
      <c r="L266" s="71">
        <v>-36.552999999999997</v>
      </c>
      <c r="N266" s="71">
        <v>1.07715E-2</v>
      </c>
      <c r="V266" s="71" t="s">
        <v>149</v>
      </c>
      <c r="W266" s="71" t="s">
        <v>169</v>
      </c>
    </row>
    <row r="267" spans="1:23" x14ac:dyDescent="0.2">
      <c r="A267" s="71">
        <v>18</v>
      </c>
      <c r="B267" s="71" t="s">
        <v>17</v>
      </c>
      <c r="C267" s="71" t="s">
        <v>59</v>
      </c>
      <c r="D267" s="71">
        <v>0.57230000000000003</v>
      </c>
      <c r="E267" s="71">
        <v>89</v>
      </c>
      <c r="F267" s="71">
        <v>6</v>
      </c>
      <c r="G267" s="71">
        <v>625.1</v>
      </c>
      <c r="H267" s="71">
        <v>53.936999999999998</v>
      </c>
      <c r="K267" s="71">
        <v>2926</v>
      </c>
      <c r="L267" s="71">
        <v>-36.582999999999998</v>
      </c>
      <c r="N267" s="71">
        <v>1.07712E-2</v>
      </c>
      <c r="O267" s="71"/>
      <c r="V267" s="71" t="s">
        <v>149</v>
      </c>
      <c r="W267" s="71" t="s">
        <v>170</v>
      </c>
    </row>
    <row r="268" spans="1:23" x14ac:dyDescent="0.2">
      <c r="A268" s="71">
        <v>19</v>
      </c>
      <c r="B268" s="71" t="s">
        <v>17</v>
      </c>
      <c r="C268" s="71" t="s">
        <v>60</v>
      </c>
      <c r="D268" s="71">
        <v>0.60919999999999996</v>
      </c>
      <c r="E268" s="71">
        <v>89</v>
      </c>
      <c r="F268" s="71">
        <v>6</v>
      </c>
      <c r="G268" s="71">
        <v>625.1</v>
      </c>
      <c r="H268" s="71">
        <v>53.837000000000003</v>
      </c>
      <c r="K268" s="71">
        <v>2921</v>
      </c>
      <c r="L268" s="71">
        <v>-36.582999999999998</v>
      </c>
      <c r="N268" s="71">
        <v>1.07712E-2</v>
      </c>
      <c r="V268" s="71" t="s">
        <v>149</v>
      </c>
      <c r="W268" s="71" t="s">
        <v>171</v>
      </c>
    </row>
    <row r="269" spans="1:23" x14ac:dyDescent="0.2">
      <c r="A269" s="71">
        <v>20</v>
      </c>
      <c r="B269" s="71" t="s">
        <v>12</v>
      </c>
      <c r="C269" s="71" t="s">
        <v>61</v>
      </c>
      <c r="D269" s="71">
        <v>0.61119999999999997</v>
      </c>
      <c r="E269" s="71">
        <v>89</v>
      </c>
      <c r="F269" s="71">
        <v>6</v>
      </c>
      <c r="G269" s="71">
        <v>625.1</v>
      </c>
      <c r="H269" s="71">
        <v>53.756999999999998</v>
      </c>
      <c r="K269" s="71">
        <v>2913</v>
      </c>
      <c r="L269" s="71">
        <v>-36.606000000000002</v>
      </c>
      <c r="N269" s="71">
        <v>1.07709E-2</v>
      </c>
      <c r="V269" s="71" t="s">
        <v>149</v>
      </c>
      <c r="W269" s="71" t="s">
        <v>172</v>
      </c>
    </row>
    <row r="270" spans="1:23" x14ac:dyDescent="0.2">
      <c r="A270" s="71">
        <v>21</v>
      </c>
      <c r="B270" s="71" t="s">
        <v>12</v>
      </c>
      <c r="C270" s="71" t="s">
        <v>62</v>
      </c>
      <c r="D270" s="71">
        <v>0.60499999999999998</v>
      </c>
      <c r="E270" s="71">
        <v>89</v>
      </c>
      <c r="F270" s="71">
        <v>6</v>
      </c>
      <c r="G270" s="71">
        <v>625.1</v>
      </c>
      <c r="H270" s="71">
        <v>53.680999999999997</v>
      </c>
      <c r="K270" s="71">
        <v>2910</v>
      </c>
      <c r="L270" s="71">
        <v>-36.561</v>
      </c>
      <c r="N270" s="71">
        <v>1.07714E-2</v>
      </c>
      <c r="V270" s="71" t="s">
        <v>149</v>
      </c>
      <c r="W270" s="71" t="s">
        <v>173</v>
      </c>
    </row>
    <row r="271" spans="1:23" x14ac:dyDescent="0.2">
      <c r="A271" s="71">
        <v>22</v>
      </c>
      <c r="B271" s="71" t="s">
        <v>167</v>
      </c>
      <c r="C271" s="71" t="s">
        <v>63</v>
      </c>
      <c r="D271" s="71">
        <v>0.46</v>
      </c>
      <c r="E271" s="71">
        <v>79</v>
      </c>
      <c r="F271" s="71">
        <v>6</v>
      </c>
      <c r="G271" s="71">
        <v>625.1</v>
      </c>
      <c r="H271" s="71">
        <v>55.292999999999999</v>
      </c>
      <c r="K271" s="71">
        <v>3001</v>
      </c>
      <c r="L271" s="71">
        <v>-36.508000000000003</v>
      </c>
      <c r="N271" s="71">
        <v>1.0772E-2</v>
      </c>
      <c r="V271" s="71" t="s">
        <v>149</v>
      </c>
      <c r="W271" s="71" t="s">
        <v>174</v>
      </c>
    </row>
    <row r="272" spans="1:23" x14ac:dyDescent="0.2">
      <c r="A272" s="71">
        <v>23</v>
      </c>
      <c r="B272" s="71" t="s">
        <v>167</v>
      </c>
      <c r="C272" s="71" t="s">
        <v>14</v>
      </c>
      <c r="D272" s="71">
        <v>0.48</v>
      </c>
      <c r="E272" s="71">
        <v>79</v>
      </c>
      <c r="F272" s="71">
        <v>6</v>
      </c>
      <c r="G272" s="71">
        <v>625.1</v>
      </c>
      <c r="H272" s="71">
        <v>55.289000000000001</v>
      </c>
      <c r="K272" s="71">
        <v>3002</v>
      </c>
      <c r="L272" s="71">
        <v>-36.515000000000001</v>
      </c>
      <c r="N272" s="71">
        <v>1.0772E-2</v>
      </c>
      <c r="V272" s="71" t="s">
        <v>149</v>
      </c>
      <c r="W272" s="71" t="s">
        <v>175</v>
      </c>
    </row>
    <row r="273" spans="1:23" x14ac:dyDescent="0.2">
      <c r="A273" s="71">
        <v>24</v>
      </c>
      <c r="B273" s="71" t="s">
        <v>167</v>
      </c>
      <c r="C273" s="71" t="s">
        <v>15</v>
      </c>
      <c r="D273" s="71">
        <v>0.59</v>
      </c>
      <c r="E273" s="71">
        <v>79</v>
      </c>
      <c r="F273" s="71">
        <v>6</v>
      </c>
      <c r="G273" s="71">
        <v>625.1</v>
      </c>
      <c r="H273" s="71">
        <v>55.64</v>
      </c>
      <c r="K273" s="71">
        <v>3011</v>
      </c>
      <c r="L273" s="71">
        <v>-36.515999999999998</v>
      </c>
      <c r="N273" s="71">
        <v>1.0771899999999999E-2</v>
      </c>
      <c r="V273" s="71" t="s">
        <v>149</v>
      </c>
      <c r="W273" s="71" t="s">
        <v>176</v>
      </c>
    </row>
    <row r="274" spans="1:23" x14ac:dyDescent="0.2">
      <c r="A274" s="71">
        <v>25</v>
      </c>
      <c r="B274" s="71" t="s">
        <v>167</v>
      </c>
      <c r="C274" s="71" t="s">
        <v>16</v>
      </c>
      <c r="D274" s="71">
        <v>0.46</v>
      </c>
      <c r="E274" s="71">
        <v>79</v>
      </c>
      <c r="F274" s="71">
        <v>6</v>
      </c>
      <c r="G274" s="71">
        <v>625.1</v>
      </c>
      <c r="H274" s="71">
        <v>55.6</v>
      </c>
      <c r="K274" s="71">
        <v>3018</v>
      </c>
      <c r="L274" s="71">
        <v>-36.543999999999997</v>
      </c>
      <c r="N274" s="71">
        <v>1.0771599999999999E-2</v>
      </c>
      <c r="V274" s="71" t="s">
        <v>149</v>
      </c>
      <c r="W274" s="71" t="s">
        <v>177</v>
      </c>
    </row>
    <row r="275" spans="1:23" x14ac:dyDescent="0.2">
      <c r="A275" s="71">
        <v>26</v>
      </c>
      <c r="B275" s="71" t="s">
        <v>167</v>
      </c>
      <c r="C275" s="71" t="s">
        <v>18</v>
      </c>
      <c r="D275" s="71">
        <v>0.53</v>
      </c>
      <c r="E275" s="71">
        <v>79</v>
      </c>
      <c r="F275" s="71">
        <v>6</v>
      </c>
      <c r="G275" s="71">
        <v>625.1</v>
      </c>
      <c r="H275" s="71">
        <v>55.695</v>
      </c>
      <c r="K275" s="71">
        <v>3020</v>
      </c>
      <c r="L275" s="71">
        <v>-36.523000000000003</v>
      </c>
      <c r="N275" s="71">
        <v>1.0771899999999999E-2</v>
      </c>
      <c r="V275" s="71" t="s">
        <v>149</v>
      </c>
      <c r="W275" s="71" t="s">
        <v>178</v>
      </c>
    </row>
    <row r="276" spans="1:23" x14ac:dyDescent="0.2">
      <c r="A276" s="71">
        <v>27</v>
      </c>
      <c r="B276" s="71" t="s">
        <v>167</v>
      </c>
      <c r="C276" s="71" t="s">
        <v>19</v>
      </c>
      <c r="D276" s="71">
        <v>0.45</v>
      </c>
      <c r="E276" s="71">
        <v>79</v>
      </c>
      <c r="F276" s="71">
        <v>6</v>
      </c>
      <c r="G276" s="71">
        <v>625.1</v>
      </c>
      <c r="H276" s="71">
        <v>55.906999999999996</v>
      </c>
      <c r="K276" s="71">
        <v>3031</v>
      </c>
      <c r="L276" s="71">
        <v>-36.545999999999999</v>
      </c>
      <c r="N276" s="71">
        <v>1.0771599999999999E-2</v>
      </c>
      <c r="V276" s="71" t="s">
        <v>149</v>
      </c>
      <c r="W276" s="71" t="s">
        <v>179</v>
      </c>
    </row>
    <row r="277" spans="1:23" x14ac:dyDescent="0.2">
      <c r="A277" s="71">
        <v>28</v>
      </c>
      <c r="B277" s="71" t="s">
        <v>167</v>
      </c>
      <c r="C277" s="71" t="s">
        <v>20</v>
      </c>
      <c r="D277" s="71">
        <v>0.53</v>
      </c>
      <c r="E277" s="71">
        <v>79</v>
      </c>
      <c r="F277" s="71">
        <v>6</v>
      </c>
      <c r="G277" s="71">
        <v>625.1</v>
      </c>
      <c r="H277" s="71">
        <v>56.082000000000001</v>
      </c>
      <c r="K277" s="71">
        <v>3037</v>
      </c>
      <c r="L277" s="71">
        <v>-36.494999999999997</v>
      </c>
      <c r="N277" s="71">
        <v>1.0772199999999999E-2</v>
      </c>
      <c r="V277" s="71" t="s">
        <v>149</v>
      </c>
      <c r="W277" s="71" t="s">
        <v>180</v>
      </c>
    </row>
    <row r="278" spans="1:23" x14ac:dyDescent="0.2">
      <c r="A278" s="71">
        <v>29</v>
      </c>
      <c r="B278" s="71" t="s">
        <v>167</v>
      </c>
      <c r="C278" s="71" t="s">
        <v>21</v>
      </c>
      <c r="D278" s="71">
        <v>0.52</v>
      </c>
      <c r="E278" s="71">
        <v>79</v>
      </c>
      <c r="F278" s="71">
        <v>6</v>
      </c>
      <c r="G278" s="71">
        <v>625.1</v>
      </c>
      <c r="H278" s="71">
        <v>56.396999999999998</v>
      </c>
      <c r="K278" s="71">
        <v>3053</v>
      </c>
      <c r="L278" s="71">
        <v>-36.517000000000003</v>
      </c>
      <c r="N278" s="71">
        <v>1.0771899999999999E-2</v>
      </c>
      <c r="V278" s="71" t="s">
        <v>149</v>
      </c>
      <c r="W278" s="71" t="s">
        <v>181</v>
      </c>
    </row>
    <row r="279" spans="1:23" x14ac:dyDescent="0.2">
      <c r="A279" s="71">
        <v>30</v>
      </c>
      <c r="B279" s="71" t="s">
        <v>167</v>
      </c>
      <c r="C279" s="71" t="s">
        <v>22</v>
      </c>
      <c r="D279" s="71">
        <v>0.57999999999999996</v>
      </c>
      <c r="E279" s="71">
        <v>79</v>
      </c>
      <c r="F279" s="71">
        <v>6</v>
      </c>
      <c r="G279" s="71">
        <v>625.1</v>
      </c>
      <c r="H279" s="71">
        <v>56.354999999999997</v>
      </c>
      <c r="K279" s="71">
        <v>3052</v>
      </c>
      <c r="L279" s="71">
        <v>-36.524999999999999</v>
      </c>
      <c r="N279" s="71">
        <v>1.07718E-2</v>
      </c>
      <c r="V279" s="71" t="s">
        <v>149</v>
      </c>
      <c r="W279" s="71" t="s">
        <v>182</v>
      </c>
    </row>
    <row r="280" spans="1:23" x14ac:dyDescent="0.2">
      <c r="A280" s="71">
        <v>31</v>
      </c>
      <c r="B280" s="71" t="s">
        <v>167</v>
      </c>
      <c r="C280" s="71" t="s">
        <v>90</v>
      </c>
      <c r="D280" s="71">
        <v>0.47</v>
      </c>
      <c r="E280" s="71">
        <v>79</v>
      </c>
      <c r="F280" s="71">
        <v>6</v>
      </c>
      <c r="G280" s="71">
        <v>625.1</v>
      </c>
      <c r="H280" s="71">
        <v>56.329000000000001</v>
      </c>
      <c r="K280" s="71">
        <v>3053</v>
      </c>
      <c r="L280" s="71">
        <v>-36.533000000000001</v>
      </c>
      <c r="N280" s="71">
        <v>1.07718E-2</v>
      </c>
      <c r="V280" s="71" t="s">
        <v>149</v>
      </c>
      <c r="W280" s="71" t="s">
        <v>183</v>
      </c>
    </row>
    <row r="281" spans="1:23" x14ac:dyDescent="0.2">
      <c r="A281" s="71">
        <v>32</v>
      </c>
      <c r="B281" s="71" t="s">
        <v>184</v>
      </c>
      <c r="C281" s="71" t="s">
        <v>91</v>
      </c>
      <c r="D281" s="71">
        <v>0.55000000000000004</v>
      </c>
      <c r="E281" s="71">
        <v>79</v>
      </c>
      <c r="F281" s="71">
        <v>6</v>
      </c>
      <c r="G281" s="71">
        <v>625.1</v>
      </c>
      <c r="H281" s="71">
        <v>56.573999999999998</v>
      </c>
      <c r="K281" s="71">
        <v>3068</v>
      </c>
      <c r="L281" s="71">
        <v>-36.468000000000004</v>
      </c>
      <c r="N281" s="71">
        <v>1.0772500000000001E-2</v>
      </c>
      <c r="V281" s="71" t="s">
        <v>149</v>
      </c>
      <c r="W281" s="71" t="s">
        <v>185</v>
      </c>
    </row>
    <row r="282" spans="1:23" x14ac:dyDescent="0.2">
      <c r="A282" s="71">
        <v>33</v>
      </c>
      <c r="B282" s="71" t="s">
        <v>184</v>
      </c>
      <c r="C282" s="71" t="s">
        <v>92</v>
      </c>
      <c r="D282" s="71">
        <v>0.47</v>
      </c>
      <c r="E282" s="71">
        <v>79</v>
      </c>
      <c r="F282" s="71">
        <v>6</v>
      </c>
      <c r="G282" s="71">
        <v>625.1</v>
      </c>
      <c r="H282" s="71">
        <v>56.298999999999999</v>
      </c>
      <c r="K282" s="71">
        <v>3051</v>
      </c>
      <c r="L282" s="71">
        <v>-36.497</v>
      </c>
      <c r="N282" s="71">
        <v>1.0772199999999999E-2</v>
      </c>
      <c r="V282" s="71" t="s">
        <v>149</v>
      </c>
      <c r="W282" s="71" t="s">
        <v>186</v>
      </c>
    </row>
    <row r="283" spans="1:23" x14ac:dyDescent="0.2">
      <c r="A283" s="71">
        <v>34</v>
      </c>
      <c r="B283" s="71" t="s">
        <v>184</v>
      </c>
      <c r="C283" s="71" t="s">
        <v>93</v>
      </c>
      <c r="D283" s="71">
        <v>0.56000000000000005</v>
      </c>
      <c r="E283" s="71">
        <v>79</v>
      </c>
      <c r="F283" s="71">
        <v>6</v>
      </c>
      <c r="G283" s="71">
        <v>625.1</v>
      </c>
      <c r="H283" s="71">
        <v>56.185000000000002</v>
      </c>
      <c r="K283" s="71">
        <v>3045</v>
      </c>
      <c r="L283" s="71">
        <v>-36.484000000000002</v>
      </c>
      <c r="N283" s="71">
        <v>1.07723E-2</v>
      </c>
      <c r="V283" s="71" t="s">
        <v>149</v>
      </c>
      <c r="W283" s="71" t="s">
        <v>187</v>
      </c>
    </row>
    <row r="284" spans="1:23" x14ac:dyDescent="0.2">
      <c r="A284" s="71">
        <v>35</v>
      </c>
      <c r="B284" s="71" t="s">
        <v>184</v>
      </c>
      <c r="C284" s="71" t="s">
        <v>94</v>
      </c>
      <c r="D284" s="71">
        <v>0.45</v>
      </c>
      <c r="E284" s="71">
        <v>79</v>
      </c>
      <c r="F284" s="71">
        <v>6</v>
      </c>
      <c r="G284" s="71">
        <v>625.1</v>
      </c>
      <c r="H284" s="71">
        <v>56.524000000000001</v>
      </c>
      <c r="K284" s="71">
        <v>3067</v>
      </c>
      <c r="L284" s="71">
        <v>-36.530999999999999</v>
      </c>
      <c r="N284" s="71">
        <v>1.07718E-2</v>
      </c>
      <c r="V284" s="71" t="s">
        <v>149</v>
      </c>
      <c r="W284" s="71" t="s">
        <v>188</v>
      </c>
    </row>
    <row r="285" spans="1:23" x14ac:dyDescent="0.2">
      <c r="A285" s="71">
        <v>36</v>
      </c>
      <c r="B285" s="71" t="s">
        <v>184</v>
      </c>
      <c r="C285" s="71" t="s">
        <v>95</v>
      </c>
      <c r="D285" s="71">
        <v>0.49</v>
      </c>
      <c r="E285" s="71">
        <v>79</v>
      </c>
      <c r="F285" s="71">
        <v>6</v>
      </c>
      <c r="G285" s="71">
        <v>625.1</v>
      </c>
      <c r="H285" s="71">
        <v>56.212000000000003</v>
      </c>
      <c r="K285" s="71">
        <v>3059</v>
      </c>
      <c r="L285" s="71">
        <v>-36.521000000000001</v>
      </c>
      <c r="N285" s="71">
        <v>1.0771899999999999E-2</v>
      </c>
      <c r="V285" s="71" t="s">
        <v>149</v>
      </c>
      <c r="W285" s="71" t="s">
        <v>189</v>
      </c>
    </row>
    <row r="286" spans="1:23" x14ac:dyDescent="0.2">
      <c r="A286" s="71">
        <v>37</v>
      </c>
      <c r="B286" s="71" t="s">
        <v>64</v>
      </c>
      <c r="C286" s="71" t="s">
        <v>96</v>
      </c>
      <c r="E286" s="71">
        <v>0</v>
      </c>
      <c r="F286" s="71">
        <v>4</v>
      </c>
      <c r="G286" s="71">
        <v>625.1</v>
      </c>
      <c r="H286" s="71">
        <v>81.873000000000005</v>
      </c>
      <c r="K286" s="71">
        <v>4431</v>
      </c>
      <c r="L286" s="71">
        <v>-36.633000000000003</v>
      </c>
      <c r="N286" s="71">
        <v>1.07706E-2</v>
      </c>
      <c r="V286" s="71" t="s">
        <v>149</v>
      </c>
      <c r="W286" s="71" t="s">
        <v>190</v>
      </c>
    </row>
    <row r="287" spans="1:23" x14ac:dyDescent="0.2">
      <c r="A287" s="71">
        <v>38</v>
      </c>
      <c r="B287" s="71" t="s">
        <v>17</v>
      </c>
      <c r="C287" s="71" t="s">
        <v>97</v>
      </c>
      <c r="D287" s="71">
        <v>0.60009999999999997</v>
      </c>
      <c r="E287" s="71">
        <v>89</v>
      </c>
      <c r="F287" s="71">
        <v>6</v>
      </c>
      <c r="G287" s="71">
        <v>625.1</v>
      </c>
      <c r="H287" s="71">
        <v>54.911999999999999</v>
      </c>
      <c r="K287" s="71">
        <v>2966</v>
      </c>
      <c r="L287" s="71">
        <v>-36.552999999999997</v>
      </c>
      <c r="N287" s="71">
        <v>1.07715E-2</v>
      </c>
      <c r="V287" s="71" t="s">
        <v>149</v>
      </c>
      <c r="W287" s="71" t="s">
        <v>191</v>
      </c>
    </row>
    <row r="288" spans="1:23" x14ac:dyDescent="0.2">
      <c r="A288" s="71">
        <v>39</v>
      </c>
      <c r="B288" s="71" t="s">
        <v>17</v>
      </c>
      <c r="C288" s="71" t="s">
        <v>98</v>
      </c>
      <c r="D288" s="71">
        <v>0.54349999999999998</v>
      </c>
      <c r="E288" s="71">
        <v>89</v>
      </c>
      <c r="F288" s="71">
        <v>6</v>
      </c>
      <c r="G288" s="71">
        <v>625.1</v>
      </c>
      <c r="H288" s="71">
        <v>54.485999999999997</v>
      </c>
      <c r="K288" s="71">
        <v>2957</v>
      </c>
      <c r="L288" s="71">
        <v>-36.57</v>
      </c>
      <c r="N288" s="71">
        <v>1.0771299999999999E-2</v>
      </c>
      <c r="V288" s="71" t="s">
        <v>149</v>
      </c>
      <c r="W288" s="71" t="s">
        <v>192</v>
      </c>
    </row>
    <row r="289" spans="1:23" x14ac:dyDescent="0.2">
      <c r="A289" s="71">
        <v>40</v>
      </c>
      <c r="B289" s="71" t="s">
        <v>12</v>
      </c>
      <c r="C289" s="71" t="s">
        <v>99</v>
      </c>
      <c r="D289" s="71">
        <v>0.48920000000000002</v>
      </c>
      <c r="E289" s="71">
        <v>89</v>
      </c>
      <c r="F289" s="71">
        <v>6</v>
      </c>
      <c r="G289" s="71">
        <v>625.1</v>
      </c>
      <c r="H289" s="71">
        <v>54.76</v>
      </c>
      <c r="K289" s="71">
        <v>2972</v>
      </c>
      <c r="L289" s="71">
        <v>-36.591000000000001</v>
      </c>
      <c r="N289" s="71">
        <v>1.07711E-2</v>
      </c>
      <c r="V289" s="71" t="s">
        <v>149</v>
      </c>
      <c r="W289" s="71" t="s">
        <v>193</v>
      </c>
    </row>
    <row r="290" spans="1:23" x14ac:dyDescent="0.2">
      <c r="A290" s="71">
        <v>41</v>
      </c>
      <c r="B290" s="71" t="s">
        <v>12</v>
      </c>
      <c r="C290" s="71" t="s">
        <v>100</v>
      </c>
      <c r="D290" s="71">
        <v>0.52749999999999997</v>
      </c>
      <c r="E290" s="71">
        <v>89</v>
      </c>
      <c r="F290" s="71">
        <v>6</v>
      </c>
      <c r="G290" s="71">
        <v>625.1</v>
      </c>
      <c r="H290" s="71">
        <v>54.561</v>
      </c>
      <c r="K290" s="71">
        <v>2958</v>
      </c>
      <c r="L290" s="71">
        <v>-36.527000000000001</v>
      </c>
      <c r="N290" s="71">
        <v>1.07718E-2</v>
      </c>
      <c r="V290" s="71" t="s">
        <v>149</v>
      </c>
      <c r="W290" s="71" t="s">
        <v>194</v>
      </c>
    </row>
    <row r="291" spans="1:23" x14ac:dyDescent="0.2">
      <c r="A291" s="71">
        <v>46</v>
      </c>
      <c r="B291" s="71" t="s">
        <v>64</v>
      </c>
      <c r="C291" s="71" t="s">
        <v>105</v>
      </c>
      <c r="E291">
        <v>0</v>
      </c>
      <c r="F291">
        <v>4</v>
      </c>
      <c r="G291">
        <v>625.1</v>
      </c>
      <c r="H291">
        <v>81.994</v>
      </c>
      <c r="K291">
        <v>4444</v>
      </c>
      <c r="L291">
        <v>-36.590000000000003</v>
      </c>
      <c r="N291">
        <v>1.07711E-2</v>
      </c>
      <c r="V291" s="71" t="s">
        <v>149</v>
      </c>
      <c r="W291" s="71" t="s">
        <v>199</v>
      </c>
    </row>
    <row r="292" spans="1:23" x14ac:dyDescent="0.2">
      <c r="A292" s="71">
        <v>47</v>
      </c>
      <c r="B292" s="71" t="s">
        <v>200</v>
      </c>
      <c r="C292" s="71" t="s">
        <v>106</v>
      </c>
      <c r="E292">
        <v>0</v>
      </c>
      <c r="F292">
        <v>5</v>
      </c>
      <c r="G292">
        <v>625.1</v>
      </c>
      <c r="H292">
        <v>82.415000000000006</v>
      </c>
      <c r="K292">
        <v>4469</v>
      </c>
      <c r="L292">
        <v>-36.557000000000002</v>
      </c>
      <c r="N292">
        <v>1.07715E-2</v>
      </c>
      <c r="V292" s="71" t="s">
        <v>149</v>
      </c>
      <c r="W292" s="71" t="s">
        <v>201</v>
      </c>
    </row>
    <row r="293" spans="1:23" x14ac:dyDescent="0.2">
      <c r="A293" s="71">
        <v>48</v>
      </c>
      <c r="B293" s="71" t="s">
        <v>120</v>
      </c>
      <c r="C293" s="71" t="s">
        <v>107</v>
      </c>
      <c r="D293">
        <v>0.87</v>
      </c>
      <c r="E293">
        <v>89</v>
      </c>
      <c r="F293">
        <v>6</v>
      </c>
      <c r="G293">
        <v>625.1</v>
      </c>
      <c r="H293">
        <v>55.31</v>
      </c>
      <c r="K293">
        <v>2999</v>
      </c>
      <c r="L293">
        <v>-36.549999999999997</v>
      </c>
      <c r="N293">
        <v>1.0771599999999999E-2</v>
      </c>
      <c r="V293" s="71" t="s">
        <v>149</v>
      </c>
      <c r="W293" s="71" t="s">
        <v>202</v>
      </c>
    </row>
    <row r="294" spans="1:23" x14ac:dyDescent="0.2">
      <c r="A294" s="71">
        <v>49</v>
      </c>
      <c r="B294" s="71" t="s">
        <v>120</v>
      </c>
      <c r="C294" s="71" t="s">
        <v>108</v>
      </c>
      <c r="D294">
        <v>0.24049999999999999</v>
      </c>
      <c r="E294">
        <v>89</v>
      </c>
      <c r="F294">
        <v>6</v>
      </c>
      <c r="G294">
        <v>625.1</v>
      </c>
      <c r="H294">
        <v>55.058999999999997</v>
      </c>
      <c r="K294">
        <v>2988</v>
      </c>
      <c r="L294">
        <v>-36.594000000000001</v>
      </c>
      <c r="N294">
        <v>1.07711E-2</v>
      </c>
      <c r="V294" s="71" t="s">
        <v>149</v>
      </c>
      <c r="W294" s="71" t="s">
        <v>203</v>
      </c>
    </row>
    <row r="295" spans="1:23" x14ac:dyDescent="0.2">
      <c r="A295" s="71">
        <v>50</v>
      </c>
      <c r="B295" s="71" t="s">
        <v>120</v>
      </c>
      <c r="C295" s="71" t="s">
        <v>109</v>
      </c>
      <c r="D295">
        <v>0.37</v>
      </c>
      <c r="E295">
        <v>89</v>
      </c>
      <c r="F295">
        <v>6</v>
      </c>
      <c r="G295">
        <v>625.1</v>
      </c>
      <c r="H295">
        <v>56.334000000000003</v>
      </c>
      <c r="K295">
        <v>3050</v>
      </c>
      <c r="L295">
        <v>-36.518999999999998</v>
      </c>
      <c r="N295">
        <v>1.0771899999999999E-2</v>
      </c>
      <c r="V295" s="71" t="s">
        <v>149</v>
      </c>
      <c r="W295" s="71" t="s">
        <v>204</v>
      </c>
    </row>
    <row r="296" spans="1:23" x14ac:dyDescent="0.2">
      <c r="A296" s="71">
        <v>51</v>
      </c>
      <c r="B296" s="71" t="s">
        <v>120</v>
      </c>
      <c r="C296" s="71" t="s">
        <v>110</v>
      </c>
      <c r="D296">
        <v>0.50819999999999999</v>
      </c>
      <c r="E296">
        <v>89</v>
      </c>
      <c r="F296">
        <v>6</v>
      </c>
      <c r="G296">
        <v>625.1</v>
      </c>
      <c r="H296">
        <v>55.988</v>
      </c>
      <c r="K296">
        <v>3035</v>
      </c>
      <c r="L296">
        <v>-36.539000000000001</v>
      </c>
      <c r="N296">
        <v>1.07717E-2</v>
      </c>
      <c r="V296" s="71" t="s">
        <v>149</v>
      </c>
      <c r="W296" s="71" t="s">
        <v>205</v>
      </c>
    </row>
    <row r="297" spans="1:23" x14ac:dyDescent="0.2">
      <c r="A297" s="71">
        <v>1</v>
      </c>
      <c r="B297" s="71" t="s">
        <v>148</v>
      </c>
      <c r="C297" s="71" t="s">
        <v>42</v>
      </c>
      <c r="E297" s="71">
        <v>0</v>
      </c>
      <c r="F297" s="71">
        <v>4</v>
      </c>
      <c r="G297" s="71">
        <v>625.29999999999995</v>
      </c>
      <c r="H297" s="71">
        <v>78.325999999999993</v>
      </c>
      <c r="K297" s="71">
        <v>4252</v>
      </c>
      <c r="L297" s="71">
        <v>-36.649000000000001</v>
      </c>
      <c r="N297" s="71">
        <v>1.0770500000000001E-2</v>
      </c>
      <c r="V297" s="71" t="s">
        <v>149</v>
      </c>
      <c r="W297" s="71" t="s">
        <v>150</v>
      </c>
    </row>
    <row r="298" spans="1:23" x14ac:dyDescent="0.2">
      <c r="A298" s="71">
        <v>6</v>
      </c>
      <c r="B298" s="71" t="s">
        <v>155</v>
      </c>
      <c r="C298" s="71" t="s">
        <v>47</v>
      </c>
      <c r="D298" s="71">
        <v>3.29</v>
      </c>
      <c r="E298" s="71">
        <v>0</v>
      </c>
      <c r="F298" s="71">
        <v>6</v>
      </c>
      <c r="G298" s="71">
        <v>625.29999999999995</v>
      </c>
      <c r="H298" s="71">
        <v>79.116</v>
      </c>
      <c r="K298" s="71">
        <v>4294</v>
      </c>
      <c r="L298" s="71">
        <v>-36.517000000000003</v>
      </c>
      <c r="N298" s="71">
        <v>1.0771899999999999E-2</v>
      </c>
      <c r="V298" s="71" t="s">
        <v>149</v>
      </c>
      <c r="W298" s="71" t="s">
        <v>156</v>
      </c>
    </row>
    <row r="299" spans="1:23" x14ac:dyDescent="0.2">
      <c r="A299" s="71">
        <v>7</v>
      </c>
      <c r="B299" s="71" t="s">
        <v>155</v>
      </c>
      <c r="C299" s="71" t="s">
        <v>48</v>
      </c>
      <c r="D299" s="71">
        <v>5.07</v>
      </c>
      <c r="E299" s="71">
        <v>0</v>
      </c>
      <c r="F299" s="71">
        <v>6</v>
      </c>
      <c r="G299" s="71">
        <v>625.29999999999995</v>
      </c>
      <c r="H299" s="71">
        <v>79.411000000000001</v>
      </c>
      <c r="K299" s="71">
        <v>4307</v>
      </c>
      <c r="L299" s="71">
        <v>-36.518999999999998</v>
      </c>
      <c r="N299" s="71">
        <v>1.0771899999999999E-2</v>
      </c>
      <c r="V299" s="71" t="s">
        <v>149</v>
      </c>
      <c r="W299" s="71" t="s">
        <v>157</v>
      </c>
    </row>
    <row r="300" spans="1:23" x14ac:dyDescent="0.2">
      <c r="A300" s="71">
        <v>8</v>
      </c>
      <c r="B300" s="71" t="s">
        <v>155</v>
      </c>
      <c r="C300" s="71" t="s">
        <v>49</v>
      </c>
      <c r="D300" s="71">
        <v>5.18</v>
      </c>
      <c r="E300" s="71">
        <v>0</v>
      </c>
      <c r="F300" s="71">
        <v>6</v>
      </c>
      <c r="G300" s="71">
        <v>625.29999999999995</v>
      </c>
      <c r="H300" s="71">
        <v>79.656999999999996</v>
      </c>
      <c r="K300" s="71">
        <v>4322</v>
      </c>
      <c r="L300" s="71">
        <v>-36.505000000000003</v>
      </c>
      <c r="N300" s="71">
        <v>1.07721E-2</v>
      </c>
      <c r="V300" s="71" t="s">
        <v>149</v>
      </c>
      <c r="W300" s="71" t="s">
        <v>158</v>
      </c>
    </row>
    <row r="301" spans="1:23" x14ac:dyDescent="0.2">
      <c r="A301" s="71">
        <v>42</v>
      </c>
      <c r="B301" s="71" t="s">
        <v>10</v>
      </c>
      <c r="C301" s="71" t="s">
        <v>101</v>
      </c>
      <c r="D301" s="71">
        <v>1.0708</v>
      </c>
      <c r="E301">
        <v>89</v>
      </c>
      <c r="F301">
        <v>6</v>
      </c>
      <c r="G301">
        <v>625.29999999999995</v>
      </c>
      <c r="H301">
        <v>82.019000000000005</v>
      </c>
      <c r="K301">
        <v>4455</v>
      </c>
      <c r="L301">
        <v>-36.545000000000002</v>
      </c>
      <c r="N301">
        <v>1.0771599999999999E-2</v>
      </c>
      <c r="V301" s="71" t="s">
        <v>149</v>
      </c>
      <c r="W301" s="71" t="s">
        <v>195</v>
      </c>
    </row>
    <row r="302" spans="1:23" x14ac:dyDescent="0.2">
      <c r="A302" s="71">
        <v>43</v>
      </c>
      <c r="B302" s="71" t="s">
        <v>11</v>
      </c>
      <c r="C302" s="71" t="s">
        <v>102</v>
      </c>
      <c r="D302" s="71">
        <v>0.2928</v>
      </c>
      <c r="E302">
        <v>89</v>
      </c>
      <c r="F302">
        <v>6</v>
      </c>
      <c r="G302">
        <v>625.29999999999995</v>
      </c>
      <c r="H302">
        <v>81.974999999999994</v>
      </c>
      <c r="K302">
        <v>4465</v>
      </c>
      <c r="L302">
        <v>-36.616</v>
      </c>
      <c r="N302">
        <v>1.0770800000000001E-2</v>
      </c>
      <c r="V302" s="71" t="s">
        <v>149</v>
      </c>
      <c r="W302" s="71" t="s">
        <v>196</v>
      </c>
    </row>
    <row r="303" spans="1:23" x14ac:dyDescent="0.2">
      <c r="A303" s="71">
        <v>44</v>
      </c>
      <c r="B303" s="71" t="s">
        <v>12</v>
      </c>
      <c r="C303" s="71" t="s">
        <v>103</v>
      </c>
      <c r="D303" s="71">
        <v>0.73029999999999995</v>
      </c>
      <c r="E303">
        <v>89</v>
      </c>
      <c r="F303">
        <v>6</v>
      </c>
      <c r="G303">
        <v>625.29999999999995</v>
      </c>
      <c r="H303">
        <v>82.13</v>
      </c>
      <c r="K303">
        <v>4458</v>
      </c>
      <c r="L303">
        <v>-36.575000000000003</v>
      </c>
      <c r="N303">
        <v>1.0771299999999999E-2</v>
      </c>
      <c r="V303" s="71" t="s">
        <v>149</v>
      </c>
      <c r="W303" s="71" t="s">
        <v>197</v>
      </c>
    </row>
    <row r="304" spans="1:23" x14ac:dyDescent="0.2">
      <c r="A304" s="71">
        <v>45</v>
      </c>
      <c r="B304" s="71" t="s">
        <v>13</v>
      </c>
      <c r="C304" s="71" t="s">
        <v>104</v>
      </c>
      <c r="D304" s="71">
        <v>1.2213000000000001</v>
      </c>
      <c r="E304">
        <v>89</v>
      </c>
      <c r="F304">
        <v>6</v>
      </c>
      <c r="G304">
        <v>625.29999999999995</v>
      </c>
      <c r="H304">
        <v>82.834999999999994</v>
      </c>
      <c r="K304">
        <v>4498</v>
      </c>
      <c r="L304">
        <v>-36.555999999999997</v>
      </c>
      <c r="N304">
        <v>1.07715E-2</v>
      </c>
      <c r="V304" s="71" t="s">
        <v>149</v>
      </c>
      <c r="W304" s="71" t="s">
        <v>198</v>
      </c>
    </row>
    <row r="305" spans="1:23" x14ac:dyDescent="0.2">
      <c r="A305" s="71">
        <v>2</v>
      </c>
      <c r="B305" s="71" t="s">
        <v>17</v>
      </c>
      <c r="C305" s="71" t="s">
        <v>43</v>
      </c>
      <c r="D305" s="71">
        <v>0.62180000000000002</v>
      </c>
      <c r="O305" s="71">
        <v>16839</v>
      </c>
      <c r="P305" s="71">
        <v>5296</v>
      </c>
      <c r="Q305" s="71" t="s">
        <v>71</v>
      </c>
      <c r="S305" s="71">
        <v>159905</v>
      </c>
      <c r="T305" s="71">
        <v>168.1</v>
      </c>
      <c r="V305" s="71" t="s">
        <v>149</v>
      </c>
      <c r="W305" s="71" t="s">
        <v>151</v>
      </c>
    </row>
    <row r="306" spans="1:23" x14ac:dyDescent="0.2">
      <c r="A306" s="71">
        <v>2</v>
      </c>
      <c r="B306" s="71" t="s">
        <v>17</v>
      </c>
      <c r="C306" s="71" t="s">
        <v>43</v>
      </c>
      <c r="D306" s="71">
        <v>0.62180000000000002</v>
      </c>
      <c r="O306" s="71">
        <v>79343</v>
      </c>
      <c r="P306" s="71">
        <v>5098</v>
      </c>
      <c r="Q306" s="71" t="s">
        <v>72</v>
      </c>
      <c r="S306" s="71">
        <v>1175234</v>
      </c>
      <c r="T306" s="71">
        <v>236.1</v>
      </c>
      <c r="V306" s="71" t="s">
        <v>149</v>
      </c>
      <c r="W306" s="71" t="s">
        <v>151</v>
      </c>
    </row>
    <row r="307" spans="1:23" x14ac:dyDescent="0.2">
      <c r="A307" s="71">
        <v>3</v>
      </c>
      <c r="B307" s="71" t="s">
        <v>17</v>
      </c>
      <c r="C307" s="71" t="s">
        <v>44</v>
      </c>
      <c r="D307" s="71">
        <v>0.61919999999999997</v>
      </c>
      <c r="O307" s="71">
        <v>16867</v>
      </c>
      <c r="P307" s="71">
        <v>5295</v>
      </c>
      <c r="Q307" s="71" t="s">
        <v>71</v>
      </c>
      <c r="S307" s="71">
        <v>160181</v>
      </c>
      <c r="T307" s="71">
        <v>168.1</v>
      </c>
      <c r="V307" s="71" t="s">
        <v>149</v>
      </c>
      <c r="W307" s="71" t="s">
        <v>152</v>
      </c>
    </row>
    <row r="308" spans="1:23" x14ac:dyDescent="0.2">
      <c r="A308" s="71">
        <v>3</v>
      </c>
      <c r="B308" s="71" t="s">
        <v>17</v>
      </c>
      <c r="C308" s="71" t="s">
        <v>44</v>
      </c>
      <c r="D308" s="71">
        <v>0.61919999999999997</v>
      </c>
      <c r="O308" s="71">
        <v>79080</v>
      </c>
      <c r="P308" s="71">
        <v>5094</v>
      </c>
      <c r="Q308" s="71" t="s">
        <v>72</v>
      </c>
      <c r="S308" s="71">
        <v>1174835</v>
      </c>
      <c r="T308" s="71">
        <v>236.1</v>
      </c>
      <c r="V308" s="71" t="s">
        <v>149</v>
      </c>
      <c r="W308" s="71" t="s">
        <v>152</v>
      </c>
    </row>
    <row r="309" spans="1:23" x14ac:dyDescent="0.2">
      <c r="A309" s="71">
        <v>4</v>
      </c>
      <c r="B309" s="71" t="s">
        <v>12</v>
      </c>
      <c r="C309" s="71" t="s">
        <v>45</v>
      </c>
      <c r="D309" s="71">
        <v>0.6391</v>
      </c>
      <c r="O309" s="71">
        <v>12276</v>
      </c>
      <c r="P309" s="71">
        <v>5304</v>
      </c>
      <c r="Q309" s="71" t="s">
        <v>71</v>
      </c>
      <c r="S309" s="71">
        <v>117798</v>
      </c>
      <c r="T309" s="71">
        <v>168.1</v>
      </c>
      <c r="V309" s="71" t="s">
        <v>149</v>
      </c>
      <c r="W309" s="71" t="s">
        <v>153</v>
      </c>
    </row>
    <row r="310" spans="1:23" x14ac:dyDescent="0.2">
      <c r="A310" s="71">
        <v>4</v>
      </c>
      <c r="B310" s="71" t="s">
        <v>12</v>
      </c>
      <c r="C310" s="71" t="s">
        <v>45</v>
      </c>
      <c r="D310" s="71">
        <v>0.6391</v>
      </c>
      <c r="O310" s="71">
        <v>73996</v>
      </c>
      <c r="P310" s="71">
        <v>5100</v>
      </c>
      <c r="Q310" s="71" t="s">
        <v>72</v>
      </c>
      <c r="S310" s="71">
        <v>1090740</v>
      </c>
      <c r="T310" s="71">
        <v>236.1</v>
      </c>
      <c r="V310" s="71" t="s">
        <v>149</v>
      </c>
      <c r="W310" s="71" t="s">
        <v>153</v>
      </c>
    </row>
    <row r="311" spans="1:23" x14ac:dyDescent="0.2">
      <c r="A311" s="71">
        <v>5</v>
      </c>
      <c r="B311" s="71" t="s">
        <v>12</v>
      </c>
      <c r="C311" s="71" t="s">
        <v>46</v>
      </c>
      <c r="D311" s="71">
        <v>0.61270000000000002</v>
      </c>
      <c r="O311" s="71">
        <v>14927</v>
      </c>
      <c r="P311" s="71">
        <v>5311</v>
      </c>
      <c r="Q311" s="71" t="s">
        <v>71</v>
      </c>
      <c r="S311" s="71">
        <v>142071</v>
      </c>
      <c r="T311" s="71">
        <v>168.2</v>
      </c>
      <c r="V311" s="71" t="s">
        <v>149</v>
      </c>
      <c r="W311" s="71" t="s">
        <v>154</v>
      </c>
    </row>
    <row r="312" spans="1:23" x14ac:dyDescent="0.2">
      <c r="A312" s="71">
        <v>5</v>
      </c>
      <c r="B312" s="71" t="s">
        <v>12</v>
      </c>
      <c r="C312" s="71" t="s">
        <v>46</v>
      </c>
      <c r="D312" s="71">
        <v>0.61270000000000002</v>
      </c>
      <c r="O312" s="71">
        <v>88215</v>
      </c>
      <c r="P312" s="71">
        <v>5106</v>
      </c>
      <c r="Q312" s="71" t="s">
        <v>72</v>
      </c>
      <c r="S312" s="71">
        <v>1312991</v>
      </c>
      <c r="T312" s="71">
        <v>235.2</v>
      </c>
      <c r="V312" s="71" t="s">
        <v>149</v>
      </c>
      <c r="W312" s="71" t="s">
        <v>154</v>
      </c>
    </row>
    <row r="313" spans="1:23" x14ac:dyDescent="0.2">
      <c r="A313" s="71">
        <v>6</v>
      </c>
      <c r="B313" s="71" t="s">
        <v>155</v>
      </c>
      <c r="C313" s="71" t="s">
        <v>47</v>
      </c>
      <c r="D313" s="71">
        <v>3.29</v>
      </c>
      <c r="O313" s="71">
        <v>838</v>
      </c>
      <c r="P313" s="71">
        <v>5411</v>
      </c>
      <c r="Q313" s="71" t="s">
        <v>71</v>
      </c>
      <c r="S313" s="71">
        <v>7311</v>
      </c>
      <c r="T313" s="71">
        <v>177.2</v>
      </c>
      <c r="V313" s="71" t="s">
        <v>149</v>
      </c>
      <c r="W313" s="71" t="s">
        <v>156</v>
      </c>
    </row>
    <row r="314" spans="1:23" x14ac:dyDescent="0.2">
      <c r="A314" s="71">
        <v>6</v>
      </c>
      <c r="B314" s="71" t="s">
        <v>155</v>
      </c>
      <c r="C314" s="71" t="s">
        <v>47</v>
      </c>
      <c r="D314" s="71">
        <v>3.29</v>
      </c>
      <c r="O314" s="71">
        <v>11484</v>
      </c>
      <c r="P314" s="71">
        <v>5109</v>
      </c>
      <c r="Q314" s="71" t="s">
        <v>72</v>
      </c>
      <c r="S314" s="71">
        <v>162931</v>
      </c>
      <c r="T314" s="71">
        <v>248.2</v>
      </c>
      <c r="V314" s="71" t="s">
        <v>149</v>
      </c>
      <c r="W314" s="71" t="s">
        <v>156</v>
      </c>
    </row>
    <row r="315" spans="1:23" x14ac:dyDescent="0.2">
      <c r="A315" s="71">
        <v>7</v>
      </c>
      <c r="B315" s="71" t="s">
        <v>155</v>
      </c>
      <c r="C315" s="71" t="s">
        <v>48</v>
      </c>
      <c r="D315" s="71">
        <v>5.07</v>
      </c>
      <c r="O315" s="71">
        <v>997</v>
      </c>
      <c r="P315" s="71">
        <v>5416</v>
      </c>
      <c r="Q315" s="71" t="s">
        <v>71</v>
      </c>
      <c r="S315" s="71">
        <v>8945</v>
      </c>
      <c r="T315" s="71">
        <v>176.1</v>
      </c>
      <c r="V315" s="71" t="s">
        <v>149</v>
      </c>
      <c r="W315" s="71" t="s">
        <v>157</v>
      </c>
    </row>
    <row r="316" spans="1:23" x14ac:dyDescent="0.2">
      <c r="A316" s="71">
        <v>7</v>
      </c>
      <c r="B316" s="71" t="s">
        <v>155</v>
      </c>
      <c r="C316" s="71" t="s">
        <v>48</v>
      </c>
      <c r="D316" s="71">
        <v>5.07</v>
      </c>
      <c r="O316" s="71">
        <v>13554</v>
      </c>
      <c r="P316" s="71">
        <v>5111</v>
      </c>
      <c r="Q316" s="71" t="s">
        <v>72</v>
      </c>
      <c r="S316" s="71">
        <v>191343</v>
      </c>
      <c r="T316" s="71">
        <v>248.1</v>
      </c>
      <c r="V316" s="71" t="s">
        <v>149</v>
      </c>
      <c r="W316" s="71" t="s">
        <v>157</v>
      </c>
    </row>
    <row r="317" spans="1:23" x14ac:dyDescent="0.2">
      <c r="A317" s="71">
        <v>8</v>
      </c>
      <c r="B317" s="71" t="s">
        <v>155</v>
      </c>
      <c r="C317" s="71" t="s">
        <v>49</v>
      </c>
      <c r="D317" s="71">
        <v>5.18</v>
      </c>
      <c r="O317" s="71">
        <v>1267</v>
      </c>
      <c r="P317" s="71">
        <v>5445</v>
      </c>
      <c r="Q317" s="71" t="s">
        <v>71</v>
      </c>
      <c r="S317" s="71">
        <v>11435</v>
      </c>
      <c r="T317" s="71">
        <v>176.1</v>
      </c>
      <c r="V317" s="71" t="s">
        <v>149</v>
      </c>
      <c r="W317" s="71" t="s">
        <v>158</v>
      </c>
    </row>
    <row r="318" spans="1:23" x14ac:dyDescent="0.2">
      <c r="A318" s="71">
        <v>8</v>
      </c>
      <c r="B318" s="71" t="s">
        <v>155</v>
      </c>
      <c r="C318" s="71" t="s">
        <v>49</v>
      </c>
      <c r="D318" s="71">
        <v>5.18</v>
      </c>
      <c r="O318" s="71">
        <v>16693</v>
      </c>
      <c r="P318" s="71">
        <v>5123</v>
      </c>
      <c r="Q318" s="71" t="s">
        <v>72</v>
      </c>
      <c r="S318" s="71">
        <v>236005</v>
      </c>
      <c r="T318" s="71">
        <v>247.1</v>
      </c>
      <c r="V318" s="71" t="s">
        <v>149</v>
      </c>
      <c r="W318" s="71" t="s">
        <v>158</v>
      </c>
    </row>
    <row r="319" spans="1:23" x14ac:dyDescent="0.2">
      <c r="A319" s="71">
        <v>9</v>
      </c>
      <c r="B319" s="71" t="s">
        <v>159</v>
      </c>
      <c r="C319" s="71" t="s">
        <v>50</v>
      </c>
      <c r="D319" s="71">
        <v>0.54</v>
      </c>
      <c r="O319" s="71">
        <v>612</v>
      </c>
      <c r="P319" s="71">
        <v>5405</v>
      </c>
      <c r="Q319" s="71" t="s">
        <v>71</v>
      </c>
      <c r="S319" s="71">
        <v>5383</v>
      </c>
      <c r="T319" s="71">
        <v>172.1</v>
      </c>
      <c r="V319" s="71" t="s">
        <v>149</v>
      </c>
      <c r="W319" s="71" t="s">
        <v>160</v>
      </c>
    </row>
    <row r="320" spans="1:23" x14ac:dyDescent="0.2">
      <c r="A320" s="71">
        <v>9</v>
      </c>
      <c r="B320" s="71" t="s">
        <v>159</v>
      </c>
      <c r="C320" s="71" t="s">
        <v>50</v>
      </c>
      <c r="D320" s="71">
        <v>0.54</v>
      </c>
      <c r="O320" s="71">
        <v>64182</v>
      </c>
      <c r="P320" s="71">
        <v>5124</v>
      </c>
      <c r="Q320" s="71" t="s">
        <v>72</v>
      </c>
      <c r="S320" s="71">
        <v>924545</v>
      </c>
      <c r="T320" s="71">
        <v>240.1</v>
      </c>
      <c r="V320" s="71" t="s">
        <v>149</v>
      </c>
      <c r="W320" s="71" t="s">
        <v>160</v>
      </c>
    </row>
    <row r="321" spans="1:23" x14ac:dyDescent="0.2">
      <c r="A321" s="71">
        <v>10</v>
      </c>
      <c r="B321" s="71" t="s">
        <v>159</v>
      </c>
      <c r="C321" s="71" t="s">
        <v>51</v>
      </c>
      <c r="D321" s="71">
        <v>0.61</v>
      </c>
      <c r="O321" s="71">
        <v>595</v>
      </c>
      <c r="P321" s="71">
        <v>5402</v>
      </c>
      <c r="Q321" s="71" t="s">
        <v>71</v>
      </c>
      <c r="S321" s="71">
        <v>5344</v>
      </c>
      <c r="T321" s="71">
        <v>172.1</v>
      </c>
      <c r="V321" s="71" t="s">
        <v>149</v>
      </c>
      <c r="W321" s="71" t="s">
        <v>161</v>
      </c>
    </row>
    <row r="322" spans="1:23" x14ac:dyDescent="0.2">
      <c r="A322" s="71">
        <v>10</v>
      </c>
      <c r="B322" s="71" t="s">
        <v>159</v>
      </c>
      <c r="C322" s="71" t="s">
        <v>51</v>
      </c>
      <c r="D322" s="71">
        <v>0.61</v>
      </c>
      <c r="O322" s="71">
        <v>79917</v>
      </c>
      <c r="P322" s="71">
        <v>5123</v>
      </c>
      <c r="Q322" s="71" t="s">
        <v>72</v>
      </c>
      <c r="S322" s="71">
        <v>1160936</v>
      </c>
      <c r="T322" s="71">
        <v>239.1</v>
      </c>
      <c r="V322" s="71" t="s">
        <v>149</v>
      </c>
      <c r="W322" s="71" t="s">
        <v>161</v>
      </c>
    </row>
    <row r="323" spans="1:23" x14ac:dyDescent="0.2">
      <c r="A323" s="71">
        <v>11</v>
      </c>
      <c r="B323" s="71" t="s">
        <v>159</v>
      </c>
      <c r="C323" s="71" t="s">
        <v>52</v>
      </c>
      <c r="D323" s="71">
        <v>0.6</v>
      </c>
      <c r="O323" s="71">
        <v>1029</v>
      </c>
      <c r="P323" s="71">
        <v>5544</v>
      </c>
      <c r="Q323" s="71" t="s">
        <v>71</v>
      </c>
      <c r="S323" s="71">
        <v>9403</v>
      </c>
      <c r="T323" s="71">
        <v>172.1</v>
      </c>
      <c r="V323" s="71" t="s">
        <v>149</v>
      </c>
      <c r="W323" s="71" t="s">
        <v>162</v>
      </c>
    </row>
    <row r="324" spans="1:23" x14ac:dyDescent="0.2">
      <c r="A324" s="71">
        <v>11</v>
      </c>
      <c r="B324" s="71" t="s">
        <v>159</v>
      </c>
      <c r="C324" s="71" t="s">
        <v>52</v>
      </c>
      <c r="D324" s="71">
        <v>0.6</v>
      </c>
      <c r="O324" s="71">
        <v>78404</v>
      </c>
      <c r="P324" s="71">
        <v>5220</v>
      </c>
      <c r="Q324" s="71" t="s">
        <v>72</v>
      </c>
      <c r="S324" s="71">
        <v>1136649</v>
      </c>
      <c r="T324" s="71">
        <v>239.1</v>
      </c>
      <c r="V324" s="71" t="s">
        <v>149</v>
      </c>
      <c r="W324" s="71" t="s">
        <v>162</v>
      </c>
    </row>
    <row r="325" spans="1:23" x14ac:dyDescent="0.2">
      <c r="A325" s="71">
        <v>12</v>
      </c>
      <c r="B325" s="71" t="s">
        <v>159</v>
      </c>
      <c r="C325" s="71" t="s">
        <v>53</v>
      </c>
      <c r="D325" s="71">
        <v>0.59</v>
      </c>
      <c r="O325" s="71">
        <v>676</v>
      </c>
      <c r="P325" s="71">
        <v>5513</v>
      </c>
      <c r="Q325" s="71" t="s">
        <v>71</v>
      </c>
      <c r="S325" s="71">
        <v>6143</v>
      </c>
      <c r="T325" s="71">
        <v>172.1</v>
      </c>
      <c r="V325" s="71" t="s">
        <v>149</v>
      </c>
      <c r="W325" s="71" t="s">
        <v>163</v>
      </c>
    </row>
    <row r="326" spans="1:23" x14ac:dyDescent="0.2">
      <c r="A326" s="71">
        <v>12</v>
      </c>
      <c r="B326" s="71" t="s">
        <v>159</v>
      </c>
      <c r="C326" s="71" t="s">
        <v>53</v>
      </c>
      <c r="D326" s="71">
        <v>0.59</v>
      </c>
      <c r="O326" s="71">
        <v>84687</v>
      </c>
      <c r="P326" s="71">
        <v>5208</v>
      </c>
      <c r="Q326" s="71" t="s">
        <v>72</v>
      </c>
      <c r="S326" s="71">
        <v>1230247</v>
      </c>
      <c r="T326" s="71">
        <v>239.1</v>
      </c>
      <c r="V326" s="71" t="s">
        <v>149</v>
      </c>
      <c r="W326" s="71" t="s">
        <v>163</v>
      </c>
    </row>
    <row r="327" spans="1:23" x14ac:dyDescent="0.2">
      <c r="A327" s="71">
        <v>13</v>
      </c>
      <c r="B327" s="71" t="s">
        <v>159</v>
      </c>
      <c r="C327" s="71" t="s">
        <v>54</v>
      </c>
      <c r="D327" s="71">
        <v>0.61</v>
      </c>
      <c r="O327" s="71">
        <v>1036</v>
      </c>
      <c r="P327" s="71">
        <v>5575</v>
      </c>
      <c r="Q327" s="71" t="s">
        <v>71</v>
      </c>
      <c r="S327" s="71">
        <v>9753</v>
      </c>
      <c r="T327" s="71">
        <v>171.1</v>
      </c>
      <c r="V327" s="71" t="s">
        <v>149</v>
      </c>
      <c r="W327" s="71" t="s">
        <v>164</v>
      </c>
    </row>
    <row r="328" spans="1:23" x14ac:dyDescent="0.2">
      <c r="A328" s="71">
        <v>13</v>
      </c>
      <c r="B328" s="71" t="s">
        <v>159</v>
      </c>
      <c r="C328" s="71" t="s">
        <v>54</v>
      </c>
      <c r="D328" s="71">
        <v>0.61</v>
      </c>
      <c r="O328" s="71">
        <v>72399</v>
      </c>
      <c r="P328" s="71">
        <v>5229</v>
      </c>
      <c r="Q328" s="71" t="s">
        <v>72</v>
      </c>
      <c r="S328" s="71">
        <v>1042417</v>
      </c>
      <c r="T328" s="71">
        <v>239.1</v>
      </c>
      <c r="V328" s="71" t="s">
        <v>149</v>
      </c>
      <c r="W328" s="71" t="s">
        <v>164</v>
      </c>
    </row>
    <row r="329" spans="1:23" x14ac:dyDescent="0.2">
      <c r="A329" s="71">
        <v>14</v>
      </c>
      <c r="B329" s="71" t="s">
        <v>159</v>
      </c>
      <c r="C329" s="71" t="s">
        <v>55</v>
      </c>
      <c r="D329" s="71">
        <v>0.53</v>
      </c>
      <c r="O329" s="71">
        <v>357</v>
      </c>
      <c r="P329" s="71">
        <v>5494</v>
      </c>
      <c r="Q329" s="71" t="s">
        <v>71</v>
      </c>
      <c r="S329" s="71">
        <v>3041</v>
      </c>
      <c r="T329" s="71">
        <v>171.1</v>
      </c>
      <c r="V329" s="71" t="s">
        <v>149</v>
      </c>
      <c r="W329" s="71" t="s">
        <v>165</v>
      </c>
    </row>
    <row r="330" spans="1:23" x14ac:dyDescent="0.2">
      <c r="A330" s="71">
        <v>14</v>
      </c>
      <c r="B330" s="71" t="s">
        <v>159</v>
      </c>
      <c r="C330" s="71" t="s">
        <v>55</v>
      </c>
      <c r="D330" s="71">
        <v>0.53</v>
      </c>
      <c r="O330" s="71">
        <v>64601</v>
      </c>
      <c r="P330" s="71">
        <v>5193</v>
      </c>
      <c r="Q330" s="71" t="s">
        <v>72</v>
      </c>
      <c r="S330" s="71">
        <v>928876</v>
      </c>
      <c r="T330" s="71">
        <v>240.1</v>
      </c>
      <c r="V330" s="71" t="s">
        <v>149</v>
      </c>
      <c r="W330" s="71" t="s">
        <v>165</v>
      </c>
    </row>
    <row r="331" spans="1:23" x14ac:dyDescent="0.2">
      <c r="A331" s="71">
        <v>15</v>
      </c>
      <c r="B331" s="71" t="s">
        <v>159</v>
      </c>
      <c r="C331" s="71" t="s">
        <v>56</v>
      </c>
      <c r="D331" s="71">
        <v>0.55000000000000004</v>
      </c>
      <c r="O331" s="71">
        <v>1053</v>
      </c>
      <c r="P331" s="71">
        <v>5377</v>
      </c>
      <c r="Q331" s="71" t="s">
        <v>71</v>
      </c>
      <c r="S331" s="71">
        <v>9590</v>
      </c>
      <c r="T331" s="71">
        <v>171.1</v>
      </c>
      <c r="V331" s="71" t="s">
        <v>149</v>
      </c>
      <c r="W331" s="71" t="s">
        <v>166</v>
      </c>
    </row>
    <row r="332" spans="1:23" x14ac:dyDescent="0.2">
      <c r="A332" s="71">
        <v>15</v>
      </c>
      <c r="B332" s="71" t="s">
        <v>159</v>
      </c>
      <c r="C332" s="71" t="s">
        <v>56</v>
      </c>
      <c r="D332" s="71">
        <v>0.55000000000000004</v>
      </c>
      <c r="O332" s="71">
        <v>86374</v>
      </c>
      <c r="P332" s="71">
        <v>5115</v>
      </c>
      <c r="Q332" s="71" t="s">
        <v>72</v>
      </c>
      <c r="S332" s="71">
        <v>1252125</v>
      </c>
      <c r="T332" s="71">
        <v>239.1</v>
      </c>
      <c r="V332" s="71" t="s">
        <v>149</v>
      </c>
      <c r="W332" s="71" t="s">
        <v>166</v>
      </c>
    </row>
    <row r="333" spans="1:23" x14ac:dyDescent="0.2">
      <c r="A333" s="71">
        <v>16</v>
      </c>
      <c r="B333" s="71" t="s">
        <v>167</v>
      </c>
      <c r="C333" s="71" t="s">
        <v>57</v>
      </c>
      <c r="D333" s="71">
        <v>0.6</v>
      </c>
      <c r="O333" s="71">
        <v>753</v>
      </c>
      <c r="P333" s="71">
        <v>5371</v>
      </c>
      <c r="Q333" s="71" t="s">
        <v>71</v>
      </c>
      <c r="S333" s="71">
        <v>6909</v>
      </c>
      <c r="T333" s="71">
        <v>171.1</v>
      </c>
      <c r="V333" s="71" t="s">
        <v>149</v>
      </c>
      <c r="W333" s="71" t="s">
        <v>168</v>
      </c>
    </row>
    <row r="334" spans="1:23" x14ac:dyDescent="0.2">
      <c r="A334" s="71">
        <v>16</v>
      </c>
      <c r="B334" s="71" t="s">
        <v>167</v>
      </c>
      <c r="C334" s="71" t="s">
        <v>57</v>
      </c>
      <c r="D334" s="71">
        <v>0.6</v>
      </c>
      <c r="O334" s="71">
        <v>81784</v>
      </c>
      <c r="P334" s="71">
        <v>5115</v>
      </c>
      <c r="Q334" s="71" t="s">
        <v>72</v>
      </c>
      <c r="S334" s="71">
        <v>1178185</v>
      </c>
      <c r="T334" s="71">
        <v>239.1</v>
      </c>
      <c r="V334" s="71" t="s">
        <v>149</v>
      </c>
      <c r="W334" s="71" t="s">
        <v>168</v>
      </c>
    </row>
    <row r="335" spans="1:23" x14ac:dyDescent="0.2">
      <c r="A335" s="71">
        <v>17</v>
      </c>
      <c r="B335" s="71" t="s">
        <v>167</v>
      </c>
      <c r="C335" s="71" t="s">
        <v>58</v>
      </c>
      <c r="D335" s="71">
        <v>0.53</v>
      </c>
      <c r="O335" s="71">
        <v>733</v>
      </c>
      <c r="P335" s="71">
        <v>5382</v>
      </c>
      <c r="Q335" s="71" t="s">
        <v>71</v>
      </c>
      <c r="S335" s="71">
        <v>6692</v>
      </c>
      <c r="T335" s="71">
        <v>172.1</v>
      </c>
      <c r="V335" s="71" t="s">
        <v>149</v>
      </c>
      <c r="W335" s="71" t="s">
        <v>169</v>
      </c>
    </row>
    <row r="336" spans="1:23" x14ac:dyDescent="0.2">
      <c r="A336" s="71">
        <v>17</v>
      </c>
      <c r="B336" s="71" t="s">
        <v>167</v>
      </c>
      <c r="C336" s="71" t="s">
        <v>58</v>
      </c>
      <c r="D336" s="71">
        <v>0.53</v>
      </c>
      <c r="O336" s="71">
        <v>61770</v>
      </c>
      <c r="P336" s="71">
        <v>5110</v>
      </c>
      <c r="Q336" s="71" t="s">
        <v>72</v>
      </c>
      <c r="S336" s="71">
        <v>886491</v>
      </c>
      <c r="T336" s="71">
        <v>240.1</v>
      </c>
      <c r="V336" s="71" t="s">
        <v>149</v>
      </c>
      <c r="W336" s="71" t="s">
        <v>169</v>
      </c>
    </row>
    <row r="337" spans="1:23" x14ac:dyDescent="0.2">
      <c r="A337" s="71">
        <v>18</v>
      </c>
      <c r="B337" s="71" t="s">
        <v>17</v>
      </c>
      <c r="C337" s="71" t="s">
        <v>59</v>
      </c>
      <c r="D337" s="71">
        <v>0.57230000000000003</v>
      </c>
      <c r="O337" s="71">
        <v>15561</v>
      </c>
      <c r="P337" s="71">
        <v>5367</v>
      </c>
      <c r="Q337" s="71" t="s">
        <v>71</v>
      </c>
      <c r="S337" s="71">
        <v>148066</v>
      </c>
      <c r="T337" s="71">
        <v>168.1</v>
      </c>
      <c r="V337" s="71" t="s">
        <v>149</v>
      </c>
      <c r="W337" s="71" t="s">
        <v>170</v>
      </c>
    </row>
    <row r="338" spans="1:23" x14ac:dyDescent="0.2">
      <c r="A338" s="71">
        <v>18</v>
      </c>
      <c r="B338" s="71" t="s">
        <v>17</v>
      </c>
      <c r="C338" s="71" t="s">
        <v>59</v>
      </c>
      <c r="D338" s="71">
        <v>0.57230000000000003</v>
      </c>
      <c r="O338" s="71">
        <v>73864</v>
      </c>
      <c r="P338" s="71">
        <v>5134</v>
      </c>
      <c r="Q338" s="71" t="s">
        <v>72</v>
      </c>
      <c r="S338" s="71">
        <v>1091905</v>
      </c>
      <c r="T338" s="71">
        <v>236.1</v>
      </c>
      <c r="V338" s="71" t="s">
        <v>149</v>
      </c>
      <c r="W338" s="71" t="s">
        <v>170</v>
      </c>
    </row>
    <row r="339" spans="1:23" x14ac:dyDescent="0.2">
      <c r="A339" s="71">
        <v>19</v>
      </c>
      <c r="B339" s="71" t="s">
        <v>17</v>
      </c>
      <c r="C339" s="71" t="s">
        <v>60</v>
      </c>
      <c r="D339" s="71">
        <v>0.60919999999999996</v>
      </c>
      <c r="O339" s="71">
        <v>16592</v>
      </c>
      <c r="P339" s="71">
        <v>5344</v>
      </c>
      <c r="Q339" s="71" t="s">
        <v>71</v>
      </c>
      <c r="S339" s="71">
        <v>157157</v>
      </c>
      <c r="T339" s="71">
        <v>168.1</v>
      </c>
      <c r="V339" s="71" t="s">
        <v>149</v>
      </c>
      <c r="W339" s="71" t="s">
        <v>171</v>
      </c>
    </row>
    <row r="340" spans="1:23" x14ac:dyDescent="0.2">
      <c r="A340" s="71">
        <v>19</v>
      </c>
      <c r="B340" s="71" t="s">
        <v>17</v>
      </c>
      <c r="C340" s="71" t="s">
        <v>60</v>
      </c>
      <c r="D340" s="71">
        <v>0.60919999999999996</v>
      </c>
      <c r="O340" s="71">
        <v>78476</v>
      </c>
      <c r="P340" s="71">
        <v>5125</v>
      </c>
      <c r="Q340" s="71" t="s">
        <v>72</v>
      </c>
      <c r="S340" s="71">
        <v>1157381</v>
      </c>
      <c r="T340" s="71">
        <v>236.1</v>
      </c>
      <c r="V340" s="71" t="s">
        <v>149</v>
      </c>
      <c r="W340" s="71" t="s">
        <v>171</v>
      </c>
    </row>
    <row r="341" spans="1:23" x14ac:dyDescent="0.2">
      <c r="A341" s="71">
        <v>20</v>
      </c>
      <c r="B341" s="71" t="s">
        <v>12</v>
      </c>
      <c r="C341" s="71" t="s">
        <v>61</v>
      </c>
      <c r="D341" s="71">
        <v>0.61119999999999997</v>
      </c>
      <c r="O341" s="71">
        <v>14342</v>
      </c>
      <c r="P341" s="71">
        <v>5310</v>
      </c>
      <c r="Q341" s="71" t="s">
        <v>71</v>
      </c>
      <c r="S341" s="71">
        <v>135812</v>
      </c>
      <c r="T341" s="71">
        <v>168.1</v>
      </c>
      <c r="V341" s="71" t="s">
        <v>149</v>
      </c>
      <c r="W341" s="71" t="s">
        <v>172</v>
      </c>
    </row>
    <row r="342" spans="1:23" x14ac:dyDescent="0.2">
      <c r="A342" s="71">
        <v>20</v>
      </c>
      <c r="B342" s="71" t="s">
        <v>12</v>
      </c>
      <c r="C342" s="71" t="s">
        <v>61</v>
      </c>
      <c r="D342" s="71">
        <v>0.61119999999999997</v>
      </c>
      <c r="O342" s="71">
        <v>84965</v>
      </c>
      <c r="P342" s="71">
        <v>5112</v>
      </c>
      <c r="Q342" s="71" t="s">
        <v>72</v>
      </c>
      <c r="S342" s="71">
        <v>1257120</v>
      </c>
      <c r="T342" s="71">
        <v>235.1</v>
      </c>
      <c r="V342" s="71" t="s">
        <v>149</v>
      </c>
      <c r="W342" s="71" t="s">
        <v>172</v>
      </c>
    </row>
    <row r="343" spans="1:23" x14ac:dyDescent="0.2">
      <c r="A343" s="71">
        <v>21</v>
      </c>
      <c r="B343" s="71" t="s">
        <v>12</v>
      </c>
      <c r="C343" s="71" t="s">
        <v>62</v>
      </c>
      <c r="D343" s="71">
        <v>0.60499999999999998</v>
      </c>
      <c r="O343" s="71">
        <v>14137</v>
      </c>
      <c r="P343" s="71">
        <v>5309</v>
      </c>
      <c r="Q343" s="71" t="s">
        <v>71</v>
      </c>
      <c r="S343" s="71">
        <v>134175</v>
      </c>
      <c r="T343" s="71">
        <v>168.1</v>
      </c>
      <c r="V343" s="71" t="s">
        <v>149</v>
      </c>
      <c r="W343" s="71" t="s">
        <v>173</v>
      </c>
    </row>
    <row r="344" spans="1:23" x14ac:dyDescent="0.2">
      <c r="A344" s="71">
        <v>21</v>
      </c>
      <c r="B344" s="71" t="s">
        <v>12</v>
      </c>
      <c r="C344" s="71" t="s">
        <v>62</v>
      </c>
      <c r="D344" s="71">
        <v>0.60499999999999998</v>
      </c>
      <c r="O344" s="71">
        <v>83890</v>
      </c>
      <c r="P344" s="71">
        <v>5113</v>
      </c>
      <c r="Q344" s="71" t="s">
        <v>72</v>
      </c>
      <c r="S344" s="71">
        <v>1244019</v>
      </c>
      <c r="T344" s="71">
        <v>235.1</v>
      </c>
      <c r="V344" s="71" t="s">
        <v>149</v>
      </c>
      <c r="W344" s="71" t="s">
        <v>173</v>
      </c>
    </row>
    <row r="345" spans="1:23" x14ac:dyDescent="0.2">
      <c r="A345" s="71">
        <v>22</v>
      </c>
      <c r="B345" s="71" t="s">
        <v>167</v>
      </c>
      <c r="C345" s="71" t="s">
        <v>63</v>
      </c>
      <c r="D345" s="71">
        <v>0.46</v>
      </c>
      <c r="O345" s="71">
        <v>654</v>
      </c>
      <c r="P345" s="71">
        <v>5381</v>
      </c>
      <c r="Q345" s="71" t="s">
        <v>71</v>
      </c>
      <c r="S345" s="71">
        <v>6003</v>
      </c>
      <c r="T345" s="71">
        <v>171.1</v>
      </c>
      <c r="V345" s="71" t="s">
        <v>149</v>
      </c>
      <c r="W345" s="71" t="s">
        <v>174</v>
      </c>
    </row>
    <row r="346" spans="1:23" x14ac:dyDescent="0.2">
      <c r="A346" s="71">
        <v>22</v>
      </c>
      <c r="B346" s="71" t="s">
        <v>167</v>
      </c>
      <c r="C346" s="71" t="s">
        <v>63</v>
      </c>
      <c r="D346" s="71">
        <v>0.46</v>
      </c>
      <c r="O346" s="71">
        <v>68675</v>
      </c>
      <c r="P346" s="71">
        <v>5113</v>
      </c>
      <c r="Q346" s="71" t="s">
        <v>72</v>
      </c>
      <c r="S346" s="71">
        <v>986103</v>
      </c>
      <c r="T346" s="71">
        <v>240.1</v>
      </c>
      <c r="V346" s="71" t="s">
        <v>149</v>
      </c>
      <c r="W346" s="71" t="s">
        <v>174</v>
      </c>
    </row>
    <row r="347" spans="1:23" x14ac:dyDescent="0.2">
      <c r="A347" s="71">
        <v>23</v>
      </c>
      <c r="B347" s="71" t="s">
        <v>167</v>
      </c>
      <c r="C347" s="71" t="s">
        <v>14</v>
      </c>
      <c r="D347" s="71">
        <v>0.48</v>
      </c>
      <c r="O347" s="71">
        <v>1054</v>
      </c>
      <c r="P347" s="71">
        <v>5378</v>
      </c>
      <c r="Q347" s="71" t="s">
        <v>71</v>
      </c>
      <c r="S347" s="71">
        <v>9805</v>
      </c>
      <c r="T347" s="71">
        <v>172.1</v>
      </c>
      <c r="V347" s="71" t="s">
        <v>149</v>
      </c>
      <c r="W347" s="71" t="s">
        <v>175</v>
      </c>
    </row>
    <row r="348" spans="1:23" x14ac:dyDescent="0.2">
      <c r="A348" s="71">
        <v>23</v>
      </c>
      <c r="B348" s="71" t="s">
        <v>167</v>
      </c>
      <c r="C348" s="71" t="s">
        <v>14</v>
      </c>
      <c r="D348" s="71">
        <v>0.48</v>
      </c>
      <c r="O348" s="71">
        <v>45387</v>
      </c>
      <c r="P348" s="71">
        <v>5112</v>
      </c>
      <c r="Q348" s="71" t="s">
        <v>72</v>
      </c>
      <c r="S348" s="71">
        <v>649274</v>
      </c>
      <c r="T348" s="71">
        <v>241.1</v>
      </c>
      <c r="V348" s="71" t="s">
        <v>149</v>
      </c>
      <c r="W348" s="71" t="s">
        <v>175</v>
      </c>
    </row>
    <row r="349" spans="1:23" x14ac:dyDescent="0.2">
      <c r="A349" s="71">
        <v>24</v>
      </c>
      <c r="B349" s="71" t="s">
        <v>167</v>
      </c>
      <c r="C349" s="71" t="s">
        <v>15</v>
      </c>
      <c r="D349" s="71">
        <v>0.59</v>
      </c>
      <c r="O349" s="71">
        <v>1112</v>
      </c>
      <c r="P349" s="71">
        <v>5437</v>
      </c>
      <c r="Q349" s="71" t="s">
        <v>71</v>
      </c>
      <c r="S349" s="71">
        <v>10255</v>
      </c>
      <c r="T349" s="71">
        <v>171.1</v>
      </c>
      <c r="V349" s="71" t="s">
        <v>149</v>
      </c>
      <c r="W349" s="71" t="s">
        <v>176</v>
      </c>
    </row>
    <row r="350" spans="1:23" x14ac:dyDescent="0.2">
      <c r="A350" s="71">
        <v>24</v>
      </c>
      <c r="B350" s="71" t="s">
        <v>167</v>
      </c>
      <c r="C350" s="71" t="s">
        <v>15</v>
      </c>
      <c r="D350" s="71">
        <v>0.59</v>
      </c>
      <c r="O350" s="71">
        <v>48424</v>
      </c>
      <c r="P350" s="71">
        <v>5136</v>
      </c>
      <c r="Q350" s="71" t="s">
        <v>72</v>
      </c>
      <c r="S350" s="71">
        <v>693723</v>
      </c>
      <c r="T350" s="71">
        <v>241.1</v>
      </c>
      <c r="V350" s="71" t="s">
        <v>149</v>
      </c>
      <c r="W350" s="71" t="s">
        <v>176</v>
      </c>
    </row>
    <row r="351" spans="1:23" x14ac:dyDescent="0.2">
      <c r="A351" s="71">
        <v>25</v>
      </c>
      <c r="B351" s="71" t="s">
        <v>167</v>
      </c>
      <c r="C351" s="71" t="s">
        <v>16</v>
      </c>
      <c r="D351" s="71">
        <v>0.46</v>
      </c>
      <c r="O351" s="71">
        <v>1181</v>
      </c>
      <c r="P351" s="71">
        <v>5434</v>
      </c>
      <c r="Q351" s="71" t="s">
        <v>71</v>
      </c>
      <c r="S351" s="71">
        <v>10850</v>
      </c>
      <c r="T351" s="71">
        <v>171.1</v>
      </c>
      <c r="V351" s="71" t="s">
        <v>149</v>
      </c>
      <c r="W351" s="71" t="s">
        <v>177</v>
      </c>
    </row>
    <row r="352" spans="1:23" x14ac:dyDescent="0.2">
      <c r="A352" s="71">
        <v>25</v>
      </c>
      <c r="B352" s="71" t="s">
        <v>167</v>
      </c>
      <c r="C352" s="71" t="s">
        <v>16</v>
      </c>
      <c r="D352" s="71">
        <v>0.46</v>
      </c>
      <c r="O352" s="71">
        <v>38618</v>
      </c>
      <c r="P352" s="71">
        <v>5141</v>
      </c>
      <c r="Q352" s="71" t="s">
        <v>72</v>
      </c>
      <c r="S352" s="71">
        <v>548805</v>
      </c>
      <c r="T352" s="71">
        <v>241.1</v>
      </c>
      <c r="V352" s="71" t="s">
        <v>149</v>
      </c>
      <c r="W352" s="71" t="s">
        <v>177</v>
      </c>
    </row>
    <row r="353" spans="1:23" x14ac:dyDescent="0.2">
      <c r="A353" s="71">
        <v>26</v>
      </c>
      <c r="B353" s="71" t="s">
        <v>167</v>
      </c>
      <c r="C353" s="71" t="s">
        <v>18</v>
      </c>
      <c r="D353" s="71">
        <v>0.53</v>
      </c>
      <c r="O353" s="71">
        <v>374</v>
      </c>
      <c r="P353" s="71">
        <v>5425</v>
      </c>
      <c r="Q353" s="71" t="s">
        <v>71</v>
      </c>
      <c r="S353" s="71">
        <v>3327</v>
      </c>
      <c r="T353" s="71">
        <v>171.1</v>
      </c>
      <c r="V353" s="71" t="s">
        <v>149</v>
      </c>
      <c r="W353" s="71" t="s">
        <v>178</v>
      </c>
    </row>
    <row r="354" spans="1:23" x14ac:dyDescent="0.2">
      <c r="A354" s="71">
        <v>26</v>
      </c>
      <c r="B354" s="71" t="s">
        <v>167</v>
      </c>
      <c r="C354" s="71" t="s">
        <v>18</v>
      </c>
      <c r="D354" s="71">
        <v>0.53</v>
      </c>
      <c r="O354" s="71">
        <v>57746</v>
      </c>
      <c r="P354" s="71">
        <v>5133</v>
      </c>
      <c r="Q354" s="71" t="s">
        <v>72</v>
      </c>
      <c r="S354" s="71">
        <v>821576</v>
      </c>
      <c r="T354" s="71">
        <v>240.1</v>
      </c>
      <c r="V354" s="71" t="s">
        <v>149</v>
      </c>
      <c r="W354" s="71" t="s">
        <v>178</v>
      </c>
    </row>
    <row r="355" spans="1:23" x14ac:dyDescent="0.2">
      <c r="A355" s="71">
        <v>27</v>
      </c>
      <c r="B355" s="71" t="s">
        <v>167</v>
      </c>
      <c r="C355" s="71" t="s">
        <v>19</v>
      </c>
      <c r="D355" s="71">
        <v>0.45</v>
      </c>
      <c r="O355" s="71">
        <v>265</v>
      </c>
      <c r="P355" s="71">
        <v>5396</v>
      </c>
      <c r="Q355" s="71" t="s">
        <v>71</v>
      </c>
      <c r="S355" s="71">
        <v>2205</v>
      </c>
      <c r="T355" s="71">
        <v>172.1</v>
      </c>
      <c r="V355" s="71" t="s">
        <v>149</v>
      </c>
      <c r="W355" s="71" t="s">
        <v>179</v>
      </c>
    </row>
    <row r="356" spans="1:23" x14ac:dyDescent="0.2">
      <c r="A356" s="71">
        <v>27</v>
      </c>
      <c r="B356" s="71" t="s">
        <v>167</v>
      </c>
      <c r="C356" s="71" t="s">
        <v>19</v>
      </c>
      <c r="D356" s="71">
        <v>0.45</v>
      </c>
      <c r="O356" s="71">
        <v>45797</v>
      </c>
      <c r="P356" s="71">
        <v>5119</v>
      </c>
      <c r="Q356" s="71" t="s">
        <v>72</v>
      </c>
      <c r="S356" s="71">
        <v>655675</v>
      </c>
      <c r="T356" s="71">
        <v>241.1</v>
      </c>
      <c r="V356" s="71" t="s">
        <v>149</v>
      </c>
      <c r="W356" s="71" t="s">
        <v>179</v>
      </c>
    </row>
    <row r="357" spans="1:23" x14ac:dyDescent="0.2">
      <c r="A357" s="71">
        <v>28</v>
      </c>
      <c r="B357" s="71" t="s">
        <v>167</v>
      </c>
      <c r="C357" s="71" t="s">
        <v>20</v>
      </c>
      <c r="D357" s="71">
        <v>0.53</v>
      </c>
      <c r="O357" s="71">
        <v>438</v>
      </c>
      <c r="P357" s="71">
        <v>5469</v>
      </c>
      <c r="Q357" s="71" t="s">
        <v>71</v>
      </c>
      <c r="S357" s="71">
        <v>3788</v>
      </c>
      <c r="T357" s="71">
        <v>172.1</v>
      </c>
      <c r="V357" s="71" t="s">
        <v>149</v>
      </c>
      <c r="W357" s="71" t="s">
        <v>180</v>
      </c>
    </row>
    <row r="358" spans="1:23" x14ac:dyDescent="0.2">
      <c r="A358" s="71">
        <v>28</v>
      </c>
      <c r="B358" s="71" t="s">
        <v>167</v>
      </c>
      <c r="C358" s="71" t="s">
        <v>20</v>
      </c>
      <c r="D358" s="71">
        <v>0.53</v>
      </c>
      <c r="O358" s="71">
        <v>52229</v>
      </c>
      <c r="P358" s="71">
        <v>5157</v>
      </c>
      <c r="Q358" s="71" t="s">
        <v>72</v>
      </c>
      <c r="S358" s="71">
        <v>747203</v>
      </c>
      <c r="T358" s="71">
        <v>241.1</v>
      </c>
      <c r="V358" s="71" t="s">
        <v>149</v>
      </c>
      <c r="W358" s="71" t="s">
        <v>180</v>
      </c>
    </row>
    <row r="359" spans="1:23" x14ac:dyDescent="0.2">
      <c r="A359" s="71">
        <v>29</v>
      </c>
      <c r="B359" s="71" t="s">
        <v>167</v>
      </c>
      <c r="C359" s="71" t="s">
        <v>21</v>
      </c>
      <c r="D359" s="71">
        <v>0.52</v>
      </c>
      <c r="O359" s="71">
        <v>419</v>
      </c>
      <c r="P359" s="71">
        <v>5440</v>
      </c>
      <c r="Q359" s="71" t="s">
        <v>71</v>
      </c>
      <c r="S359" s="71">
        <v>3672</v>
      </c>
      <c r="T359" s="71">
        <v>172.1</v>
      </c>
      <c r="V359" s="71" t="s">
        <v>149</v>
      </c>
      <c r="W359" s="71" t="s">
        <v>181</v>
      </c>
    </row>
    <row r="360" spans="1:23" x14ac:dyDescent="0.2">
      <c r="A360" s="71">
        <v>29</v>
      </c>
      <c r="B360" s="71" t="s">
        <v>167</v>
      </c>
      <c r="C360" s="71" t="s">
        <v>21</v>
      </c>
      <c r="D360" s="71">
        <v>0.52</v>
      </c>
      <c r="O360" s="71">
        <v>45896</v>
      </c>
      <c r="P360" s="71">
        <v>5139</v>
      </c>
      <c r="Q360" s="71" t="s">
        <v>72</v>
      </c>
      <c r="S360" s="71">
        <v>654855</v>
      </c>
      <c r="T360" s="71">
        <v>241.1</v>
      </c>
      <c r="V360" s="71" t="s">
        <v>149</v>
      </c>
      <c r="W360" s="71" t="s">
        <v>181</v>
      </c>
    </row>
    <row r="361" spans="1:23" x14ac:dyDescent="0.2">
      <c r="A361" s="71">
        <v>30</v>
      </c>
      <c r="B361" s="71" t="s">
        <v>167</v>
      </c>
      <c r="C361" s="71" t="s">
        <v>22</v>
      </c>
      <c r="D361" s="71">
        <v>0.57999999999999996</v>
      </c>
      <c r="O361" s="71">
        <v>921</v>
      </c>
      <c r="P361" s="71">
        <v>5464</v>
      </c>
      <c r="Q361" s="71" t="s">
        <v>71</v>
      </c>
      <c r="S361" s="71">
        <v>8420</v>
      </c>
      <c r="T361" s="71">
        <v>171.1</v>
      </c>
      <c r="V361" s="71" t="s">
        <v>149</v>
      </c>
      <c r="W361" s="71" t="s">
        <v>182</v>
      </c>
    </row>
    <row r="362" spans="1:23" x14ac:dyDescent="0.2">
      <c r="A362" s="71">
        <v>30</v>
      </c>
      <c r="B362" s="71" t="s">
        <v>167</v>
      </c>
      <c r="C362" s="71" t="s">
        <v>22</v>
      </c>
      <c r="D362" s="71">
        <v>0.57999999999999996</v>
      </c>
      <c r="O362" s="71">
        <v>53252</v>
      </c>
      <c r="P362" s="71">
        <v>5147</v>
      </c>
      <c r="Q362" s="71" t="s">
        <v>72</v>
      </c>
      <c r="S362" s="71">
        <v>760167</v>
      </c>
      <c r="T362" s="71">
        <v>240.1</v>
      </c>
      <c r="V362" s="71" t="s">
        <v>149</v>
      </c>
      <c r="W362" s="71" t="s">
        <v>182</v>
      </c>
    </row>
    <row r="363" spans="1:23" x14ac:dyDescent="0.2">
      <c r="A363" s="71">
        <v>31</v>
      </c>
      <c r="B363" s="71" t="s">
        <v>167</v>
      </c>
      <c r="C363" s="71" t="s">
        <v>90</v>
      </c>
      <c r="D363" s="71">
        <v>0.47</v>
      </c>
      <c r="O363" s="71">
        <v>614</v>
      </c>
      <c r="P363" s="71">
        <v>5427</v>
      </c>
      <c r="Q363" s="71" t="s">
        <v>71</v>
      </c>
      <c r="S363" s="71">
        <v>5614</v>
      </c>
      <c r="T363" s="71">
        <v>171.1</v>
      </c>
      <c r="V363" s="71" t="s">
        <v>149</v>
      </c>
      <c r="W363" s="71" t="s">
        <v>183</v>
      </c>
    </row>
    <row r="364" spans="1:23" x14ac:dyDescent="0.2">
      <c r="A364" s="71">
        <v>31</v>
      </c>
      <c r="B364" s="71" t="s">
        <v>167</v>
      </c>
      <c r="C364" s="71" t="s">
        <v>90</v>
      </c>
      <c r="D364" s="71">
        <v>0.47</v>
      </c>
      <c r="O364" s="71">
        <v>51866</v>
      </c>
      <c r="P364" s="71">
        <v>5132</v>
      </c>
      <c r="Q364" s="71" t="s">
        <v>72</v>
      </c>
      <c r="S364" s="71">
        <v>735935</v>
      </c>
      <c r="T364" s="71">
        <v>240.1</v>
      </c>
      <c r="V364" s="71" t="s">
        <v>149</v>
      </c>
      <c r="W364" s="71" t="s">
        <v>183</v>
      </c>
    </row>
    <row r="365" spans="1:23" x14ac:dyDescent="0.2">
      <c r="A365" s="71">
        <v>32</v>
      </c>
      <c r="B365" s="71" t="s">
        <v>184</v>
      </c>
      <c r="C365" s="71" t="s">
        <v>91</v>
      </c>
      <c r="D365" s="71">
        <v>0.55000000000000004</v>
      </c>
      <c r="O365" s="71">
        <v>7546</v>
      </c>
      <c r="P365" s="71">
        <v>5410</v>
      </c>
      <c r="Q365" s="71" t="s">
        <v>71</v>
      </c>
      <c r="S365" s="71">
        <v>69920</v>
      </c>
      <c r="T365" s="71">
        <v>172.1</v>
      </c>
      <c r="V365" s="71" t="s">
        <v>149</v>
      </c>
      <c r="W365" s="71" t="s">
        <v>185</v>
      </c>
    </row>
    <row r="366" spans="1:23" x14ac:dyDescent="0.2">
      <c r="A366" s="71">
        <v>32</v>
      </c>
      <c r="B366" s="71" t="s">
        <v>184</v>
      </c>
      <c r="C366" s="71" t="s">
        <v>91</v>
      </c>
      <c r="D366" s="71">
        <v>0.55000000000000004</v>
      </c>
      <c r="O366" s="71">
        <v>74695</v>
      </c>
      <c r="P366" s="71">
        <v>5127</v>
      </c>
      <c r="Q366" s="71" t="s">
        <v>72</v>
      </c>
      <c r="S366" s="71">
        <v>1071791</v>
      </c>
      <c r="T366" s="71">
        <v>240.1</v>
      </c>
      <c r="V366" s="71" t="s">
        <v>149</v>
      </c>
      <c r="W366" s="71" t="s">
        <v>185</v>
      </c>
    </row>
    <row r="367" spans="1:23" x14ac:dyDescent="0.2">
      <c r="A367" s="71">
        <v>33</v>
      </c>
      <c r="B367" s="71" t="s">
        <v>184</v>
      </c>
      <c r="C367" s="71" t="s">
        <v>92</v>
      </c>
      <c r="D367" s="71">
        <v>0.47</v>
      </c>
      <c r="O367" s="71">
        <v>8298</v>
      </c>
      <c r="P367" s="71">
        <v>5408</v>
      </c>
      <c r="Q367" s="71" t="s">
        <v>71</v>
      </c>
      <c r="S367" s="71">
        <v>76855</v>
      </c>
      <c r="T367" s="71">
        <v>172.1</v>
      </c>
      <c r="V367" s="71" t="s">
        <v>149</v>
      </c>
      <c r="W367" s="71" t="s">
        <v>186</v>
      </c>
    </row>
    <row r="368" spans="1:23" x14ac:dyDescent="0.2">
      <c r="A368" s="71">
        <v>33</v>
      </c>
      <c r="B368" s="71" t="s">
        <v>184</v>
      </c>
      <c r="C368" s="71" t="s">
        <v>92</v>
      </c>
      <c r="D368" s="71">
        <v>0.47</v>
      </c>
      <c r="O368" s="71">
        <v>78896</v>
      </c>
      <c r="P368" s="71">
        <v>5114</v>
      </c>
      <c r="Q368" s="71" t="s">
        <v>72</v>
      </c>
      <c r="S368" s="71">
        <v>1141231</v>
      </c>
      <c r="T368" s="71">
        <v>239.1</v>
      </c>
      <c r="V368" s="71" t="s">
        <v>149</v>
      </c>
      <c r="W368" s="71" t="s">
        <v>186</v>
      </c>
    </row>
    <row r="369" spans="1:23" x14ac:dyDescent="0.2">
      <c r="A369" s="71">
        <v>34</v>
      </c>
      <c r="B369" s="71" t="s">
        <v>184</v>
      </c>
      <c r="C369" s="71" t="s">
        <v>93</v>
      </c>
      <c r="D369" s="71">
        <v>0.56000000000000005</v>
      </c>
      <c r="O369" s="71">
        <v>8453</v>
      </c>
      <c r="P369" s="71">
        <v>5397</v>
      </c>
      <c r="Q369" s="71" t="s">
        <v>71</v>
      </c>
      <c r="S369" s="71">
        <v>77651</v>
      </c>
      <c r="T369" s="71">
        <v>171.1</v>
      </c>
      <c r="V369" s="71" t="s">
        <v>149</v>
      </c>
      <c r="W369" s="71" t="s">
        <v>187</v>
      </c>
    </row>
    <row r="370" spans="1:23" x14ac:dyDescent="0.2">
      <c r="A370" s="71">
        <v>34</v>
      </c>
      <c r="B370" s="71" t="s">
        <v>184</v>
      </c>
      <c r="C370" s="71" t="s">
        <v>93</v>
      </c>
      <c r="D370" s="71">
        <v>0.56000000000000005</v>
      </c>
      <c r="O370" s="71">
        <v>81551</v>
      </c>
      <c r="P370" s="71">
        <v>5115</v>
      </c>
      <c r="Q370" s="71" t="s">
        <v>72</v>
      </c>
      <c r="S370" s="71">
        <v>1172599</v>
      </c>
      <c r="T370" s="71">
        <v>239.1</v>
      </c>
      <c r="V370" s="71" t="s">
        <v>149</v>
      </c>
      <c r="W370" s="71" t="s">
        <v>187</v>
      </c>
    </row>
    <row r="371" spans="1:23" x14ac:dyDescent="0.2">
      <c r="A371" s="71">
        <v>35</v>
      </c>
      <c r="B371" s="71" t="s">
        <v>184</v>
      </c>
      <c r="C371" s="71" t="s">
        <v>94</v>
      </c>
      <c r="D371" s="71">
        <v>0.45</v>
      </c>
      <c r="O371" s="71">
        <v>6193</v>
      </c>
      <c r="P371" s="71">
        <v>5387</v>
      </c>
      <c r="Q371" s="71" t="s">
        <v>71</v>
      </c>
      <c r="S371" s="71">
        <v>57799</v>
      </c>
      <c r="T371" s="71">
        <v>172.1</v>
      </c>
      <c r="V371" s="71" t="s">
        <v>149</v>
      </c>
      <c r="W371" s="71" t="s">
        <v>188</v>
      </c>
    </row>
    <row r="372" spans="1:23" x14ac:dyDescent="0.2">
      <c r="A372" s="71">
        <v>35</v>
      </c>
      <c r="B372" s="71" t="s">
        <v>184</v>
      </c>
      <c r="C372" s="71" t="s">
        <v>94</v>
      </c>
      <c r="D372" s="71">
        <v>0.45</v>
      </c>
      <c r="O372" s="71">
        <v>61071</v>
      </c>
      <c r="P372" s="71">
        <v>5111</v>
      </c>
      <c r="Q372" s="71" t="s">
        <v>72</v>
      </c>
      <c r="S372" s="71">
        <v>874725</v>
      </c>
      <c r="T372" s="71">
        <v>240.1</v>
      </c>
      <c r="V372" s="71" t="s">
        <v>149</v>
      </c>
      <c r="W372" s="71" t="s">
        <v>188</v>
      </c>
    </row>
    <row r="373" spans="1:23" x14ac:dyDescent="0.2">
      <c r="A373" s="71">
        <v>36</v>
      </c>
      <c r="B373" s="71" t="s">
        <v>184</v>
      </c>
      <c r="C373" s="71" t="s">
        <v>95</v>
      </c>
      <c r="D373" s="71">
        <v>0.49</v>
      </c>
      <c r="O373" s="71">
        <v>10108</v>
      </c>
      <c r="P373" s="71">
        <v>5398</v>
      </c>
      <c r="Q373" s="71" t="s">
        <v>71</v>
      </c>
      <c r="S373" s="71">
        <v>92192</v>
      </c>
      <c r="T373" s="71">
        <v>172.1</v>
      </c>
      <c r="V373" s="71" t="s">
        <v>149</v>
      </c>
      <c r="W373" s="71" t="s">
        <v>189</v>
      </c>
    </row>
    <row r="374" spans="1:23" x14ac:dyDescent="0.2">
      <c r="A374" s="71">
        <v>36</v>
      </c>
      <c r="B374" s="71" t="s">
        <v>184</v>
      </c>
      <c r="C374" s="71" t="s">
        <v>95</v>
      </c>
      <c r="D374" s="71">
        <v>0.49</v>
      </c>
      <c r="O374" s="71">
        <v>91854</v>
      </c>
      <c r="P374" s="71">
        <v>5114</v>
      </c>
      <c r="Q374" s="71" t="s">
        <v>72</v>
      </c>
      <c r="S374" s="71">
        <v>1323271</v>
      </c>
      <c r="T374" s="71">
        <v>239.1</v>
      </c>
      <c r="V374" s="71" t="s">
        <v>149</v>
      </c>
      <c r="W374" s="71" t="s">
        <v>189</v>
      </c>
    </row>
    <row r="375" spans="1:23" x14ac:dyDescent="0.2">
      <c r="A375" s="71">
        <v>38</v>
      </c>
      <c r="B375" s="71" t="s">
        <v>17</v>
      </c>
      <c r="C375" s="71" t="s">
        <v>97</v>
      </c>
      <c r="D375" s="71">
        <v>0.60009999999999997</v>
      </c>
      <c r="O375" s="71">
        <v>16242</v>
      </c>
      <c r="P375" s="71">
        <v>5331</v>
      </c>
      <c r="Q375" s="71" t="s">
        <v>71</v>
      </c>
      <c r="S375" s="71">
        <v>154388</v>
      </c>
      <c r="T375" s="71">
        <v>168.1</v>
      </c>
      <c r="V375" s="71" t="s">
        <v>149</v>
      </c>
      <c r="W375" s="71" t="s">
        <v>191</v>
      </c>
    </row>
    <row r="376" spans="1:23" x14ac:dyDescent="0.2">
      <c r="A376" s="71">
        <v>38</v>
      </c>
      <c r="B376" s="71" t="s">
        <v>17</v>
      </c>
      <c r="C376" s="71" t="s">
        <v>97</v>
      </c>
      <c r="D376" s="71">
        <v>0.60009999999999997</v>
      </c>
      <c r="O376" s="71">
        <v>76866</v>
      </c>
      <c r="P376" s="71">
        <v>5118</v>
      </c>
      <c r="Q376" s="71" t="s">
        <v>72</v>
      </c>
      <c r="S376" s="71">
        <v>1138461</v>
      </c>
      <c r="T376" s="71">
        <v>236.1</v>
      </c>
      <c r="V376" s="71" t="s">
        <v>149</v>
      </c>
      <c r="W376" s="71" t="s">
        <v>191</v>
      </c>
    </row>
    <row r="377" spans="1:23" x14ac:dyDescent="0.2">
      <c r="A377" s="71">
        <v>39</v>
      </c>
      <c r="B377" s="71" t="s">
        <v>17</v>
      </c>
      <c r="C377" s="71" t="s">
        <v>98</v>
      </c>
      <c r="D377" s="71">
        <v>0.54349999999999998</v>
      </c>
      <c r="O377" s="71">
        <v>14609</v>
      </c>
      <c r="P377" s="71">
        <v>5292</v>
      </c>
      <c r="Q377" s="71" t="s">
        <v>71</v>
      </c>
      <c r="S377" s="71">
        <v>139410</v>
      </c>
      <c r="T377" s="71">
        <v>168.1</v>
      </c>
      <c r="V377" s="71" t="s">
        <v>149</v>
      </c>
      <c r="W377" s="71" t="s">
        <v>192</v>
      </c>
    </row>
    <row r="378" spans="1:23" x14ac:dyDescent="0.2">
      <c r="A378" s="71">
        <v>39</v>
      </c>
      <c r="B378" s="71" t="s">
        <v>17</v>
      </c>
      <c r="C378" s="71" t="s">
        <v>98</v>
      </c>
      <c r="D378" s="71">
        <v>0.54349999999999998</v>
      </c>
      <c r="O378" s="71">
        <v>70071</v>
      </c>
      <c r="P378" s="71">
        <v>5095</v>
      </c>
      <c r="Q378" s="71" t="s">
        <v>72</v>
      </c>
      <c r="S378" s="71">
        <v>1025874</v>
      </c>
      <c r="T378" s="71">
        <v>236.1</v>
      </c>
      <c r="V378" s="71" t="s">
        <v>149</v>
      </c>
      <c r="W378" s="71" t="s">
        <v>192</v>
      </c>
    </row>
    <row r="379" spans="1:23" x14ac:dyDescent="0.2">
      <c r="A379" s="71">
        <v>40</v>
      </c>
      <c r="B379" s="71" t="s">
        <v>12</v>
      </c>
      <c r="C379" s="71" t="s">
        <v>99</v>
      </c>
      <c r="D379" s="71">
        <v>0.48920000000000002</v>
      </c>
      <c r="O379" s="71">
        <v>11397</v>
      </c>
      <c r="P379" s="71">
        <v>5310</v>
      </c>
      <c r="Q379" s="71" t="s">
        <v>71</v>
      </c>
      <c r="S379" s="71">
        <v>109165</v>
      </c>
      <c r="T379" s="71">
        <v>168.1</v>
      </c>
      <c r="V379" s="71" t="s">
        <v>149</v>
      </c>
      <c r="W379" s="71" t="s">
        <v>193</v>
      </c>
    </row>
    <row r="380" spans="1:23" x14ac:dyDescent="0.2">
      <c r="A380" s="71">
        <v>40</v>
      </c>
      <c r="B380" s="71" t="s">
        <v>12</v>
      </c>
      <c r="C380" s="71" t="s">
        <v>99</v>
      </c>
      <c r="D380" s="71">
        <v>0.48920000000000002</v>
      </c>
      <c r="O380" s="71">
        <v>68924</v>
      </c>
      <c r="P380" s="71">
        <v>5108</v>
      </c>
      <c r="Q380" s="71" t="s">
        <v>72</v>
      </c>
      <c r="S380" s="71">
        <v>1012247</v>
      </c>
      <c r="T380" s="71">
        <v>236.1</v>
      </c>
      <c r="V380" s="71" t="s">
        <v>149</v>
      </c>
      <c r="W380" s="71" t="s">
        <v>193</v>
      </c>
    </row>
    <row r="381" spans="1:23" x14ac:dyDescent="0.2">
      <c r="A381" s="71">
        <v>41</v>
      </c>
      <c r="B381" s="71" t="s">
        <v>12</v>
      </c>
      <c r="C381" s="71" t="s">
        <v>100</v>
      </c>
      <c r="D381" s="71">
        <v>0.52749999999999997</v>
      </c>
      <c r="O381" s="71">
        <v>12242</v>
      </c>
      <c r="P381" s="71">
        <v>5311</v>
      </c>
      <c r="Q381" s="71" t="s">
        <v>71</v>
      </c>
      <c r="S381" s="71">
        <v>117275</v>
      </c>
      <c r="T381" s="71">
        <v>168.1</v>
      </c>
      <c r="V381" s="71" t="s">
        <v>149</v>
      </c>
      <c r="W381" s="71" t="s">
        <v>194</v>
      </c>
    </row>
    <row r="382" spans="1:23" x14ac:dyDescent="0.2">
      <c r="A382" s="71">
        <v>41</v>
      </c>
      <c r="B382" s="71" t="s">
        <v>12</v>
      </c>
      <c r="C382" s="71" t="s">
        <v>100</v>
      </c>
      <c r="D382" s="71">
        <v>0.52749999999999997</v>
      </c>
      <c r="O382" s="71">
        <v>73723</v>
      </c>
      <c r="P382" s="71">
        <v>5102</v>
      </c>
      <c r="Q382" s="71" t="s">
        <v>72</v>
      </c>
      <c r="S382" s="71">
        <v>1083453</v>
      </c>
      <c r="T382" s="71">
        <v>236.1</v>
      </c>
      <c r="V382" s="71" t="s">
        <v>149</v>
      </c>
      <c r="W382" s="71" t="s">
        <v>194</v>
      </c>
    </row>
    <row r="383" spans="1:23" x14ac:dyDescent="0.2">
      <c r="A383" s="71">
        <v>42</v>
      </c>
      <c r="B383" s="71" t="s">
        <v>10</v>
      </c>
      <c r="C383" s="71" t="s">
        <v>101</v>
      </c>
      <c r="D383" s="71">
        <v>1.0708</v>
      </c>
      <c r="O383">
        <v>26388</v>
      </c>
      <c r="P383">
        <v>5336</v>
      </c>
      <c r="Q383" t="s">
        <v>71</v>
      </c>
      <c r="S383">
        <v>240779</v>
      </c>
      <c r="T383">
        <v>168.1</v>
      </c>
      <c r="V383" s="71" t="s">
        <v>149</v>
      </c>
      <c r="W383" s="71" t="s">
        <v>195</v>
      </c>
    </row>
    <row r="384" spans="1:23" x14ac:dyDescent="0.2">
      <c r="A384" s="71">
        <v>42</v>
      </c>
      <c r="B384" s="71" t="s">
        <v>10</v>
      </c>
      <c r="C384" s="71" t="s">
        <v>101</v>
      </c>
      <c r="D384" s="71">
        <v>1.0708</v>
      </c>
      <c r="O384">
        <v>144171</v>
      </c>
      <c r="P384">
        <v>5112</v>
      </c>
      <c r="Q384" t="s">
        <v>72</v>
      </c>
      <c r="S384">
        <v>2195208</v>
      </c>
      <c r="T384">
        <v>232.1</v>
      </c>
      <c r="V384" s="71" t="s">
        <v>149</v>
      </c>
      <c r="W384" s="71" t="s">
        <v>195</v>
      </c>
    </row>
    <row r="385" spans="1:23" x14ac:dyDescent="0.2">
      <c r="A385" s="71">
        <v>43</v>
      </c>
      <c r="B385" s="71" t="s">
        <v>11</v>
      </c>
      <c r="C385" s="71" t="s">
        <v>102</v>
      </c>
      <c r="D385" s="71">
        <v>0.2928</v>
      </c>
      <c r="O385">
        <v>6379</v>
      </c>
      <c r="P385">
        <v>5310</v>
      </c>
      <c r="Q385" t="s">
        <v>71</v>
      </c>
      <c r="S385">
        <v>63591</v>
      </c>
      <c r="T385">
        <v>168.1</v>
      </c>
      <c r="V385" s="71" t="s">
        <v>149</v>
      </c>
      <c r="W385" s="71" t="s">
        <v>196</v>
      </c>
    </row>
    <row r="386" spans="1:23" x14ac:dyDescent="0.2">
      <c r="A386" s="71">
        <v>43</v>
      </c>
      <c r="B386" s="71" t="s">
        <v>11</v>
      </c>
      <c r="C386" s="71" t="s">
        <v>102</v>
      </c>
      <c r="D386" s="71">
        <v>0.2928</v>
      </c>
      <c r="O386">
        <v>40775</v>
      </c>
      <c r="P386">
        <v>5106</v>
      </c>
      <c r="Q386" t="s">
        <v>72</v>
      </c>
      <c r="S386">
        <v>598331</v>
      </c>
      <c r="T386">
        <v>238.1</v>
      </c>
      <c r="V386" s="71" t="s">
        <v>149</v>
      </c>
      <c r="W386" s="71" t="s">
        <v>196</v>
      </c>
    </row>
    <row r="387" spans="1:23" x14ac:dyDescent="0.2">
      <c r="A387" s="71">
        <v>44</v>
      </c>
      <c r="B387" s="71" t="s">
        <v>12</v>
      </c>
      <c r="C387" s="71" t="s">
        <v>103</v>
      </c>
      <c r="D387" s="71">
        <v>0.73029999999999995</v>
      </c>
      <c r="O387">
        <v>17177</v>
      </c>
      <c r="P387">
        <v>5338</v>
      </c>
      <c r="Q387" t="s">
        <v>71</v>
      </c>
      <c r="S387">
        <v>162598</v>
      </c>
      <c r="T387">
        <v>168.1</v>
      </c>
      <c r="V387" s="71" t="s">
        <v>149</v>
      </c>
      <c r="W387" s="71" t="s">
        <v>197</v>
      </c>
    </row>
    <row r="388" spans="1:23" x14ac:dyDescent="0.2">
      <c r="A388" s="71">
        <v>44</v>
      </c>
      <c r="B388" s="71" t="s">
        <v>12</v>
      </c>
      <c r="C388" s="71" t="s">
        <v>103</v>
      </c>
      <c r="D388" s="71">
        <v>0.73029999999999995</v>
      </c>
      <c r="O388">
        <v>100541</v>
      </c>
      <c r="P388">
        <v>5119</v>
      </c>
      <c r="Q388" t="s">
        <v>72</v>
      </c>
      <c r="S388">
        <v>1498529</v>
      </c>
      <c r="T388">
        <v>234.1</v>
      </c>
      <c r="V388" s="71" t="s">
        <v>149</v>
      </c>
      <c r="W388" s="71" t="s">
        <v>197</v>
      </c>
    </row>
    <row r="389" spans="1:23" x14ac:dyDescent="0.2">
      <c r="A389" s="71">
        <v>45</v>
      </c>
      <c r="B389" s="71" t="s">
        <v>13</v>
      </c>
      <c r="C389" s="71" t="s">
        <v>104</v>
      </c>
      <c r="D389" s="71">
        <v>1.2213000000000001</v>
      </c>
      <c r="O389">
        <v>30589</v>
      </c>
      <c r="P389">
        <v>5337</v>
      </c>
      <c r="Q389" t="s">
        <v>71</v>
      </c>
      <c r="S389">
        <v>276711</v>
      </c>
      <c r="T389">
        <v>168.1</v>
      </c>
      <c r="V389" s="71" t="s">
        <v>149</v>
      </c>
      <c r="W389" s="71" t="s">
        <v>198</v>
      </c>
    </row>
    <row r="390" spans="1:23" x14ac:dyDescent="0.2">
      <c r="A390" s="71">
        <v>45</v>
      </c>
      <c r="B390" s="71" t="s">
        <v>13</v>
      </c>
      <c r="C390" s="71" t="s">
        <v>104</v>
      </c>
      <c r="D390" s="71">
        <v>1.2213000000000001</v>
      </c>
      <c r="O390">
        <v>162985</v>
      </c>
      <c r="P390">
        <v>5113</v>
      </c>
      <c r="Q390" t="s">
        <v>72</v>
      </c>
      <c r="S390">
        <v>2515890</v>
      </c>
      <c r="T390">
        <v>231.1</v>
      </c>
      <c r="V390" s="71" t="s">
        <v>149</v>
      </c>
      <c r="W390" s="71" t="s">
        <v>198</v>
      </c>
    </row>
    <row r="391" spans="1:23" x14ac:dyDescent="0.2">
      <c r="A391" s="71">
        <v>47</v>
      </c>
      <c r="B391" s="71" t="s">
        <v>200</v>
      </c>
      <c r="C391" s="71" t="s">
        <v>106</v>
      </c>
      <c r="O391">
        <v>179</v>
      </c>
      <c r="P391">
        <v>5101</v>
      </c>
      <c r="Q391" t="s">
        <v>72</v>
      </c>
      <c r="S391">
        <v>2518</v>
      </c>
      <c r="T391">
        <v>240.1</v>
      </c>
      <c r="V391" s="71" t="s">
        <v>149</v>
      </c>
      <c r="W391" s="71" t="s">
        <v>201</v>
      </c>
    </row>
    <row r="392" spans="1:23" x14ac:dyDescent="0.2">
      <c r="A392" s="71">
        <v>48</v>
      </c>
      <c r="B392" s="71" t="s">
        <v>120</v>
      </c>
      <c r="C392" s="71" t="s">
        <v>107</v>
      </c>
      <c r="D392">
        <v>0.87</v>
      </c>
      <c r="O392">
        <v>23254</v>
      </c>
      <c r="P392">
        <v>5304</v>
      </c>
      <c r="Q392" t="s">
        <v>71</v>
      </c>
      <c r="S392">
        <v>222677</v>
      </c>
      <c r="T392">
        <v>168.2</v>
      </c>
      <c r="V392" s="71" t="s">
        <v>149</v>
      </c>
      <c r="W392" s="71" t="s">
        <v>202</v>
      </c>
    </row>
    <row r="393" spans="1:23" x14ac:dyDescent="0.2">
      <c r="A393" s="71">
        <v>48</v>
      </c>
      <c r="B393" s="71" t="s">
        <v>120</v>
      </c>
      <c r="C393" s="71" t="s">
        <v>107</v>
      </c>
      <c r="D393">
        <v>0.87</v>
      </c>
      <c r="O393">
        <v>102258</v>
      </c>
      <c r="P393">
        <v>5102</v>
      </c>
      <c r="Q393" t="s">
        <v>72</v>
      </c>
      <c r="S393">
        <v>1529406</v>
      </c>
      <c r="T393">
        <v>235.2</v>
      </c>
      <c r="V393" s="71" t="s">
        <v>149</v>
      </c>
      <c r="W393" s="71" t="s">
        <v>202</v>
      </c>
    </row>
    <row r="394" spans="1:23" x14ac:dyDescent="0.2">
      <c r="A394" s="71">
        <v>49</v>
      </c>
      <c r="B394" s="71" t="s">
        <v>120</v>
      </c>
      <c r="C394" s="71" t="s">
        <v>108</v>
      </c>
      <c r="D394">
        <v>0.24049999999999999</v>
      </c>
      <c r="O394">
        <v>6172</v>
      </c>
      <c r="P394">
        <v>5288</v>
      </c>
      <c r="Q394" t="s">
        <v>71</v>
      </c>
      <c r="S394">
        <v>61348</v>
      </c>
      <c r="T394">
        <v>168.1</v>
      </c>
      <c r="V394" s="71" t="s">
        <v>149</v>
      </c>
      <c r="W394" s="71" t="s">
        <v>203</v>
      </c>
    </row>
    <row r="395" spans="1:23" x14ac:dyDescent="0.2">
      <c r="A395" s="71">
        <v>49</v>
      </c>
      <c r="B395" s="71" t="s">
        <v>120</v>
      </c>
      <c r="C395" s="71" t="s">
        <v>108</v>
      </c>
      <c r="D395">
        <v>0.24049999999999999</v>
      </c>
      <c r="O395">
        <v>29652</v>
      </c>
      <c r="P395">
        <v>5092</v>
      </c>
      <c r="Q395" t="s">
        <v>72</v>
      </c>
      <c r="S395">
        <v>433874</v>
      </c>
      <c r="T395">
        <v>238.1</v>
      </c>
      <c r="V395" s="71" t="s">
        <v>149</v>
      </c>
      <c r="W395" s="71" t="s">
        <v>203</v>
      </c>
    </row>
    <row r="396" spans="1:23" x14ac:dyDescent="0.2">
      <c r="A396" s="71">
        <v>50</v>
      </c>
      <c r="B396" s="71" t="s">
        <v>120</v>
      </c>
      <c r="C396" s="71" t="s">
        <v>109</v>
      </c>
      <c r="D396">
        <v>0.37</v>
      </c>
      <c r="O396">
        <v>8863</v>
      </c>
      <c r="P396">
        <v>5954</v>
      </c>
      <c r="Q396" t="s">
        <v>71</v>
      </c>
      <c r="S396">
        <v>87406</v>
      </c>
      <c r="T396">
        <v>168.1</v>
      </c>
      <c r="V396" s="71" t="s">
        <v>149</v>
      </c>
      <c r="W396" s="71" t="s">
        <v>204</v>
      </c>
    </row>
    <row r="397" spans="1:23" x14ac:dyDescent="0.2">
      <c r="A397" s="71">
        <v>50</v>
      </c>
      <c r="B397" s="71" t="s">
        <v>120</v>
      </c>
      <c r="C397" s="71" t="s">
        <v>109</v>
      </c>
      <c r="D397">
        <v>0.37</v>
      </c>
      <c r="O397">
        <v>41817</v>
      </c>
      <c r="P397">
        <v>5421</v>
      </c>
      <c r="Q397" t="s">
        <v>72</v>
      </c>
      <c r="S397">
        <v>616992</v>
      </c>
      <c r="T397">
        <v>238.1</v>
      </c>
      <c r="V397" s="71" t="s">
        <v>149</v>
      </c>
      <c r="W397" s="71" t="s">
        <v>204</v>
      </c>
    </row>
    <row r="398" spans="1:23" x14ac:dyDescent="0.2">
      <c r="A398" s="71">
        <v>51</v>
      </c>
      <c r="B398" s="71" t="s">
        <v>120</v>
      </c>
      <c r="C398" s="71" t="s">
        <v>110</v>
      </c>
      <c r="D398">
        <v>0.50819999999999999</v>
      </c>
      <c r="O398">
        <v>13481</v>
      </c>
      <c r="P398">
        <v>5546</v>
      </c>
      <c r="Q398" t="s">
        <v>71</v>
      </c>
      <c r="S398">
        <v>132350</v>
      </c>
      <c r="T398">
        <v>168.1</v>
      </c>
      <c r="V398" s="71" t="s">
        <v>149</v>
      </c>
      <c r="W398" s="71" t="s">
        <v>205</v>
      </c>
    </row>
    <row r="399" spans="1:23" x14ac:dyDescent="0.2">
      <c r="A399" s="71">
        <v>51</v>
      </c>
      <c r="B399" s="71" t="s">
        <v>120</v>
      </c>
      <c r="C399" s="71" t="s">
        <v>110</v>
      </c>
      <c r="D399">
        <v>0.50819999999999999</v>
      </c>
      <c r="O399">
        <v>61907</v>
      </c>
      <c r="P399">
        <v>5216</v>
      </c>
      <c r="Q399" t="s">
        <v>72</v>
      </c>
      <c r="S399">
        <v>919065</v>
      </c>
      <c r="T399">
        <v>237.1</v>
      </c>
      <c r="V399" s="71" t="s">
        <v>149</v>
      </c>
      <c r="W399" s="71" t="s">
        <v>205</v>
      </c>
    </row>
  </sheetData>
  <sortState xmlns:xlrd2="http://schemas.microsoft.com/office/spreadsheetml/2017/richdata2" ref="A2:W400">
    <sortCondition ref="G2:G4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9"/>
  <sheetViews>
    <sheetView zoomScale="64" zoomScaleNormal="64" workbookViewId="0">
      <selection activeCell="D8" sqref="D8:D9"/>
    </sheetView>
  </sheetViews>
  <sheetFormatPr defaultRowHeight="12.7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65</v>
      </c>
    </row>
    <row r="2" spans="1:12" x14ac:dyDescent="0.2">
      <c r="A2" s="71">
        <v>1</v>
      </c>
      <c r="B2" s="71" t="s">
        <v>148</v>
      </c>
      <c r="C2" s="71" t="s">
        <v>42</v>
      </c>
      <c r="E2" s="71">
        <v>0</v>
      </c>
      <c r="F2" s="71">
        <v>1</v>
      </c>
      <c r="G2" s="71">
        <v>57.5</v>
      </c>
      <c r="H2" s="71">
        <v>25.579000000000001</v>
      </c>
      <c r="I2" s="71">
        <v>1384</v>
      </c>
      <c r="J2" s="71">
        <v>-27.010999999999999</v>
      </c>
      <c r="K2" s="71">
        <v>3.5788E-3</v>
      </c>
      <c r="L2" s="32">
        <v>1</v>
      </c>
    </row>
    <row r="3" spans="1:12" x14ac:dyDescent="0.2">
      <c r="A3" s="71">
        <v>1</v>
      </c>
      <c r="B3" s="71" t="s">
        <v>148</v>
      </c>
      <c r="C3" s="71" t="s">
        <v>42</v>
      </c>
      <c r="E3" s="71">
        <v>0</v>
      </c>
      <c r="F3" s="71">
        <v>2</v>
      </c>
      <c r="G3" s="71">
        <v>107.2</v>
      </c>
      <c r="H3" s="71">
        <v>25.582000000000001</v>
      </c>
      <c r="I3" s="71">
        <v>1382</v>
      </c>
      <c r="J3" s="71">
        <v>-27.07</v>
      </c>
      <c r="K3" s="71">
        <v>3.5785999999999999E-3</v>
      </c>
      <c r="L3" s="32">
        <v>2</v>
      </c>
    </row>
    <row r="4" spans="1:12" x14ac:dyDescent="0.2">
      <c r="A4" s="71">
        <v>2</v>
      </c>
      <c r="B4" s="71" t="s">
        <v>17</v>
      </c>
      <c r="C4" s="71" t="s">
        <v>43</v>
      </c>
      <c r="D4" s="71">
        <v>0.62180000000000002</v>
      </c>
      <c r="E4" s="71">
        <v>57</v>
      </c>
      <c r="F4" s="71">
        <v>1</v>
      </c>
      <c r="G4" s="71">
        <v>57.5</v>
      </c>
      <c r="H4" s="71">
        <v>25.881</v>
      </c>
      <c r="I4" s="71">
        <v>1401</v>
      </c>
      <c r="J4" s="71">
        <v>-27.106000000000002</v>
      </c>
      <c r="K4" s="71">
        <v>3.5785000000000001E-3</v>
      </c>
      <c r="L4" s="32">
        <v>3</v>
      </c>
    </row>
    <row r="5" spans="1:12" x14ac:dyDescent="0.2">
      <c r="A5" s="71">
        <v>2</v>
      </c>
      <c r="B5" s="71" t="s">
        <v>17</v>
      </c>
      <c r="C5" s="71" t="s">
        <v>43</v>
      </c>
      <c r="D5" s="71">
        <v>0.62180000000000002</v>
      </c>
      <c r="E5" s="71">
        <v>57</v>
      </c>
      <c r="F5" s="71">
        <v>2</v>
      </c>
      <c r="G5" s="71">
        <v>107.2</v>
      </c>
      <c r="H5" s="71">
        <v>25.876000000000001</v>
      </c>
      <c r="I5" s="71">
        <v>1399</v>
      </c>
      <c r="J5" s="71">
        <v>-27.07</v>
      </c>
      <c r="K5" s="71">
        <v>3.5785999999999999E-3</v>
      </c>
      <c r="L5" s="32">
        <v>4</v>
      </c>
    </row>
    <row r="6" spans="1:12" x14ac:dyDescent="0.2">
      <c r="A6" s="71">
        <v>3</v>
      </c>
      <c r="B6" s="71" t="s">
        <v>17</v>
      </c>
      <c r="C6" s="71" t="s">
        <v>44</v>
      </c>
      <c r="D6" s="71">
        <v>0.61919999999999997</v>
      </c>
      <c r="E6" s="71">
        <v>57</v>
      </c>
      <c r="F6" s="71">
        <v>1</v>
      </c>
      <c r="G6" s="71">
        <v>57.5</v>
      </c>
      <c r="H6" s="71">
        <v>25.888999999999999</v>
      </c>
      <c r="I6" s="71">
        <v>1403</v>
      </c>
      <c r="J6" s="71">
        <v>-27.099</v>
      </c>
      <c r="K6" s="71">
        <v>3.5785000000000001E-3</v>
      </c>
      <c r="L6" s="32">
        <v>5</v>
      </c>
    </row>
    <row r="7" spans="1:12" x14ac:dyDescent="0.2">
      <c r="A7" s="71">
        <v>3</v>
      </c>
      <c r="B7" s="71" t="s">
        <v>17</v>
      </c>
      <c r="C7" s="71" t="s">
        <v>44</v>
      </c>
      <c r="D7" s="71">
        <v>0.61919999999999997</v>
      </c>
      <c r="E7" s="71">
        <v>57</v>
      </c>
      <c r="F7" s="71">
        <v>2</v>
      </c>
      <c r="G7" s="71">
        <v>107.2</v>
      </c>
      <c r="H7" s="71">
        <v>25.905000000000001</v>
      </c>
      <c r="I7" s="71">
        <v>1401</v>
      </c>
      <c r="J7" s="71">
        <v>-27.07</v>
      </c>
      <c r="K7" s="71">
        <v>3.5785999999999999E-3</v>
      </c>
      <c r="L7" s="32">
        <v>6</v>
      </c>
    </row>
    <row r="8" spans="1:12" x14ac:dyDescent="0.2">
      <c r="A8" s="71">
        <v>4</v>
      </c>
      <c r="B8" s="71" t="s">
        <v>12</v>
      </c>
      <c r="C8" s="71" t="s">
        <v>45</v>
      </c>
      <c r="D8" s="55">
        <v>0.53910000000000002</v>
      </c>
      <c r="E8" s="71">
        <v>57</v>
      </c>
      <c r="F8" s="71">
        <v>1</v>
      </c>
      <c r="G8" s="71">
        <v>57.5</v>
      </c>
      <c r="H8" s="71">
        <v>25.89</v>
      </c>
      <c r="I8" s="71">
        <v>1403</v>
      </c>
      <c r="J8" s="71">
        <v>-27.094999999999999</v>
      </c>
      <c r="K8" s="71">
        <v>3.5785000000000001E-3</v>
      </c>
      <c r="L8" s="32">
        <v>7</v>
      </c>
    </row>
    <row r="9" spans="1:12" x14ac:dyDescent="0.2">
      <c r="A9" s="71">
        <v>4</v>
      </c>
      <c r="B9" s="71" t="s">
        <v>12</v>
      </c>
      <c r="C9" s="71" t="s">
        <v>45</v>
      </c>
      <c r="D9" s="55">
        <v>0.53910000000000002</v>
      </c>
      <c r="E9" s="71">
        <v>57</v>
      </c>
      <c r="F9" s="71">
        <v>2</v>
      </c>
      <c r="G9" s="71">
        <v>107.2</v>
      </c>
      <c r="H9" s="71">
        <v>25.925999999999998</v>
      </c>
      <c r="I9" s="71">
        <v>1402</v>
      </c>
      <c r="J9" s="71">
        <v>-27.07</v>
      </c>
      <c r="K9" s="71">
        <v>3.5785999999999999E-3</v>
      </c>
      <c r="L9" s="32">
        <v>8</v>
      </c>
    </row>
    <row r="10" spans="1:12" x14ac:dyDescent="0.2">
      <c r="A10" s="71">
        <v>5</v>
      </c>
      <c r="B10" s="71" t="s">
        <v>12</v>
      </c>
      <c r="C10" s="71" t="s">
        <v>46</v>
      </c>
      <c r="D10" s="71">
        <v>0.61270000000000002</v>
      </c>
      <c r="E10" s="71">
        <v>57</v>
      </c>
      <c r="F10" s="71">
        <v>1</v>
      </c>
      <c r="G10" s="71">
        <v>57.5</v>
      </c>
      <c r="H10" s="71">
        <v>25.757000000000001</v>
      </c>
      <c r="I10" s="71">
        <v>1405</v>
      </c>
      <c r="J10" s="71">
        <v>-27.053000000000001</v>
      </c>
      <c r="K10" s="71">
        <v>3.5787000000000002E-3</v>
      </c>
      <c r="L10" s="32">
        <v>9</v>
      </c>
    </row>
    <row r="11" spans="1:12" x14ac:dyDescent="0.2">
      <c r="A11" s="71">
        <v>5</v>
      </c>
      <c r="B11" s="71" t="s">
        <v>12</v>
      </c>
      <c r="C11" s="71" t="s">
        <v>46</v>
      </c>
      <c r="D11" s="71">
        <v>0.61270000000000002</v>
      </c>
      <c r="E11" s="71">
        <v>57</v>
      </c>
      <c r="F11" s="71">
        <v>2</v>
      </c>
      <c r="G11" s="71">
        <v>107.2</v>
      </c>
      <c r="H11" s="71">
        <v>25.943000000000001</v>
      </c>
      <c r="I11" s="71">
        <v>1403</v>
      </c>
      <c r="J11" s="71">
        <v>-27.07</v>
      </c>
      <c r="K11" s="71">
        <v>3.5785999999999999E-3</v>
      </c>
      <c r="L11" s="32">
        <v>10</v>
      </c>
    </row>
    <row r="12" spans="1:12" x14ac:dyDescent="0.2">
      <c r="A12" s="71">
        <v>6</v>
      </c>
      <c r="B12" s="71" t="s">
        <v>155</v>
      </c>
      <c r="C12" s="71" t="s">
        <v>47</v>
      </c>
      <c r="D12" s="71">
        <v>3.29</v>
      </c>
      <c r="E12" s="71">
        <v>0</v>
      </c>
      <c r="F12" s="71">
        <v>1</v>
      </c>
      <c r="G12" s="71">
        <v>57.5</v>
      </c>
      <c r="H12" s="71">
        <v>25.302</v>
      </c>
      <c r="I12" s="71">
        <v>1371</v>
      </c>
      <c r="J12" s="71">
        <v>-27.004999999999999</v>
      </c>
      <c r="K12" s="71">
        <v>3.5788999999999999E-3</v>
      </c>
      <c r="L12" s="32">
        <v>11</v>
      </c>
    </row>
    <row r="13" spans="1:12" x14ac:dyDescent="0.2">
      <c r="A13" s="71">
        <v>6</v>
      </c>
      <c r="B13" s="71" t="s">
        <v>155</v>
      </c>
      <c r="C13" s="71" t="s">
        <v>47</v>
      </c>
      <c r="D13" s="71">
        <v>3.29</v>
      </c>
      <c r="E13" s="71">
        <v>0</v>
      </c>
      <c r="F13" s="71">
        <v>2</v>
      </c>
      <c r="G13" s="71">
        <v>107.2</v>
      </c>
      <c r="H13" s="71">
        <v>25.335000000000001</v>
      </c>
      <c r="I13" s="71">
        <v>1371</v>
      </c>
      <c r="J13" s="71">
        <v>-27.07</v>
      </c>
      <c r="K13" s="71">
        <v>3.5785999999999999E-3</v>
      </c>
      <c r="L13" s="32">
        <v>12</v>
      </c>
    </row>
    <row r="14" spans="1:12" x14ac:dyDescent="0.2">
      <c r="A14" s="71">
        <v>7</v>
      </c>
      <c r="B14" s="71" t="s">
        <v>155</v>
      </c>
      <c r="C14" s="71" t="s">
        <v>48</v>
      </c>
      <c r="D14" s="71">
        <v>5.07</v>
      </c>
      <c r="E14" s="71">
        <v>0</v>
      </c>
      <c r="F14" s="71">
        <v>1</v>
      </c>
      <c r="G14" s="71">
        <v>57.5</v>
      </c>
      <c r="H14" s="71">
        <v>25.640999999999998</v>
      </c>
      <c r="I14" s="71">
        <v>1389</v>
      </c>
      <c r="J14" s="71">
        <v>-27.030999999999999</v>
      </c>
      <c r="K14" s="71">
        <v>3.5788E-3</v>
      </c>
      <c r="L14" s="32">
        <v>13</v>
      </c>
    </row>
    <row r="15" spans="1:12" x14ac:dyDescent="0.2">
      <c r="A15" s="71">
        <v>7</v>
      </c>
      <c r="B15" s="71" t="s">
        <v>155</v>
      </c>
      <c r="C15" s="71" t="s">
        <v>48</v>
      </c>
      <c r="D15" s="71">
        <v>5.07</v>
      </c>
      <c r="E15" s="71">
        <v>0</v>
      </c>
      <c r="F15" s="71">
        <v>2</v>
      </c>
      <c r="G15" s="71">
        <v>107.2</v>
      </c>
      <c r="H15" s="71">
        <v>25.646000000000001</v>
      </c>
      <c r="I15" s="71">
        <v>1387</v>
      </c>
      <c r="J15" s="71">
        <v>-27.07</v>
      </c>
      <c r="K15" s="71">
        <v>3.5785999999999999E-3</v>
      </c>
      <c r="L15" s="32">
        <v>14</v>
      </c>
    </row>
    <row r="16" spans="1:12" x14ac:dyDescent="0.2">
      <c r="A16" s="71">
        <v>8</v>
      </c>
      <c r="B16" s="71" t="s">
        <v>155</v>
      </c>
      <c r="C16" s="71" t="s">
        <v>49</v>
      </c>
      <c r="D16" s="71">
        <v>5.18</v>
      </c>
      <c r="E16" s="71">
        <v>0</v>
      </c>
      <c r="F16" s="71">
        <v>1</v>
      </c>
      <c r="G16" s="71">
        <v>57.5</v>
      </c>
      <c r="H16" s="71">
        <v>25.643999999999998</v>
      </c>
      <c r="I16" s="71">
        <v>1388</v>
      </c>
      <c r="J16" s="71">
        <v>-27.024999999999999</v>
      </c>
      <c r="K16" s="71">
        <v>3.5788E-3</v>
      </c>
      <c r="L16" s="32">
        <v>15</v>
      </c>
    </row>
    <row r="17" spans="1:12" x14ac:dyDescent="0.2">
      <c r="A17" s="71">
        <v>8</v>
      </c>
      <c r="B17" s="71" t="s">
        <v>155</v>
      </c>
      <c r="C17" s="71" t="s">
        <v>49</v>
      </c>
      <c r="D17" s="71">
        <v>5.18</v>
      </c>
      <c r="E17" s="71">
        <v>0</v>
      </c>
      <c r="F17" s="71">
        <v>2</v>
      </c>
      <c r="G17" s="71">
        <v>107.2</v>
      </c>
      <c r="H17" s="71">
        <v>25.690999999999999</v>
      </c>
      <c r="I17" s="71">
        <v>1388</v>
      </c>
      <c r="J17" s="71">
        <v>-27.07</v>
      </c>
      <c r="K17" s="71">
        <v>3.5785999999999999E-3</v>
      </c>
      <c r="L17" s="32">
        <v>16</v>
      </c>
    </row>
    <row r="18" spans="1:12" x14ac:dyDescent="0.2">
      <c r="A18" s="71">
        <v>9</v>
      </c>
      <c r="B18" s="71" t="s">
        <v>159</v>
      </c>
      <c r="C18" s="71" t="s">
        <v>50</v>
      </c>
      <c r="D18" s="71">
        <v>0.54</v>
      </c>
      <c r="E18" s="71">
        <v>33</v>
      </c>
      <c r="F18" s="71">
        <v>1</v>
      </c>
      <c r="G18" s="71">
        <v>57.5</v>
      </c>
      <c r="H18" s="71">
        <v>25.927</v>
      </c>
      <c r="I18" s="71">
        <v>1403</v>
      </c>
      <c r="J18" s="71">
        <v>-27.036000000000001</v>
      </c>
      <c r="K18" s="71">
        <v>3.5788E-3</v>
      </c>
      <c r="L18" s="32">
        <v>17</v>
      </c>
    </row>
    <row r="19" spans="1:12" x14ac:dyDescent="0.2">
      <c r="A19" s="71">
        <v>9</v>
      </c>
      <c r="B19" s="71" t="s">
        <v>159</v>
      </c>
      <c r="C19" s="71" t="s">
        <v>50</v>
      </c>
      <c r="D19" s="71">
        <v>0.54</v>
      </c>
      <c r="E19" s="71">
        <v>33</v>
      </c>
      <c r="F19" s="71">
        <v>2</v>
      </c>
      <c r="G19" s="71">
        <v>107.2</v>
      </c>
      <c r="H19" s="71">
        <v>25.949000000000002</v>
      </c>
      <c r="I19" s="71">
        <v>1401</v>
      </c>
      <c r="J19" s="71">
        <v>-27.07</v>
      </c>
      <c r="K19" s="71">
        <v>3.5785999999999999E-3</v>
      </c>
      <c r="L19" s="32">
        <v>18</v>
      </c>
    </row>
    <row r="20" spans="1:12" x14ac:dyDescent="0.2">
      <c r="A20" s="71">
        <v>10</v>
      </c>
      <c r="B20" s="71" t="s">
        <v>159</v>
      </c>
      <c r="C20" s="71" t="s">
        <v>51</v>
      </c>
      <c r="D20" s="71">
        <v>0.61</v>
      </c>
      <c r="E20" s="71">
        <v>33</v>
      </c>
      <c r="F20" s="71">
        <v>1</v>
      </c>
      <c r="G20" s="71">
        <v>57.5</v>
      </c>
      <c r="H20" s="71">
        <v>25.657</v>
      </c>
      <c r="I20" s="71">
        <v>1388</v>
      </c>
      <c r="J20" s="71">
        <v>-27.113</v>
      </c>
      <c r="K20" s="71">
        <v>3.5785000000000001E-3</v>
      </c>
      <c r="L20" s="32">
        <v>19</v>
      </c>
    </row>
    <row r="21" spans="1:12" x14ac:dyDescent="0.2">
      <c r="A21" s="71">
        <v>10</v>
      </c>
      <c r="B21" s="71" t="s">
        <v>159</v>
      </c>
      <c r="C21" s="71" t="s">
        <v>51</v>
      </c>
      <c r="D21" s="71">
        <v>0.61</v>
      </c>
      <c r="E21" s="71">
        <v>33</v>
      </c>
      <c r="F21" s="71">
        <v>2</v>
      </c>
      <c r="G21" s="71">
        <v>107.2</v>
      </c>
      <c r="H21" s="71">
        <v>25.681999999999999</v>
      </c>
      <c r="I21" s="71">
        <v>1390</v>
      </c>
      <c r="J21" s="71">
        <v>-27.07</v>
      </c>
      <c r="K21" s="71">
        <v>3.5785999999999999E-3</v>
      </c>
      <c r="L21" s="32">
        <v>20</v>
      </c>
    </row>
    <row r="22" spans="1:12" x14ac:dyDescent="0.2">
      <c r="A22" s="71">
        <v>11</v>
      </c>
      <c r="B22" s="71" t="s">
        <v>159</v>
      </c>
      <c r="C22" s="71" t="s">
        <v>52</v>
      </c>
      <c r="D22" s="71">
        <v>0.6</v>
      </c>
      <c r="E22" s="71">
        <v>33</v>
      </c>
      <c r="F22" s="71">
        <v>1</v>
      </c>
      <c r="G22" s="71">
        <v>57.5</v>
      </c>
      <c r="H22" s="71">
        <v>25.696999999999999</v>
      </c>
      <c r="I22" s="71">
        <v>1392</v>
      </c>
      <c r="J22" s="71">
        <v>-27.076000000000001</v>
      </c>
      <c r="K22" s="71">
        <v>3.5785999999999999E-3</v>
      </c>
      <c r="L22" s="32">
        <v>21</v>
      </c>
    </row>
    <row r="23" spans="1:12" x14ac:dyDescent="0.2">
      <c r="A23" s="71">
        <v>11</v>
      </c>
      <c r="B23" s="71" t="s">
        <v>159</v>
      </c>
      <c r="C23" s="71" t="s">
        <v>52</v>
      </c>
      <c r="D23" s="71">
        <v>0.6</v>
      </c>
      <c r="E23" s="71">
        <v>33</v>
      </c>
      <c r="F23" s="71">
        <v>2</v>
      </c>
      <c r="G23" s="71">
        <v>107.2</v>
      </c>
      <c r="H23" s="71">
        <v>25.702000000000002</v>
      </c>
      <c r="I23" s="71">
        <v>1393</v>
      </c>
      <c r="J23" s="71">
        <v>-27.07</v>
      </c>
      <c r="K23" s="71">
        <v>3.5785999999999999E-3</v>
      </c>
      <c r="L23" s="32">
        <v>22</v>
      </c>
    </row>
    <row r="24" spans="1:12" x14ac:dyDescent="0.2">
      <c r="A24" s="71">
        <v>12</v>
      </c>
      <c r="B24" s="71" t="s">
        <v>159</v>
      </c>
      <c r="C24" s="71" t="s">
        <v>53</v>
      </c>
      <c r="D24" s="71">
        <v>0.59</v>
      </c>
      <c r="E24" s="71">
        <v>33</v>
      </c>
      <c r="F24" s="71">
        <v>1</v>
      </c>
      <c r="G24" s="71">
        <v>57.5</v>
      </c>
      <c r="H24" s="71">
        <v>25.788</v>
      </c>
      <c r="I24" s="71">
        <v>1398</v>
      </c>
      <c r="J24" s="71">
        <v>-27.111000000000001</v>
      </c>
      <c r="K24" s="71">
        <v>3.5785000000000001E-3</v>
      </c>
      <c r="L24" s="32">
        <v>23</v>
      </c>
    </row>
    <row r="25" spans="1:12" x14ac:dyDescent="0.2">
      <c r="A25" s="71">
        <v>12</v>
      </c>
      <c r="B25" s="71" t="s">
        <v>159</v>
      </c>
      <c r="C25" s="71" t="s">
        <v>53</v>
      </c>
      <c r="D25" s="71">
        <v>0.59</v>
      </c>
      <c r="E25" s="71">
        <v>33</v>
      </c>
      <c r="F25" s="71">
        <v>2</v>
      </c>
      <c r="G25" s="71">
        <v>107.2</v>
      </c>
      <c r="H25" s="71">
        <v>25.838000000000001</v>
      </c>
      <c r="I25" s="71">
        <v>1399</v>
      </c>
      <c r="J25" s="71">
        <v>-27.07</v>
      </c>
      <c r="K25" s="71">
        <v>3.5785999999999999E-3</v>
      </c>
      <c r="L25" s="32">
        <v>24</v>
      </c>
    </row>
    <row r="26" spans="1:12" x14ac:dyDescent="0.2">
      <c r="A26" s="71">
        <v>13</v>
      </c>
      <c r="B26" s="71" t="s">
        <v>159</v>
      </c>
      <c r="C26" s="71" t="s">
        <v>54</v>
      </c>
      <c r="D26" s="71">
        <v>0.61</v>
      </c>
      <c r="E26" s="71">
        <v>33</v>
      </c>
      <c r="F26" s="71">
        <v>1</v>
      </c>
      <c r="G26" s="71">
        <v>57.5</v>
      </c>
      <c r="H26" s="71">
        <v>25.934000000000001</v>
      </c>
      <c r="I26" s="71">
        <v>1402</v>
      </c>
      <c r="J26" s="71">
        <v>-27.120999999999999</v>
      </c>
      <c r="K26" s="71">
        <v>3.5783999999999998E-3</v>
      </c>
      <c r="L26" s="32">
        <v>25</v>
      </c>
    </row>
    <row r="27" spans="1:12" x14ac:dyDescent="0.2">
      <c r="A27" s="71">
        <v>13</v>
      </c>
      <c r="B27" s="71" t="s">
        <v>159</v>
      </c>
      <c r="C27" s="71" t="s">
        <v>54</v>
      </c>
      <c r="D27" s="71">
        <v>0.61</v>
      </c>
      <c r="E27" s="71">
        <v>33</v>
      </c>
      <c r="F27" s="71">
        <v>2</v>
      </c>
      <c r="G27" s="71">
        <v>107.2</v>
      </c>
      <c r="H27" s="71">
        <v>25.954999999999998</v>
      </c>
      <c r="I27" s="71">
        <v>1404</v>
      </c>
      <c r="J27" s="71">
        <v>-27.07</v>
      </c>
      <c r="K27" s="71">
        <v>3.5785999999999999E-3</v>
      </c>
      <c r="L27" s="32">
        <v>26</v>
      </c>
    </row>
    <row r="28" spans="1:12" x14ac:dyDescent="0.2">
      <c r="A28" s="71">
        <v>14</v>
      </c>
      <c r="B28" s="71" t="s">
        <v>159</v>
      </c>
      <c r="C28" s="71" t="s">
        <v>55</v>
      </c>
      <c r="D28" s="71">
        <v>0.53</v>
      </c>
      <c r="E28" s="71">
        <v>33</v>
      </c>
      <c r="F28" s="71">
        <v>1</v>
      </c>
      <c r="G28" s="71">
        <v>57.5</v>
      </c>
      <c r="H28" s="71">
        <v>26.012</v>
      </c>
      <c r="I28" s="71">
        <v>1409</v>
      </c>
      <c r="J28" s="71">
        <v>-27.093</v>
      </c>
      <c r="K28" s="71">
        <v>3.5785000000000001E-3</v>
      </c>
      <c r="L28" s="32">
        <v>27</v>
      </c>
    </row>
    <row r="29" spans="1:12" x14ac:dyDescent="0.2">
      <c r="A29" s="71">
        <v>14</v>
      </c>
      <c r="B29" s="71" t="s">
        <v>159</v>
      </c>
      <c r="C29" s="71" t="s">
        <v>55</v>
      </c>
      <c r="D29" s="71">
        <v>0.53</v>
      </c>
      <c r="E29" s="71">
        <v>33</v>
      </c>
      <c r="F29" s="71">
        <v>2</v>
      </c>
      <c r="G29" s="71">
        <v>107.2</v>
      </c>
      <c r="H29" s="71">
        <v>26.059000000000001</v>
      </c>
      <c r="I29" s="71">
        <v>1409</v>
      </c>
      <c r="J29" s="71">
        <v>-27.07</v>
      </c>
      <c r="K29" s="71">
        <v>3.5785999999999999E-3</v>
      </c>
      <c r="L29" s="32">
        <v>28</v>
      </c>
    </row>
    <row r="30" spans="1:12" x14ac:dyDescent="0.2">
      <c r="A30" s="71">
        <v>15</v>
      </c>
      <c r="B30" s="71" t="s">
        <v>159</v>
      </c>
      <c r="C30" s="71" t="s">
        <v>56</v>
      </c>
      <c r="D30" s="71">
        <v>0.55000000000000004</v>
      </c>
      <c r="E30" s="71">
        <v>33</v>
      </c>
      <c r="F30" s="71">
        <v>1</v>
      </c>
      <c r="G30" s="71">
        <v>57.3</v>
      </c>
      <c r="H30" s="71">
        <v>26.026</v>
      </c>
      <c r="I30" s="71">
        <v>1409</v>
      </c>
      <c r="J30" s="71">
        <v>-27.103000000000002</v>
      </c>
      <c r="K30" s="71">
        <v>3.5785000000000001E-3</v>
      </c>
      <c r="L30" s="32">
        <v>29</v>
      </c>
    </row>
    <row r="31" spans="1:12" x14ac:dyDescent="0.2">
      <c r="A31" s="71">
        <v>15</v>
      </c>
      <c r="B31" s="71" t="s">
        <v>159</v>
      </c>
      <c r="C31" s="71" t="s">
        <v>56</v>
      </c>
      <c r="D31" s="71">
        <v>0.55000000000000004</v>
      </c>
      <c r="E31" s="71">
        <v>33</v>
      </c>
      <c r="F31" s="71">
        <v>2</v>
      </c>
      <c r="G31" s="71">
        <v>107.2</v>
      </c>
      <c r="H31" s="71">
        <v>26.056999999999999</v>
      </c>
      <c r="I31" s="71">
        <v>1410</v>
      </c>
      <c r="J31" s="71">
        <v>-27.07</v>
      </c>
      <c r="K31" s="71">
        <v>3.5785999999999999E-3</v>
      </c>
      <c r="L31" s="32">
        <v>30</v>
      </c>
    </row>
    <row r="32" spans="1:12" x14ac:dyDescent="0.2">
      <c r="A32" s="71">
        <v>16</v>
      </c>
      <c r="B32" s="71" t="s">
        <v>167</v>
      </c>
      <c r="C32" s="71" t="s">
        <v>57</v>
      </c>
      <c r="D32" s="71">
        <v>0.6</v>
      </c>
      <c r="E32" s="71">
        <v>33</v>
      </c>
      <c r="F32" s="71">
        <v>1</v>
      </c>
      <c r="G32" s="71">
        <v>56.6</v>
      </c>
      <c r="H32" s="71">
        <v>25.937999999999999</v>
      </c>
      <c r="I32" s="71">
        <v>1402</v>
      </c>
      <c r="J32" s="71">
        <v>-27.033000000000001</v>
      </c>
      <c r="K32" s="71">
        <v>3.5788E-3</v>
      </c>
      <c r="L32" s="32">
        <v>31</v>
      </c>
    </row>
    <row r="33" spans="1:12" x14ac:dyDescent="0.2">
      <c r="A33" s="71">
        <v>16</v>
      </c>
      <c r="B33" s="71" t="s">
        <v>167</v>
      </c>
      <c r="C33" s="71" t="s">
        <v>57</v>
      </c>
      <c r="D33" s="71">
        <v>0.6</v>
      </c>
      <c r="E33" s="71">
        <v>33</v>
      </c>
      <c r="F33" s="71">
        <v>2</v>
      </c>
      <c r="G33" s="71">
        <v>107.2</v>
      </c>
      <c r="H33" s="71">
        <v>25.952999999999999</v>
      </c>
      <c r="I33" s="71">
        <v>1407</v>
      </c>
      <c r="J33" s="71">
        <v>-27.07</v>
      </c>
      <c r="K33" s="71">
        <v>3.5785999999999999E-3</v>
      </c>
      <c r="L33" s="32">
        <v>32</v>
      </c>
    </row>
    <row r="34" spans="1:12" x14ac:dyDescent="0.2">
      <c r="A34" s="71">
        <v>17</v>
      </c>
      <c r="B34" s="71" t="s">
        <v>167</v>
      </c>
      <c r="C34" s="71" t="s">
        <v>58</v>
      </c>
      <c r="D34" s="71">
        <v>0.53</v>
      </c>
      <c r="E34" s="71">
        <v>33</v>
      </c>
      <c r="F34" s="71">
        <v>1</v>
      </c>
      <c r="G34" s="71">
        <v>57.5</v>
      </c>
      <c r="H34" s="71">
        <v>25.93</v>
      </c>
      <c r="I34" s="71">
        <v>1403</v>
      </c>
      <c r="J34" s="71">
        <v>-27.023</v>
      </c>
      <c r="K34" s="71">
        <v>3.5788E-3</v>
      </c>
      <c r="L34" s="32">
        <v>33</v>
      </c>
    </row>
    <row r="35" spans="1:12" x14ac:dyDescent="0.2">
      <c r="A35" s="71">
        <v>17</v>
      </c>
      <c r="B35" s="71" t="s">
        <v>167</v>
      </c>
      <c r="C35" s="71" t="s">
        <v>58</v>
      </c>
      <c r="D35" s="71">
        <v>0.53</v>
      </c>
      <c r="E35" s="71">
        <v>33</v>
      </c>
      <c r="F35" s="71">
        <v>2</v>
      </c>
      <c r="G35" s="71">
        <v>107.2</v>
      </c>
      <c r="H35" s="71">
        <v>25.966999999999999</v>
      </c>
      <c r="I35" s="71">
        <v>1406</v>
      </c>
      <c r="J35" s="71">
        <v>-27.07</v>
      </c>
      <c r="K35" s="71">
        <v>3.5785999999999999E-3</v>
      </c>
      <c r="L35" s="32">
        <v>34</v>
      </c>
    </row>
    <row r="36" spans="1:12" x14ac:dyDescent="0.2">
      <c r="A36" s="71">
        <v>18</v>
      </c>
      <c r="B36" s="71" t="s">
        <v>17</v>
      </c>
      <c r="C36" s="71" t="s">
        <v>59</v>
      </c>
      <c r="D36" s="71">
        <v>0.57230000000000003</v>
      </c>
      <c r="E36" s="71">
        <v>57</v>
      </c>
      <c r="F36" s="71">
        <v>1</v>
      </c>
      <c r="G36" s="71">
        <v>57.5</v>
      </c>
      <c r="H36" s="71">
        <v>26.082999999999998</v>
      </c>
      <c r="I36" s="71">
        <v>1413</v>
      </c>
      <c r="J36" s="71">
        <v>-27.056999999999999</v>
      </c>
      <c r="K36" s="71">
        <v>3.5787000000000002E-3</v>
      </c>
      <c r="L36" s="32">
        <v>35</v>
      </c>
    </row>
    <row r="37" spans="1:12" x14ac:dyDescent="0.2">
      <c r="A37" s="71">
        <v>18</v>
      </c>
      <c r="B37" s="71" t="s">
        <v>17</v>
      </c>
      <c r="C37" s="71" t="s">
        <v>59</v>
      </c>
      <c r="D37" s="71">
        <v>0.57230000000000003</v>
      </c>
      <c r="E37" s="71">
        <v>57</v>
      </c>
      <c r="F37" s="71">
        <v>2</v>
      </c>
      <c r="G37" s="71">
        <v>107.2</v>
      </c>
      <c r="H37" s="71">
        <v>26.113</v>
      </c>
      <c r="I37" s="71">
        <v>1411</v>
      </c>
      <c r="J37" s="71">
        <v>-27.07</v>
      </c>
      <c r="K37" s="71">
        <v>3.5785999999999999E-3</v>
      </c>
      <c r="L37" s="32">
        <v>36</v>
      </c>
    </row>
    <row r="38" spans="1:12" x14ac:dyDescent="0.2">
      <c r="A38" s="71">
        <v>19</v>
      </c>
      <c r="B38" s="71" t="s">
        <v>17</v>
      </c>
      <c r="C38" s="71" t="s">
        <v>60</v>
      </c>
      <c r="D38" s="71">
        <v>0.60919999999999996</v>
      </c>
      <c r="E38" s="71">
        <v>57</v>
      </c>
      <c r="F38" s="71">
        <v>1</v>
      </c>
      <c r="G38" s="71">
        <v>56.4</v>
      </c>
      <c r="H38" s="71">
        <v>26.381</v>
      </c>
      <c r="I38" s="71">
        <v>1426</v>
      </c>
      <c r="J38" s="71">
        <v>-27.024999999999999</v>
      </c>
      <c r="K38" s="71">
        <v>3.5788E-3</v>
      </c>
      <c r="L38" s="32">
        <v>37</v>
      </c>
    </row>
    <row r="39" spans="1:12" x14ac:dyDescent="0.2">
      <c r="A39" s="71">
        <v>19</v>
      </c>
      <c r="B39" s="71" t="s">
        <v>17</v>
      </c>
      <c r="C39" s="71" t="s">
        <v>60</v>
      </c>
      <c r="D39" s="71">
        <v>0.60919999999999996</v>
      </c>
      <c r="E39" s="71">
        <v>57</v>
      </c>
      <c r="F39" s="71">
        <v>2</v>
      </c>
      <c r="G39" s="71">
        <v>107.2</v>
      </c>
      <c r="H39" s="71">
        <v>26.417999999999999</v>
      </c>
      <c r="I39" s="71">
        <v>1430</v>
      </c>
      <c r="J39" s="71">
        <v>-27.07</v>
      </c>
      <c r="K39" s="71">
        <v>3.5785999999999999E-3</v>
      </c>
      <c r="L39" s="32">
        <v>38</v>
      </c>
    </row>
    <row r="40" spans="1:12" x14ac:dyDescent="0.2">
      <c r="A40" s="71">
        <v>20</v>
      </c>
      <c r="B40" s="71" t="s">
        <v>12</v>
      </c>
      <c r="C40" s="71" t="s">
        <v>61</v>
      </c>
      <c r="D40" s="71">
        <v>0.61119999999999997</v>
      </c>
      <c r="E40" s="71">
        <v>57</v>
      </c>
      <c r="F40" s="71">
        <v>1</v>
      </c>
      <c r="G40" s="71">
        <v>57.3</v>
      </c>
      <c r="H40" s="71">
        <v>26.361999999999998</v>
      </c>
      <c r="I40" s="71">
        <v>1429</v>
      </c>
      <c r="J40" s="71">
        <v>-26.998999999999999</v>
      </c>
      <c r="K40" s="71">
        <v>3.5788999999999999E-3</v>
      </c>
      <c r="L40" s="32">
        <v>39</v>
      </c>
    </row>
    <row r="41" spans="1:12" x14ac:dyDescent="0.2">
      <c r="A41" s="71">
        <v>20</v>
      </c>
      <c r="B41" s="71" t="s">
        <v>12</v>
      </c>
      <c r="C41" s="71" t="s">
        <v>61</v>
      </c>
      <c r="D41" s="71">
        <v>0.61119999999999997</v>
      </c>
      <c r="E41" s="71">
        <v>57</v>
      </c>
      <c r="F41" s="71">
        <v>2</v>
      </c>
      <c r="G41" s="71">
        <v>107.2</v>
      </c>
      <c r="H41" s="71">
        <v>26.425000000000001</v>
      </c>
      <c r="I41" s="71">
        <v>1430</v>
      </c>
      <c r="J41" s="71">
        <v>-27.07</v>
      </c>
      <c r="K41" s="71">
        <v>3.5785999999999999E-3</v>
      </c>
      <c r="L41" s="32">
        <v>40</v>
      </c>
    </row>
    <row r="42" spans="1:12" x14ac:dyDescent="0.2">
      <c r="A42" s="71">
        <v>21</v>
      </c>
      <c r="B42" s="71" t="s">
        <v>12</v>
      </c>
      <c r="C42" s="71" t="s">
        <v>62</v>
      </c>
      <c r="D42" s="71">
        <v>0.60499999999999998</v>
      </c>
      <c r="E42" s="71">
        <v>57</v>
      </c>
      <c r="F42" s="71">
        <v>1</v>
      </c>
      <c r="G42" s="71">
        <v>57.5</v>
      </c>
      <c r="H42" s="71">
        <v>26.4</v>
      </c>
      <c r="I42" s="71">
        <v>1428</v>
      </c>
      <c r="J42" s="71">
        <v>-27.045000000000002</v>
      </c>
      <c r="K42" s="71">
        <v>3.5787000000000002E-3</v>
      </c>
      <c r="L42" s="32">
        <v>41</v>
      </c>
    </row>
    <row r="43" spans="1:12" x14ac:dyDescent="0.2">
      <c r="A43" s="71">
        <v>21</v>
      </c>
      <c r="B43" s="71" t="s">
        <v>12</v>
      </c>
      <c r="C43" s="71" t="s">
        <v>62</v>
      </c>
      <c r="D43" s="71">
        <v>0.60499999999999998</v>
      </c>
      <c r="E43" s="71">
        <v>57</v>
      </c>
      <c r="F43" s="71">
        <v>2</v>
      </c>
      <c r="G43" s="71">
        <v>107.2</v>
      </c>
      <c r="H43" s="71">
        <v>26.431999999999999</v>
      </c>
      <c r="I43" s="71">
        <v>1428</v>
      </c>
      <c r="J43" s="71">
        <v>-27.07</v>
      </c>
      <c r="K43" s="71">
        <v>3.5785999999999999E-3</v>
      </c>
      <c r="L43" s="32">
        <v>42</v>
      </c>
    </row>
    <row r="44" spans="1:12" x14ac:dyDescent="0.2">
      <c r="A44" s="71">
        <v>22</v>
      </c>
      <c r="B44" s="71" t="s">
        <v>167</v>
      </c>
      <c r="C44" s="71" t="s">
        <v>63</v>
      </c>
      <c r="D44" s="71">
        <v>0.46</v>
      </c>
      <c r="E44" s="71">
        <v>33</v>
      </c>
      <c r="F44" s="71">
        <v>1</v>
      </c>
      <c r="G44" s="71">
        <v>57.1</v>
      </c>
      <c r="H44" s="71">
        <v>26.103999999999999</v>
      </c>
      <c r="I44" s="71">
        <v>1413</v>
      </c>
      <c r="J44" s="71">
        <v>-27.042999999999999</v>
      </c>
      <c r="K44" s="71">
        <v>3.5787000000000002E-3</v>
      </c>
      <c r="L44" s="32">
        <v>43</v>
      </c>
    </row>
    <row r="45" spans="1:12" x14ac:dyDescent="0.2">
      <c r="A45" s="71">
        <v>22</v>
      </c>
      <c r="B45" s="71" t="s">
        <v>167</v>
      </c>
      <c r="C45" s="71" t="s">
        <v>63</v>
      </c>
      <c r="D45" s="71">
        <v>0.46</v>
      </c>
      <c r="E45" s="71">
        <v>33</v>
      </c>
      <c r="F45" s="71">
        <v>2</v>
      </c>
      <c r="G45" s="71">
        <v>107.2</v>
      </c>
      <c r="H45" s="71">
        <v>26.145</v>
      </c>
      <c r="I45" s="71">
        <v>1417</v>
      </c>
      <c r="J45" s="71">
        <v>-27.07</v>
      </c>
      <c r="K45" s="71">
        <v>3.5785999999999999E-3</v>
      </c>
      <c r="L45" s="32">
        <v>44</v>
      </c>
    </row>
    <row r="46" spans="1:12" x14ac:dyDescent="0.2">
      <c r="A46" s="71">
        <v>23</v>
      </c>
      <c r="B46" s="71" t="s">
        <v>167</v>
      </c>
      <c r="C46" s="71" t="s">
        <v>14</v>
      </c>
      <c r="D46" s="71">
        <v>0.48</v>
      </c>
      <c r="E46" s="71">
        <v>33</v>
      </c>
      <c r="F46" s="71">
        <v>1</v>
      </c>
      <c r="G46" s="71">
        <v>57.5</v>
      </c>
      <c r="H46" s="71">
        <v>25.885000000000002</v>
      </c>
      <c r="I46" s="71">
        <v>1404</v>
      </c>
      <c r="J46" s="71">
        <v>-27.03</v>
      </c>
      <c r="K46" s="71">
        <v>3.5788E-3</v>
      </c>
      <c r="L46" s="32">
        <v>45</v>
      </c>
    </row>
    <row r="47" spans="1:12" x14ac:dyDescent="0.2">
      <c r="A47" s="71">
        <v>23</v>
      </c>
      <c r="B47" s="71" t="s">
        <v>167</v>
      </c>
      <c r="C47" s="71" t="s">
        <v>14</v>
      </c>
      <c r="D47" s="71">
        <v>0.48</v>
      </c>
      <c r="E47" s="71">
        <v>33</v>
      </c>
      <c r="F47" s="71">
        <v>2</v>
      </c>
      <c r="G47" s="71">
        <v>107.2</v>
      </c>
      <c r="H47" s="71">
        <v>25.94</v>
      </c>
      <c r="I47" s="71">
        <v>1404</v>
      </c>
      <c r="J47" s="71">
        <v>-27.07</v>
      </c>
      <c r="K47" s="71">
        <v>3.5785999999999999E-3</v>
      </c>
      <c r="L47" s="32">
        <v>46</v>
      </c>
    </row>
    <row r="48" spans="1:12" x14ac:dyDescent="0.2">
      <c r="A48" s="71">
        <v>24</v>
      </c>
      <c r="B48" s="71" t="s">
        <v>167</v>
      </c>
      <c r="C48" s="71" t="s">
        <v>15</v>
      </c>
      <c r="D48" s="71">
        <v>0.59</v>
      </c>
      <c r="E48" s="71">
        <v>33</v>
      </c>
      <c r="F48" s="71">
        <v>1</v>
      </c>
      <c r="G48" s="71">
        <v>57.5</v>
      </c>
      <c r="H48" s="71">
        <v>25.920999999999999</v>
      </c>
      <c r="I48" s="71">
        <v>1403</v>
      </c>
      <c r="J48" s="71">
        <v>-27.045999999999999</v>
      </c>
      <c r="K48" s="71">
        <v>3.5787000000000002E-3</v>
      </c>
      <c r="L48" s="32">
        <v>47</v>
      </c>
    </row>
    <row r="49" spans="1:12" x14ac:dyDescent="0.2">
      <c r="A49" s="71">
        <v>24</v>
      </c>
      <c r="B49" s="71" t="s">
        <v>167</v>
      </c>
      <c r="C49" s="71" t="s">
        <v>15</v>
      </c>
      <c r="D49" s="71">
        <v>0.59</v>
      </c>
      <c r="E49" s="71">
        <v>33</v>
      </c>
      <c r="F49" s="71">
        <v>2</v>
      </c>
      <c r="G49" s="71">
        <v>107.2</v>
      </c>
      <c r="H49" s="71">
        <v>25.93</v>
      </c>
      <c r="I49" s="71">
        <v>1405</v>
      </c>
      <c r="J49" s="71">
        <v>-27.07</v>
      </c>
      <c r="K49" s="71">
        <v>3.5785999999999999E-3</v>
      </c>
      <c r="L49" s="32">
        <v>48</v>
      </c>
    </row>
    <row r="50" spans="1:12" x14ac:dyDescent="0.2">
      <c r="A50" s="71">
        <v>25</v>
      </c>
      <c r="B50" s="71" t="s">
        <v>167</v>
      </c>
      <c r="C50" s="71" t="s">
        <v>16</v>
      </c>
      <c r="D50" s="71">
        <v>0.46</v>
      </c>
      <c r="E50" s="71">
        <v>33</v>
      </c>
      <c r="F50" s="71">
        <v>1</v>
      </c>
      <c r="G50" s="71">
        <v>57.5</v>
      </c>
      <c r="H50" s="71">
        <v>25.931999999999999</v>
      </c>
      <c r="I50" s="71">
        <v>1407</v>
      </c>
      <c r="J50" s="71">
        <v>-27.065000000000001</v>
      </c>
      <c r="K50" s="71">
        <v>3.5785999999999999E-3</v>
      </c>
      <c r="L50" s="32">
        <v>49</v>
      </c>
    </row>
    <row r="51" spans="1:12" x14ac:dyDescent="0.2">
      <c r="A51" s="71">
        <v>25</v>
      </c>
      <c r="B51" s="71" t="s">
        <v>167</v>
      </c>
      <c r="C51" s="71" t="s">
        <v>16</v>
      </c>
      <c r="D51" s="71">
        <v>0.46</v>
      </c>
      <c r="E51" s="71">
        <v>33</v>
      </c>
      <c r="F51" s="71">
        <v>2</v>
      </c>
      <c r="G51" s="71">
        <v>107.2</v>
      </c>
      <c r="H51" s="71">
        <v>26.007999999999999</v>
      </c>
      <c r="I51" s="71">
        <v>1410</v>
      </c>
      <c r="J51" s="71">
        <v>-27.07</v>
      </c>
      <c r="K51" s="71">
        <v>3.5785999999999999E-3</v>
      </c>
      <c r="L51" s="32">
        <v>50</v>
      </c>
    </row>
    <row r="52" spans="1:12" x14ac:dyDescent="0.2">
      <c r="A52" s="71">
        <v>26</v>
      </c>
      <c r="B52" s="71" t="s">
        <v>167</v>
      </c>
      <c r="C52" s="71" t="s">
        <v>18</v>
      </c>
      <c r="D52" s="71">
        <v>0.53</v>
      </c>
      <c r="E52" s="71">
        <v>33</v>
      </c>
      <c r="F52" s="71">
        <v>1</v>
      </c>
      <c r="G52" s="71">
        <v>57.5</v>
      </c>
      <c r="H52" s="71">
        <v>25.994</v>
      </c>
      <c r="I52" s="71">
        <v>1407</v>
      </c>
      <c r="J52" s="71">
        <v>-27.120999999999999</v>
      </c>
      <c r="K52" s="71">
        <v>3.5783999999999998E-3</v>
      </c>
      <c r="L52" s="32">
        <v>51</v>
      </c>
    </row>
    <row r="53" spans="1:12" x14ac:dyDescent="0.2">
      <c r="A53" s="71">
        <v>26</v>
      </c>
      <c r="B53" s="71" t="s">
        <v>167</v>
      </c>
      <c r="C53" s="71" t="s">
        <v>18</v>
      </c>
      <c r="D53" s="71">
        <v>0.53</v>
      </c>
      <c r="E53" s="71">
        <v>33</v>
      </c>
      <c r="F53" s="71">
        <v>2</v>
      </c>
      <c r="G53" s="71">
        <v>106</v>
      </c>
      <c r="H53" s="71">
        <v>26.036999999999999</v>
      </c>
      <c r="I53" s="71">
        <v>1406</v>
      </c>
      <c r="J53" s="71">
        <v>-27.07</v>
      </c>
      <c r="K53" s="71">
        <v>3.5785999999999999E-3</v>
      </c>
      <c r="L53" s="32">
        <v>52</v>
      </c>
    </row>
    <row r="54" spans="1:12" x14ac:dyDescent="0.2">
      <c r="A54" s="71">
        <v>27</v>
      </c>
      <c r="B54" s="71" t="s">
        <v>167</v>
      </c>
      <c r="C54" s="71" t="s">
        <v>19</v>
      </c>
      <c r="D54" s="71">
        <v>0.45</v>
      </c>
      <c r="E54" s="71">
        <v>33</v>
      </c>
      <c r="F54" s="71">
        <v>1</v>
      </c>
      <c r="G54" s="71">
        <v>57.5</v>
      </c>
      <c r="H54" s="71">
        <v>26.04</v>
      </c>
      <c r="I54" s="71">
        <v>1409</v>
      </c>
      <c r="J54" s="71">
        <v>-27.084</v>
      </c>
      <c r="K54" s="71">
        <v>3.5785999999999999E-3</v>
      </c>
      <c r="L54" s="32">
        <v>53</v>
      </c>
    </row>
    <row r="55" spans="1:12" x14ac:dyDescent="0.2">
      <c r="A55" s="71">
        <v>27</v>
      </c>
      <c r="B55" s="71" t="s">
        <v>167</v>
      </c>
      <c r="C55" s="71" t="s">
        <v>19</v>
      </c>
      <c r="D55" s="71">
        <v>0.45</v>
      </c>
      <c r="E55" s="71">
        <v>33</v>
      </c>
      <c r="F55" s="71">
        <v>2</v>
      </c>
      <c r="G55" s="71">
        <v>107.2</v>
      </c>
      <c r="H55" s="71">
        <v>26.084</v>
      </c>
      <c r="I55" s="71">
        <v>1411</v>
      </c>
      <c r="J55" s="71">
        <v>-27.07</v>
      </c>
      <c r="K55" s="71">
        <v>3.5785999999999999E-3</v>
      </c>
      <c r="L55" s="32">
        <v>54</v>
      </c>
    </row>
    <row r="56" spans="1:12" x14ac:dyDescent="0.2">
      <c r="A56" s="71">
        <v>28</v>
      </c>
      <c r="B56" s="71" t="s">
        <v>167</v>
      </c>
      <c r="C56" s="71" t="s">
        <v>20</v>
      </c>
      <c r="D56" s="71">
        <v>0.53</v>
      </c>
      <c r="E56" s="71">
        <v>33</v>
      </c>
      <c r="F56" s="71">
        <v>1</v>
      </c>
      <c r="G56" s="71">
        <v>57.5</v>
      </c>
      <c r="H56" s="71">
        <v>26.085000000000001</v>
      </c>
      <c r="I56" s="71">
        <v>1411</v>
      </c>
      <c r="J56" s="71">
        <v>-27.085000000000001</v>
      </c>
      <c r="K56" s="71">
        <v>3.5785999999999999E-3</v>
      </c>
      <c r="L56" s="32">
        <v>55</v>
      </c>
    </row>
    <row r="57" spans="1:12" x14ac:dyDescent="0.2">
      <c r="A57" s="71">
        <v>28</v>
      </c>
      <c r="B57" s="71" t="s">
        <v>167</v>
      </c>
      <c r="C57" s="71" t="s">
        <v>20</v>
      </c>
      <c r="D57" s="71">
        <v>0.53</v>
      </c>
      <c r="E57" s="71">
        <v>33</v>
      </c>
      <c r="F57" s="71">
        <v>2</v>
      </c>
      <c r="G57" s="71">
        <v>107.2</v>
      </c>
      <c r="H57" s="71">
        <v>26.111000000000001</v>
      </c>
      <c r="I57" s="71">
        <v>1413</v>
      </c>
      <c r="J57" s="71">
        <v>-27.07</v>
      </c>
      <c r="K57" s="71">
        <v>3.5785999999999999E-3</v>
      </c>
      <c r="L57" s="32">
        <v>56</v>
      </c>
    </row>
    <row r="58" spans="1:12" x14ac:dyDescent="0.2">
      <c r="A58" s="71">
        <v>29</v>
      </c>
      <c r="B58" s="71" t="s">
        <v>167</v>
      </c>
      <c r="C58" s="71" t="s">
        <v>21</v>
      </c>
      <c r="D58" s="71">
        <v>0.52</v>
      </c>
      <c r="E58" s="71">
        <v>33</v>
      </c>
      <c r="F58" s="71">
        <v>1</v>
      </c>
      <c r="G58" s="71">
        <v>57.5</v>
      </c>
      <c r="H58" s="71">
        <v>26.094999999999999</v>
      </c>
      <c r="I58" s="71">
        <v>1413</v>
      </c>
      <c r="J58" s="71">
        <v>-27.077000000000002</v>
      </c>
      <c r="K58" s="71">
        <v>3.5785999999999999E-3</v>
      </c>
      <c r="L58" s="32">
        <v>57</v>
      </c>
    </row>
    <row r="59" spans="1:12" x14ac:dyDescent="0.2">
      <c r="A59" s="71">
        <v>29</v>
      </c>
      <c r="B59" s="71" t="s">
        <v>167</v>
      </c>
      <c r="C59" s="71" t="s">
        <v>21</v>
      </c>
      <c r="D59" s="71">
        <v>0.52</v>
      </c>
      <c r="E59" s="71">
        <v>33</v>
      </c>
      <c r="F59" s="71">
        <v>2</v>
      </c>
      <c r="G59" s="71">
        <v>107.2</v>
      </c>
      <c r="H59" s="71">
        <v>26.184999999999999</v>
      </c>
      <c r="I59" s="71">
        <v>1416</v>
      </c>
      <c r="J59" s="71">
        <v>-27.07</v>
      </c>
      <c r="K59" s="71">
        <v>3.5785999999999999E-3</v>
      </c>
      <c r="L59" s="32">
        <v>58</v>
      </c>
    </row>
    <row r="60" spans="1:12" x14ac:dyDescent="0.2">
      <c r="A60" s="71">
        <v>30</v>
      </c>
      <c r="B60" s="71" t="s">
        <v>167</v>
      </c>
      <c r="C60" s="71" t="s">
        <v>22</v>
      </c>
      <c r="D60" s="71">
        <v>0.57999999999999996</v>
      </c>
      <c r="E60" s="71">
        <v>33</v>
      </c>
      <c r="F60" s="71">
        <v>1</v>
      </c>
      <c r="G60" s="71">
        <v>57.5</v>
      </c>
      <c r="H60" s="71">
        <v>26.184999999999999</v>
      </c>
      <c r="I60" s="71">
        <v>1417</v>
      </c>
      <c r="J60" s="71">
        <v>-27.131</v>
      </c>
      <c r="K60" s="71">
        <v>3.5783999999999998E-3</v>
      </c>
      <c r="L60" s="32">
        <v>59</v>
      </c>
    </row>
    <row r="61" spans="1:12" x14ac:dyDescent="0.2">
      <c r="A61" s="71">
        <v>30</v>
      </c>
      <c r="B61" s="71" t="s">
        <v>167</v>
      </c>
      <c r="C61" s="71" t="s">
        <v>22</v>
      </c>
      <c r="D61" s="71">
        <v>0.57999999999999996</v>
      </c>
      <c r="E61" s="71">
        <v>33</v>
      </c>
      <c r="F61" s="71">
        <v>2</v>
      </c>
      <c r="G61" s="71">
        <v>107.2</v>
      </c>
      <c r="H61" s="71">
        <v>26.254999999999999</v>
      </c>
      <c r="I61" s="71">
        <v>1420</v>
      </c>
      <c r="J61" s="71">
        <v>-27.07</v>
      </c>
      <c r="K61" s="71">
        <v>3.5785999999999999E-3</v>
      </c>
      <c r="L61" s="32">
        <v>60</v>
      </c>
    </row>
    <row r="62" spans="1:12" x14ac:dyDescent="0.2">
      <c r="A62" s="71">
        <v>31</v>
      </c>
      <c r="B62" s="71" t="s">
        <v>167</v>
      </c>
      <c r="C62" s="71" t="s">
        <v>90</v>
      </c>
      <c r="D62" s="71">
        <v>0.47</v>
      </c>
      <c r="E62" s="71">
        <v>33</v>
      </c>
      <c r="F62" s="71">
        <v>1</v>
      </c>
      <c r="G62" s="71">
        <v>57.5</v>
      </c>
      <c r="H62" s="71">
        <v>26.190999999999999</v>
      </c>
      <c r="I62" s="71">
        <v>1416</v>
      </c>
      <c r="J62" s="71">
        <v>-26.995999999999999</v>
      </c>
      <c r="K62" s="71">
        <v>3.5788999999999999E-3</v>
      </c>
      <c r="L62" s="32">
        <v>61</v>
      </c>
    </row>
    <row r="63" spans="1:12" x14ac:dyDescent="0.2">
      <c r="A63" s="71">
        <v>31</v>
      </c>
      <c r="B63" s="71" t="s">
        <v>167</v>
      </c>
      <c r="C63" s="71" t="s">
        <v>90</v>
      </c>
      <c r="D63" s="71">
        <v>0.47</v>
      </c>
      <c r="E63" s="71">
        <v>33</v>
      </c>
      <c r="F63" s="71">
        <v>2</v>
      </c>
      <c r="G63" s="71">
        <v>106.8</v>
      </c>
      <c r="H63" s="71">
        <v>26.195</v>
      </c>
      <c r="I63" s="71">
        <v>1417</v>
      </c>
      <c r="J63" s="71">
        <v>-27.07</v>
      </c>
      <c r="K63" s="71">
        <v>3.5785999999999999E-3</v>
      </c>
      <c r="L63" s="32">
        <v>62</v>
      </c>
    </row>
    <row r="64" spans="1:12" x14ac:dyDescent="0.2">
      <c r="A64" s="71">
        <v>32</v>
      </c>
      <c r="B64" s="71" t="s">
        <v>184</v>
      </c>
      <c r="C64" s="71" t="s">
        <v>91</v>
      </c>
      <c r="D64" s="71">
        <v>0.55000000000000004</v>
      </c>
      <c r="E64" s="71">
        <v>33</v>
      </c>
      <c r="F64" s="71">
        <v>1</v>
      </c>
      <c r="G64" s="71">
        <v>57.5</v>
      </c>
      <c r="H64" s="71">
        <v>26.172999999999998</v>
      </c>
      <c r="I64" s="71">
        <v>1416</v>
      </c>
      <c r="J64" s="71">
        <v>-27.032</v>
      </c>
      <c r="K64" s="71">
        <v>3.5788E-3</v>
      </c>
      <c r="L64" s="32">
        <v>63</v>
      </c>
    </row>
    <row r="65" spans="1:12" x14ac:dyDescent="0.2">
      <c r="A65" s="71">
        <v>32</v>
      </c>
      <c r="B65" s="71" t="s">
        <v>184</v>
      </c>
      <c r="C65" s="71" t="s">
        <v>91</v>
      </c>
      <c r="D65" s="71">
        <v>0.55000000000000004</v>
      </c>
      <c r="E65" s="71">
        <v>33</v>
      </c>
      <c r="F65" s="71">
        <v>2</v>
      </c>
      <c r="G65" s="71">
        <v>107.2</v>
      </c>
      <c r="H65" s="71">
        <v>26.23</v>
      </c>
      <c r="I65" s="71">
        <v>1419</v>
      </c>
      <c r="J65" s="71">
        <v>-27.07</v>
      </c>
      <c r="K65" s="71">
        <v>3.5785999999999999E-3</v>
      </c>
      <c r="L65" s="32">
        <v>64</v>
      </c>
    </row>
    <row r="66" spans="1:12" x14ac:dyDescent="0.2">
      <c r="A66" s="71">
        <v>33</v>
      </c>
      <c r="B66" s="71" t="s">
        <v>184</v>
      </c>
      <c r="C66" s="71" t="s">
        <v>92</v>
      </c>
      <c r="D66" s="71">
        <v>0.47</v>
      </c>
      <c r="E66" s="71">
        <v>33</v>
      </c>
      <c r="F66" s="71">
        <v>1</v>
      </c>
      <c r="G66" s="71">
        <v>57.5</v>
      </c>
      <c r="H66" s="71">
        <v>26.27</v>
      </c>
      <c r="I66" s="71">
        <v>1423</v>
      </c>
      <c r="J66" s="71">
        <v>-27.062000000000001</v>
      </c>
      <c r="K66" s="71">
        <v>3.5787000000000002E-3</v>
      </c>
      <c r="L66" s="32">
        <v>65</v>
      </c>
    </row>
    <row r="67" spans="1:12" x14ac:dyDescent="0.2">
      <c r="A67" s="71">
        <v>33</v>
      </c>
      <c r="B67" s="71" t="s">
        <v>184</v>
      </c>
      <c r="C67" s="71" t="s">
        <v>92</v>
      </c>
      <c r="D67" s="71">
        <v>0.47</v>
      </c>
      <c r="E67" s="71">
        <v>33</v>
      </c>
      <c r="F67" s="71">
        <v>2</v>
      </c>
      <c r="G67" s="71">
        <v>107.2</v>
      </c>
      <c r="H67" s="71">
        <v>26.311</v>
      </c>
      <c r="I67" s="71">
        <v>1423</v>
      </c>
      <c r="J67" s="71">
        <v>-27.07</v>
      </c>
      <c r="K67" s="71">
        <v>3.5785999999999999E-3</v>
      </c>
      <c r="L67" s="32">
        <v>66</v>
      </c>
    </row>
    <row r="68" spans="1:12" x14ac:dyDescent="0.2">
      <c r="A68" s="71">
        <v>34</v>
      </c>
      <c r="B68" s="71" t="s">
        <v>184</v>
      </c>
      <c r="C68" s="71" t="s">
        <v>93</v>
      </c>
      <c r="D68" s="71">
        <v>0.56000000000000005</v>
      </c>
      <c r="E68" s="71">
        <v>33</v>
      </c>
      <c r="F68" s="71">
        <v>1</v>
      </c>
      <c r="G68" s="71">
        <v>57.5</v>
      </c>
      <c r="H68" s="71">
        <v>26.215</v>
      </c>
      <c r="I68" s="71">
        <v>1418</v>
      </c>
      <c r="J68" s="71">
        <v>-27.007999999999999</v>
      </c>
      <c r="K68" s="71">
        <v>3.5788999999999999E-3</v>
      </c>
      <c r="L68" s="32">
        <v>67</v>
      </c>
    </row>
    <row r="69" spans="1:12" x14ac:dyDescent="0.2">
      <c r="A69" s="71">
        <v>34</v>
      </c>
      <c r="B69" s="71" t="s">
        <v>184</v>
      </c>
      <c r="C69" s="71" t="s">
        <v>93</v>
      </c>
      <c r="D69" s="71">
        <v>0.56000000000000005</v>
      </c>
      <c r="E69" s="71">
        <v>33</v>
      </c>
      <c r="F69" s="71">
        <v>2</v>
      </c>
      <c r="G69" s="71">
        <v>107.2</v>
      </c>
      <c r="H69" s="71">
        <v>26.24</v>
      </c>
      <c r="I69" s="71">
        <v>1421</v>
      </c>
      <c r="J69" s="71">
        <v>-27.07</v>
      </c>
      <c r="K69" s="71">
        <v>3.5785999999999999E-3</v>
      </c>
      <c r="L69" s="32">
        <v>68</v>
      </c>
    </row>
    <row r="70" spans="1:12" x14ac:dyDescent="0.2">
      <c r="A70" s="71">
        <v>35</v>
      </c>
      <c r="B70" s="71" t="s">
        <v>184</v>
      </c>
      <c r="C70" s="71" t="s">
        <v>94</v>
      </c>
      <c r="D70" s="71">
        <v>0.45</v>
      </c>
      <c r="E70" s="71">
        <v>33</v>
      </c>
      <c r="F70" s="71">
        <v>1</v>
      </c>
      <c r="G70" s="71">
        <v>57.5</v>
      </c>
      <c r="H70" s="71">
        <v>26.259</v>
      </c>
      <c r="I70" s="71">
        <v>1420</v>
      </c>
      <c r="J70" s="71">
        <v>-27.077000000000002</v>
      </c>
      <c r="K70" s="71">
        <v>3.5785999999999999E-3</v>
      </c>
      <c r="L70" s="32">
        <v>69</v>
      </c>
    </row>
    <row r="71" spans="1:12" x14ac:dyDescent="0.2">
      <c r="A71" s="71">
        <v>35</v>
      </c>
      <c r="B71" s="71" t="s">
        <v>184</v>
      </c>
      <c r="C71" s="71" t="s">
        <v>94</v>
      </c>
      <c r="D71" s="71">
        <v>0.45</v>
      </c>
      <c r="E71" s="71">
        <v>33</v>
      </c>
      <c r="F71" s="71">
        <v>2</v>
      </c>
      <c r="G71" s="71">
        <v>107.2</v>
      </c>
      <c r="H71" s="71">
        <v>26.317</v>
      </c>
      <c r="I71" s="71">
        <v>1424</v>
      </c>
      <c r="J71" s="71">
        <v>-27.07</v>
      </c>
      <c r="K71" s="71">
        <v>3.5785999999999999E-3</v>
      </c>
      <c r="L71" s="32">
        <v>70</v>
      </c>
    </row>
    <row r="72" spans="1:12" x14ac:dyDescent="0.2">
      <c r="A72" s="71">
        <v>36</v>
      </c>
      <c r="B72" s="71" t="s">
        <v>184</v>
      </c>
      <c r="C72" s="71" t="s">
        <v>95</v>
      </c>
      <c r="D72" s="71">
        <v>0.49</v>
      </c>
      <c r="E72" s="71">
        <v>33</v>
      </c>
      <c r="F72" s="71">
        <v>1</v>
      </c>
      <c r="G72" s="71">
        <v>57.5</v>
      </c>
      <c r="H72" s="71">
        <v>26.2</v>
      </c>
      <c r="I72" s="71">
        <v>1420</v>
      </c>
      <c r="J72" s="71">
        <v>-27.074999999999999</v>
      </c>
      <c r="K72" s="71">
        <v>3.5785999999999999E-3</v>
      </c>
      <c r="L72" s="32">
        <v>71</v>
      </c>
    </row>
    <row r="73" spans="1:12" x14ac:dyDescent="0.2">
      <c r="A73" s="71">
        <v>36</v>
      </c>
      <c r="B73" s="71" t="s">
        <v>184</v>
      </c>
      <c r="C73" s="71" t="s">
        <v>95</v>
      </c>
      <c r="D73" s="71">
        <v>0.49</v>
      </c>
      <c r="E73" s="71">
        <v>33</v>
      </c>
      <c r="F73" s="71">
        <v>2</v>
      </c>
      <c r="G73" s="71">
        <v>107.2</v>
      </c>
      <c r="H73" s="71">
        <v>26.280999999999999</v>
      </c>
      <c r="I73" s="71">
        <v>1423</v>
      </c>
      <c r="J73" s="71">
        <v>-27.07</v>
      </c>
      <c r="K73" s="71">
        <v>3.5785999999999999E-3</v>
      </c>
      <c r="L73" s="32">
        <v>72</v>
      </c>
    </row>
    <row r="74" spans="1:12" x14ac:dyDescent="0.2">
      <c r="A74" s="71">
        <v>37</v>
      </c>
      <c r="B74" s="71" t="s">
        <v>64</v>
      </c>
      <c r="C74" s="71" t="s">
        <v>96</v>
      </c>
      <c r="D74" s="71"/>
      <c r="E74" s="71">
        <v>0</v>
      </c>
      <c r="F74" s="71">
        <v>1</v>
      </c>
      <c r="G74" s="71">
        <v>57.5</v>
      </c>
      <c r="H74" s="71">
        <v>25.989000000000001</v>
      </c>
      <c r="I74" s="71">
        <v>1407</v>
      </c>
      <c r="J74" s="71">
        <v>-27.045999999999999</v>
      </c>
      <c r="K74" s="71">
        <v>3.5787000000000002E-3</v>
      </c>
      <c r="L74" s="32">
        <v>73</v>
      </c>
    </row>
    <row r="75" spans="1:12" x14ac:dyDescent="0.2">
      <c r="A75" s="71">
        <v>37</v>
      </c>
      <c r="B75" s="71" t="s">
        <v>64</v>
      </c>
      <c r="C75" s="71" t="s">
        <v>96</v>
      </c>
      <c r="D75" s="71"/>
      <c r="E75" s="71">
        <v>0</v>
      </c>
      <c r="F75" s="71">
        <v>2</v>
      </c>
      <c r="G75" s="71">
        <v>107.2</v>
      </c>
      <c r="H75" s="71">
        <v>26.044</v>
      </c>
      <c r="I75" s="71">
        <v>1407</v>
      </c>
      <c r="J75" s="71">
        <v>-27.07</v>
      </c>
      <c r="K75" s="71">
        <v>3.5785999999999999E-3</v>
      </c>
      <c r="L75" s="32">
        <v>74</v>
      </c>
    </row>
    <row r="76" spans="1:12" x14ac:dyDescent="0.2">
      <c r="A76" s="71">
        <v>38</v>
      </c>
      <c r="B76" s="71" t="s">
        <v>17</v>
      </c>
      <c r="C76" s="71" t="s">
        <v>97</v>
      </c>
      <c r="D76" s="71">
        <v>0.60009999999999997</v>
      </c>
      <c r="E76" s="71">
        <v>57</v>
      </c>
      <c r="F76" s="71">
        <v>1</v>
      </c>
      <c r="G76" s="71">
        <v>57.5</v>
      </c>
      <c r="H76" s="71">
        <v>26.823</v>
      </c>
      <c r="I76" s="71">
        <v>1451</v>
      </c>
      <c r="J76" s="71">
        <v>-27.013000000000002</v>
      </c>
      <c r="K76" s="71">
        <v>3.5788E-3</v>
      </c>
      <c r="L76" s="32">
        <v>75</v>
      </c>
    </row>
    <row r="77" spans="1:12" x14ac:dyDescent="0.2">
      <c r="A77" s="71">
        <v>38</v>
      </c>
      <c r="B77" s="71" t="s">
        <v>17</v>
      </c>
      <c r="C77" s="71" t="s">
        <v>97</v>
      </c>
      <c r="D77" s="71">
        <v>0.60009999999999997</v>
      </c>
      <c r="E77" s="71">
        <v>57</v>
      </c>
      <c r="F77" s="71">
        <v>2</v>
      </c>
      <c r="G77" s="71">
        <v>107.2</v>
      </c>
      <c r="H77" s="71">
        <v>26.870999999999999</v>
      </c>
      <c r="I77" s="71">
        <v>1451</v>
      </c>
      <c r="J77" s="71">
        <v>-27.07</v>
      </c>
      <c r="K77" s="71">
        <v>3.5785999999999999E-3</v>
      </c>
      <c r="L77" s="32">
        <v>76</v>
      </c>
    </row>
    <row r="78" spans="1:12" x14ac:dyDescent="0.2">
      <c r="A78" s="71">
        <v>39</v>
      </c>
      <c r="B78" s="71" t="s">
        <v>17</v>
      </c>
      <c r="C78" s="71" t="s">
        <v>98</v>
      </c>
      <c r="D78" s="71">
        <v>0.54349999999999998</v>
      </c>
      <c r="E78" s="71">
        <v>57</v>
      </c>
      <c r="F78" s="71">
        <v>1</v>
      </c>
      <c r="G78" s="71">
        <v>57.5</v>
      </c>
      <c r="H78" s="71">
        <v>26.731999999999999</v>
      </c>
      <c r="I78" s="71">
        <v>1447</v>
      </c>
      <c r="J78" s="71">
        <v>-27.082999999999998</v>
      </c>
      <c r="K78" s="71">
        <v>3.5785999999999999E-3</v>
      </c>
      <c r="L78" s="32">
        <v>77</v>
      </c>
    </row>
    <row r="79" spans="1:12" x14ac:dyDescent="0.2">
      <c r="A79" s="71">
        <v>39</v>
      </c>
      <c r="B79" s="71" t="s">
        <v>17</v>
      </c>
      <c r="C79" s="71" t="s">
        <v>98</v>
      </c>
      <c r="D79" s="71">
        <v>0.54349999999999998</v>
      </c>
      <c r="E79" s="71">
        <v>57</v>
      </c>
      <c r="F79" s="71">
        <v>2</v>
      </c>
      <c r="G79" s="71">
        <v>107.2</v>
      </c>
      <c r="H79" s="71">
        <v>26.754000000000001</v>
      </c>
      <c r="I79" s="71">
        <v>1446</v>
      </c>
      <c r="J79" s="71">
        <v>-27.07</v>
      </c>
      <c r="K79" s="71">
        <v>3.5785999999999999E-3</v>
      </c>
      <c r="L79" s="32">
        <v>78</v>
      </c>
    </row>
    <row r="80" spans="1:12" x14ac:dyDescent="0.2">
      <c r="A80" s="71">
        <v>40</v>
      </c>
      <c r="B80" s="71" t="s">
        <v>12</v>
      </c>
      <c r="C80" s="71" t="s">
        <v>99</v>
      </c>
      <c r="D80" s="71">
        <v>0.48920000000000002</v>
      </c>
      <c r="E80" s="71">
        <v>57</v>
      </c>
      <c r="F80" s="71">
        <v>1</v>
      </c>
      <c r="G80" s="71">
        <v>57.5</v>
      </c>
      <c r="H80" s="71">
        <v>26.687999999999999</v>
      </c>
      <c r="I80" s="71">
        <v>1445</v>
      </c>
      <c r="J80" s="71">
        <v>-27.047999999999998</v>
      </c>
      <c r="K80" s="71">
        <v>3.5787000000000002E-3</v>
      </c>
      <c r="L80" s="32">
        <v>79</v>
      </c>
    </row>
    <row r="81" spans="1:12" x14ac:dyDescent="0.2">
      <c r="A81" s="71">
        <v>40</v>
      </c>
      <c r="B81" s="71" t="s">
        <v>12</v>
      </c>
      <c r="C81" s="71" t="s">
        <v>99</v>
      </c>
      <c r="D81" s="71">
        <v>0.48920000000000002</v>
      </c>
      <c r="E81" s="71">
        <v>57</v>
      </c>
      <c r="F81" s="71">
        <v>2</v>
      </c>
      <c r="G81" s="71">
        <v>107.2</v>
      </c>
      <c r="H81" s="71">
        <v>26.731999999999999</v>
      </c>
      <c r="I81" s="71">
        <v>1445</v>
      </c>
      <c r="J81" s="71">
        <v>-27.07</v>
      </c>
      <c r="K81" s="71">
        <v>3.5785999999999999E-3</v>
      </c>
      <c r="L81" s="32">
        <v>80</v>
      </c>
    </row>
    <row r="82" spans="1:12" x14ac:dyDescent="0.2">
      <c r="A82" s="71">
        <v>41</v>
      </c>
      <c r="B82" s="71" t="s">
        <v>12</v>
      </c>
      <c r="C82" s="71" t="s">
        <v>100</v>
      </c>
      <c r="D82" s="71">
        <v>0.52749999999999997</v>
      </c>
      <c r="E82" s="71">
        <v>57</v>
      </c>
      <c r="F82" s="71">
        <v>1</v>
      </c>
      <c r="G82" s="71">
        <v>57.5</v>
      </c>
      <c r="H82" s="71">
        <v>26.824999999999999</v>
      </c>
      <c r="I82" s="71">
        <v>1452</v>
      </c>
      <c r="J82" s="71">
        <v>-27.065000000000001</v>
      </c>
      <c r="K82" s="71">
        <v>3.5785999999999999E-3</v>
      </c>
      <c r="L82" s="32">
        <v>81</v>
      </c>
    </row>
    <row r="83" spans="1:12" x14ac:dyDescent="0.2">
      <c r="A83" s="71">
        <v>41</v>
      </c>
      <c r="B83" s="71" t="s">
        <v>12</v>
      </c>
      <c r="C83" s="71" t="s">
        <v>100</v>
      </c>
      <c r="D83" s="71">
        <v>0.52749999999999997</v>
      </c>
      <c r="E83" s="71">
        <v>57</v>
      </c>
      <c r="F83" s="71">
        <v>2</v>
      </c>
      <c r="G83" s="71">
        <v>107.2</v>
      </c>
      <c r="H83" s="71">
        <v>26.832000000000001</v>
      </c>
      <c r="I83" s="71">
        <v>1450</v>
      </c>
      <c r="J83" s="71">
        <v>-27.07</v>
      </c>
      <c r="K83" s="71">
        <v>3.5785999999999999E-3</v>
      </c>
      <c r="L83" s="32">
        <v>82</v>
      </c>
    </row>
    <row r="84" spans="1:12" x14ac:dyDescent="0.2">
      <c r="A84" s="71">
        <v>42</v>
      </c>
      <c r="B84" s="71" t="s">
        <v>10</v>
      </c>
      <c r="C84" s="71" t="s">
        <v>101</v>
      </c>
      <c r="D84" s="71">
        <v>1.0708</v>
      </c>
      <c r="E84">
        <v>50</v>
      </c>
      <c r="F84">
        <v>1</v>
      </c>
      <c r="G84">
        <v>57.5</v>
      </c>
      <c r="H84">
        <v>26.672999999999998</v>
      </c>
      <c r="I84">
        <v>1444</v>
      </c>
      <c r="J84">
        <v>-27.047000000000001</v>
      </c>
      <c r="K84">
        <v>3.5787000000000002E-3</v>
      </c>
      <c r="L84" s="32">
        <v>83</v>
      </c>
    </row>
    <row r="85" spans="1:12" x14ac:dyDescent="0.2">
      <c r="A85" s="71">
        <v>42</v>
      </c>
      <c r="B85" s="71" t="s">
        <v>10</v>
      </c>
      <c r="C85" s="71" t="s">
        <v>101</v>
      </c>
      <c r="D85" s="71">
        <v>1.0708</v>
      </c>
      <c r="E85">
        <v>50</v>
      </c>
      <c r="F85">
        <v>2</v>
      </c>
      <c r="G85">
        <v>107.2</v>
      </c>
      <c r="H85">
        <v>26.689</v>
      </c>
      <c r="I85">
        <v>1441</v>
      </c>
      <c r="J85">
        <v>-27.07</v>
      </c>
      <c r="K85">
        <v>3.5785999999999999E-3</v>
      </c>
      <c r="L85" s="32">
        <v>84</v>
      </c>
    </row>
    <row r="86" spans="1:12" x14ac:dyDescent="0.2">
      <c r="A86" s="71">
        <v>43</v>
      </c>
      <c r="B86" s="71" t="s">
        <v>11</v>
      </c>
      <c r="C86" s="71" t="s">
        <v>102</v>
      </c>
      <c r="D86" s="71">
        <v>0.2928</v>
      </c>
      <c r="E86">
        <v>50</v>
      </c>
      <c r="F86">
        <v>1</v>
      </c>
      <c r="G86">
        <v>57.5</v>
      </c>
      <c r="H86">
        <v>26.721</v>
      </c>
      <c r="I86">
        <v>1445</v>
      </c>
      <c r="J86">
        <v>-27.007000000000001</v>
      </c>
      <c r="K86">
        <v>3.5788999999999999E-3</v>
      </c>
      <c r="L86" s="32">
        <v>85</v>
      </c>
    </row>
    <row r="87" spans="1:12" x14ac:dyDescent="0.2">
      <c r="A87" s="71">
        <v>43</v>
      </c>
      <c r="B87" s="71" t="s">
        <v>11</v>
      </c>
      <c r="C87" s="71" t="s">
        <v>102</v>
      </c>
      <c r="D87" s="71">
        <v>0.2928</v>
      </c>
      <c r="E87">
        <v>50</v>
      </c>
      <c r="F87">
        <v>2</v>
      </c>
      <c r="G87">
        <v>107.2</v>
      </c>
      <c r="H87">
        <v>26.757999999999999</v>
      </c>
      <c r="I87">
        <v>1445</v>
      </c>
      <c r="J87">
        <v>-27.07</v>
      </c>
      <c r="K87">
        <v>3.5785999999999999E-3</v>
      </c>
      <c r="L87" s="32">
        <v>86</v>
      </c>
    </row>
    <row r="88" spans="1:12" x14ac:dyDescent="0.2">
      <c r="A88" s="71">
        <v>44</v>
      </c>
      <c r="B88" s="71" t="s">
        <v>12</v>
      </c>
      <c r="C88" s="71" t="s">
        <v>103</v>
      </c>
      <c r="D88" s="71">
        <v>0.73029999999999995</v>
      </c>
      <c r="E88">
        <v>50</v>
      </c>
      <c r="F88">
        <v>1</v>
      </c>
      <c r="G88">
        <v>57.5</v>
      </c>
      <c r="H88">
        <v>26.715</v>
      </c>
      <c r="I88">
        <v>1448</v>
      </c>
      <c r="J88">
        <v>-27.077000000000002</v>
      </c>
      <c r="K88">
        <v>3.5785999999999999E-3</v>
      </c>
      <c r="L88" s="32">
        <v>87</v>
      </c>
    </row>
    <row r="89" spans="1:12" x14ac:dyDescent="0.2">
      <c r="A89" s="71">
        <v>44</v>
      </c>
      <c r="B89" s="71" t="s">
        <v>12</v>
      </c>
      <c r="C89" s="71" t="s">
        <v>103</v>
      </c>
      <c r="D89" s="71">
        <v>0.73029999999999995</v>
      </c>
      <c r="E89">
        <v>50</v>
      </c>
      <c r="F89">
        <v>2</v>
      </c>
      <c r="G89">
        <v>107.2</v>
      </c>
      <c r="H89">
        <v>26.756</v>
      </c>
      <c r="I89">
        <v>1447</v>
      </c>
      <c r="J89">
        <v>-27.07</v>
      </c>
      <c r="K89">
        <v>3.5785999999999999E-3</v>
      </c>
      <c r="L89" s="32">
        <v>88</v>
      </c>
    </row>
    <row r="90" spans="1:12" x14ac:dyDescent="0.2">
      <c r="A90" s="71">
        <v>45</v>
      </c>
      <c r="B90" s="71" t="s">
        <v>13</v>
      </c>
      <c r="C90" s="71" t="s">
        <v>104</v>
      </c>
      <c r="D90" s="71">
        <v>1.2213000000000001</v>
      </c>
      <c r="E90">
        <v>50</v>
      </c>
      <c r="F90">
        <v>1</v>
      </c>
      <c r="G90">
        <v>57.5</v>
      </c>
      <c r="H90">
        <v>26.709</v>
      </c>
      <c r="I90">
        <v>1447</v>
      </c>
      <c r="J90">
        <v>-27.039000000000001</v>
      </c>
      <c r="K90">
        <v>3.5787000000000002E-3</v>
      </c>
      <c r="L90" s="32">
        <v>89</v>
      </c>
    </row>
    <row r="91" spans="1:12" x14ac:dyDescent="0.2">
      <c r="A91" s="71">
        <v>45</v>
      </c>
      <c r="B91" s="71" t="s">
        <v>13</v>
      </c>
      <c r="C91" s="71" t="s">
        <v>104</v>
      </c>
      <c r="D91" s="71">
        <v>1.2213000000000001</v>
      </c>
      <c r="E91">
        <v>50</v>
      </c>
      <c r="F91">
        <v>2</v>
      </c>
      <c r="G91">
        <v>107.2</v>
      </c>
      <c r="H91">
        <v>26.788</v>
      </c>
      <c r="I91">
        <v>1449</v>
      </c>
      <c r="J91">
        <v>-27.07</v>
      </c>
      <c r="K91">
        <v>3.5785999999999999E-3</v>
      </c>
      <c r="L91" s="32">
        <v>90</v>
      </c>
    </row>
    <row r="92" spans="1:12" x14ac:dyDescent="0.2">
      <c r="A92" s="71">
        <v>46</v>
      </c>
      <c r="B92" s="71" t="s">
        <v>64</v>
      </c>
      <c r="C92" s="71" t="s">
        <v>105</v>
      </c>
      <c r="D92" s="71"/>
      <c r="E92">
        <v>0</v>
      </c>
      <c r="F92">
        <v>1</v>
      </c>
      <c r="G92">
        <v>57.5</v>
      </c>
      <c r="H92">
        <v>26.221</v>
      </c>
      <c r="I92">
        <v>1419</v>
      </c>
      <c r="J92">
        <v>-27.023</v>
      </c>
      <c r="K92">
        <v>3.5788E-3</v>
      </c>
      <c r="L92" s="32">
        <v>91</v>
      </c>
    </row>
    <row r="93" spans="1:12" x14ac:dyDescent="0.2">
      <c r="A93" s="71">
        <v>46</v>
      </c>
      <c r="B93" s="71" t="s">
        <v>64</v>
      </c>
      <c r="C93" s="71" t="s">
        <v>105</v>
      </c>
      <c r="D93" s="71"/>
      <c r="E93">
        <v>0</v>
      </c>
      <c r="F93">
        <v>2</v>
      </c>
      <c r="G93">
        <v>107.2</v>
      </c>
      <c r="H93">
        <v>26.254999999999999</v>
      </c>
      <c r="I93">
        <v>1418</v>
      </c>
      <c r="J93">
        <v>-27.07</v>
      </c>
      <c r="K93">
        <v>3.5785999999999999E-3</v>
      </c>
      <c r="L93" s="32">
        <v>92</v>
      </c>
    </row>
    <row r="94" spans="1:12" x14ac:dyDescent="0.2">
      <c r="A94" s="71">
        <v>47</v>
      </c>
      <c r="B94" s="71" t="s">
        <v>200</v>
      </c>
      <c r="C94" s="71" t="s">
        <v>106</v>
      </c>
      <c r="D94" s="71"/>
      <c r="E94">
        <v>0</v>
      </c>
      <c r="F94">
        <v>1</v>
      </c>
      <c r="G94">
        <v>57.5</v>
      </c>
      <c r="H94">
        <v>26.481999999999999</v>
      </c>
      <c r="I94">
        <v>1433</v>
      </c>
      <c r="J94">
        <v>-27.052</v>
      </c>
      <c r="K94">
        <v>3.5787000000000002E-3</v>
      </c>
      <c r="L94" s="32">
        <v>93</v>
      </c>
    </row>
    <row r="95" spans="1:12" x14ac:dyDescent="0.2">
      <c r="A95" s="71">
        <v>47</v>
      </c>
      <c r="B95" s="71" t="s">
        <v>200</v>
      </c>
      <c r="C95" s="71" t="s">
        <v>106</v>
      </c>
      <c r="D95" s="71"/>
      <c r="E95">
        <v>0</v>
      </c>
      <c r="F95">
        <v>2</v>
      </c>
      <c r="G95">
        <v>107.2</v>
      </c>
      <c r="H95">
        <v>26.542000000000002</v>
      </c>
      <c r="I95">
        <v>1433</v>
      </c>
      <c r="J95">
        <v>-27.07</v>
      </c>
      <c r="K95">
        <v>3.5785999999999999E-3</v>
      </c>
      <c r="L95" s="32">
        <v>94</v>
      </c>
    </row>
    <row r="96" spans="1:12" x14ac:dyDescent="0.2">
      <c r="A96" s="71">
        <v>48</v>
      </c>
      <c r="B96" s="71" t="s">
        <v>120</v>
      </c>
      <c r="C96" s="71" t="s">
        <v>107</v>
      </c>
      <c r="D96" s="71">
        <v>0.87</v>
      </c>
      <c r="E96">
        <v>57</v>
      </c>
      <c r="F96">
        <v>1</v>
      </c>
      <c r="G96">
        <v>57.5</v>
      </c>
      <c r="H96">
        <v>26.998999999999999</v>
      </c>
      <c r="I96">
        <v>1460</v>
      </c>
      <c r="J96">
        <v>-27.067</v>
      </c>
      <c r="K96">
        <v>3.5785999999999999E-3</v>
      </c>
      <c r="L96" s="32">
        <v>95</v>
      </c>
    </row>
    <row r="97" spans="1:12" x14ac:dyDescent="0.2">
      <c r="A97" s="71">
        <v>48</v>
      </c>
      <c r="B97" s="71" t="s">
        <v>120</v>
      </c>
      <c r="C97" s="71" t="s">
        <v>107</v>
      </c>
      <c r="D97" s="71">
        <v>0.87</v>
      </c>
      <c r="E97">
        <v>57</v>
      </c>
      <c r="F97">
        <v>2</v>
      </c>
      <c r="G97">
        <v>107.4</v>
      </c>
      <c r="H97">
        <v>27.016999999999999</v>
      </c>
      <c r="I97">
        <v>1459</v>
      </c>
      <c r="J97">
        <v>-27.07</v>
      </c>
      <c r="K97">
        <v>3.5785999999999999E-3</v>
      </c>
      <c r="L97" s="32">
        <v>96</v>
      </c>
    </row>
    <row r="98" spans="1:12" x14ac:dyDescent="0.2">
      <c r="A98" s="71">
        <v>49</v>
      </c>
      <c r="B98" s="71" t="s">
        <v>120</v>
      </c>
      <c r="C98" s="71" t="s">
        <v>108</v>
      </c>
      <c r="D98" s="71">
        <v>0.24049999999999999</v>
      </c>
      <c r="E98">
        <v>57</v>
      </c>
      <c r="F98">
        <v>1</v>
      </c>
      <c r="G98">
        <v>57.5</v>
      </c>
      <c r="H98">
        <v>26.975999999999999</v>
      </c>
      <c r="I98">
        <v>1459</v>
      </c>
      <c r="J98">
        <v>-27.048999999999999</v>
      </c>
      <c r="K98">
        <v>3.5787000000000002E-3</v>
      </c>
      <c r="L98" s="32">
        <v>97</v>
      </c>
    </row>
    <row r="99" spans="1:12" x14ac:dyDescent="0.2">
      <c r="A99" s="71">
        <v>49</v>
      </c>
      <c r="B99" s="71" t="s">
        <v>120</v>
      </c>
      <c r="C99" s="71" t="s">
        <v>108</v>
      </c>
      <c r="D99" s="71">
        <v>0.24049999999999999</v>
      </c>
      <c r="E99">
        <v>57</v>
      </c>
      <c r="F99">
        <v>2</v>
      </c>
      <c r="G99">
        <v>107.2</v>
      </c>
      <c r="H99">
        <v>26.984000000000002</v>
      </c>
      <c r="I99">
        <v>1457</v>
      </c>
      <c r="J99">
        <v>-27.07</v>
      </c>
      <c r="K99">
        <v>3.5785999999999999E-3</v>
      </c>
      <c r="L99" s="32">
        <v>98</v>
      </c>
    </row>
    <row r="100" spans="1:12" x14ac:dyDescent="0.2">
      <c r="A100" s="71">
        <v>50</v>
      </c>
      <c r="B100" s="71" t="s">
        <v>120</v>
      </c>
      <c r="C100" s="71" t="s">
        <v>109</v>
      </c>
      <c r="D100" s="113">
        <v>0.34499999999999997</v>
      </c>
      <c r="E100">
        <v>57</v>
      </c>
      <c r="F100">
        <v>1</v>
      </c>
      <c r="G100">
        <v>57.3</v>
      </c>
      <c r="H100">
        <v>26.887</v>
      </c>
      <c r="I100">
        <v>1455</v>
      </c>
      <c r="J100">
        <v>-27.221</v>
      </c>
      <c r="K100">
        <v>3.5780999999999999E-3</v>
      </c>
      <c r="L100" s="32">
        <v>99</v>
      </c>
    </row>
    <row r="101" spans="1:12" x14ac:dyDescent="0.2">
      <c r="A101" s="71">
        <v>50</v>
      </c>
      <c r="B101" s="71" t="s">
        <v>120</v>
      </c>
      <c r="C101" s="71" t="s">
        <v>109</v>
      </c>
      <c r="D101" s="113">
        <v>0.34499999999999997</v>
      </c>
      <c r="E101">
        <v>57</v>
      </c>
      <c r="F101">
        <v>2</v>
      </c>
      <c r="G101">
        <v>107.2</v>
      </c>
      <c r="H101">
        <v>26.972000000000001</v>
      </c>
      <c r="I101">
        <v>1456</v>
      </c>
      <c r="J101">
        <v>-27.07</v>
      </c>
      <c r="K101">
        <v>3.5785999999999999E-3</v>
      </c>
      <c r="L101" s="32">
        <v>100</v>
      </c>
    </row>
    <row r="102" spans="1:12" x14ac:dyDescent="0.2">
      <c r="A102" s="71">
        <v>51</v>
      </c>
      <c r="B102" s="71" t="s">
        <v>120</v>
      </c>
      <c r="C102" s="71" t="s">
        <v>110</v>
      </c>
      <c r="D102" s="71">
        <v>0.50819999999999999</v>
      </c>
      <c r="E102">
        <v>57</v>
      </c>
      <c r="F102">
        <v>1</v>
      </c>
      <c r="G102">
        <v>57.5</v>
      </c>
      <c r="H102">
        <v>27.274999999999999</v>
      </c>
      <c r="I102">
        <v>1475</v>
      </c>
      <c r="J102">
        <v>-27.039000000000001</v>
      </c>
      <c r="K102">
        <v>3.5787000000000002E-3</v>
      </c>
      <c r="L102" s="32">
        <v>101</v>
      </c>
    </row>
    <row r="103" spans="1:12" x14ac:dyDescent="0.2">
      <c r="A103" s="71">
        <v>51</v>
      </c>
      <c r="B103" s="71" t="s">
        <v>120</v>
      </c>
      <c r="C103" s="71" t="s">
        <v>110</v>
      </c>
      <c r="D103" s="71">
        <v>0.50819999999999999</v>
      </c>
      <c r="E103">
        <v>57</v>
      </c>
      <c r="F103">
        <v>2</v>
      </c>
      <c r="G103">
        <v>107.2</v>
      </c>
      <c r="H103">
        <v>27.321000000000002</v>
      </c>
      <c r="I103">
        <v>1476</v>
      </c>
      <c r="J103">
        <v>-27.07</v>
      </c>
      <c r="K103">
        <v>3.5785999999999999E-3</v>
      </c>
      <c r="L103" s="32">
        <v>102</v>
      </c>
    </row>
    <row r="104" spans="1:12" x14ac:dyDescent="0.2">
      <c r="A104" s="71">
        <v>52</v>
      </c>
      <c r="B104" s="71" t="s">
        <v>64</v>
      </c>
      <c r="C104" s="71" t="s">
        <v>111</v>
      </c>
      <c r="D104" s="71"/>
      <c r="E104">
        <v>98</v>
      </c>
      <c r="F104">
        <v>1</v>
      </c>
      <c r="G104">
        <v>57.5</v>
      </c>
      <c r="H104">
        <v>27.427</v>
      </c>
      <c r="I104">
        <v>1484</v>
      </c>
      <c r="J104">
        <v>-27.032</v>
      </c>
      <c r="K104">
        <v>3.5788E-3</v>
      </c>
      <c r="L104" s="32">
        <v>103</v>
      </c>
    </row>
    <row r="105" spans="1:12" x14ac:dyDescent="0.2">
      <c r="A105" s="71">
        <v>52</v>
      </c>
      <c r="B105" s="71" t="s">
        <v>64</v>
      </c>
      <c r="C105" s="71" t="s">
        <v>111</v>
      </c>
      <c r="D105" s="71"/>
      <c r="E105">
        <v>98</v>
      </c>
      <c r="F105">
        <v>2</v>
      </c>
      <c r="G105">
        <v>107.2</v>
      </c>
      <c r="H105">
        <v>27.398</v>
      </c>
      <c r="I105">
        <v>1481</v>
      </c>
      <c r="J105">
        <v>-27.07</v>
      </c>
      <c r="K105">
        <v>3.5785999999999999E-3</v>
      </c>
      <c r="L105" s="32">
        <v>104</v>
      </c>
    </row>
    <row r="106" spans="1:12" x14ac:dyDescent="0.2">
      <c r="A106" s="71"/>
      <c r="B106" s="71"/>
      <c r="C106" s="71"/>
      <c r="D106" s="71"/>
      <c r="L106" s="32"/>
    </row>
    <row r="107" spans="1:12" x14ac:dyDescent="0.2">
      <c r="A107" s="71"/>
      <c r="B107" s="71"/>
      <c r="C107" s="71"/>
      <c r="D107" s="71"/>
      <c r="L107" s="32"/>
    </row>
    <row r="108" spans="1:12" x14ac:dyDescent="0.2">
      <c r="A108" s="71"/>
      <c r="B108" s="71"/>
      <c r="C108" s="71"/>
      <c r="D108" s="71"/>
      <c r="L108" s="32"/>
    </row>
    <row r="109" spans="1:12" x14ac:dyDescent="0.2">
      <c r="A109" s="71"/>
      <c r="B109" s="71"/>
      <c r="C109" s="71"/>
      <c r="D109" s="71"/>
      <c r="L109" s="32"/>
    </row>
    <row r="110" spans="1:12" x14ac:dyDescent="0.2">
      <c r="A110" s="71"/>
      <c r="B110" s="71"/>
      <c r="C110" s="71"/>
      <c r="D110" s="71"/>
      <c r="L110" s="32"/>
    </row>
    <row r="111" spans="1:12" x14ac:dyDescent="0.2">
      <c r="A111" s="71"/>
      <c r="B111" s="71"/>
      <c r="C111" s="71"/>
      <c r="D111" s="71"/>
      <c r="L111" s="32"/>
    </row>
    <row r="112" spans="1:12" x14ac:dyDescent="0.2">
      <c r="A112" s="71"/>
      <c r="B112" s="71"/>
      <c r="C112" s="71"/>
      <c r="D112" s="71"/>
      <c r="L112" s="32"/>
    </row>
    <row r="113" spans="1:12" x14ac:dyDescent="0.2">
      <c r="A113" s="71"/>
      <c r="B113" s="71"/>
      <c r="C113" s="71"/>
      <c r="D113" s="71"/>
      <c r="L113" s="32"/>
    </row>
    <row r="114" spans="1:12" x14ac:dyDescent="0.2">
      <c r="A114" s="71"/>
      <c r="B114" s="71"/>
      <c r="C114" s="71"/>
      <c r="D114" s="71"/>
      <c r="L114" s="32"/>
    </row>
    <row r="115" spans="1:12" x14ac:dyDescent="0.2">
      <c r="A115" s="71"/>
      <c r="B115" s="71"/>
      <c r="C115" s="71"/>
      <c r="D115" s="71"/>
      <c r="L115" s="32"/>
    </row>
    <row r="116" spans="1:12" x14ac:dyDescent="0.2">
      <c r="A116" s="71"/>
      <c r="B116" s="71"/>
      <c r="C116" s="71"/>
      <c r="D116" s="71"/>
      <c r="L116" s="32"/>
    </row>
    <row r="117" spans="1:12" x14ac:dyDescent="0.2">
      <c r="A117" s="71"/>
      <c r="B117" s="71"/>
      <c r="C117" s="71"/>
      <c r="D117" s="71"/>
      <c r="L117" s="32"/>
    </row>
    <row r="118" spans="1:12" x14ac:dyDescent="0.2">
      <c r="A118" s="71"/>
      <c r="B118" s="71"/>
      <c r="C118" s="71"/>
      <c r="D118" s="71"/>
      <c r="L118" s="32"/>
    </row>
    <row r="119" spans="1:12" x14ac:dyDescent="0.2">
      <c r="A119" s="71"/>
      <c r="B119" s="71"/>
      <c r="C119" s="71"/>
      <c r="D119" s="71"/>
      <c r="L119" s="32"/>
    </row>
    <row r="120" spans="1:12" x14ac:dyDescent="0.2">
      <c r="A120" s="71"/>
      <c r="B120" s="71"/>
      <c r="C120" s="71"/>
      <c r="D120" s="71"/>
      <c r="L120" s="32"/>
    </row>
    <row r="121" spans="1:12" x14ac:dyDescent="0.2">
      <c r="A121" s="71"/>
      <c r="B121" s="71"/>
      <c r="C121" s="71"/>
      <c r="D121" s="71"/>
      <c r="L121" s="32"/>
    </row>
    <row r="122" spans="1:12" x14ac:dyDescent="0.2">
      <c r="A122" s="71"/>
      <c r="B122" s="71"/>
      <c r="C122" s="71"/>
      <c r="L122" s="32"/>
    </row>
    <row r="123" spans="1:12" x14ac:dyDescent="0.2">
      <c r="A123" s="71"/>
      <c r="B123" s="71"/>
      <c r="C123" s="71"/>
      <c r="L123" s="32"/>
    </row>
    <row r="124" spans="1:12" x14ac:dyDescent="0.2">
      <c r="A124" s="71"/>
      <c r="B124" s="71"/>
      <c r="C124" s="71"/>
      <c r="L124" s="32"/>
    </row>
    <row r="125" spans="1:12" x14ac:dyDescent="0.2">
      <c r="A125" s="71"/>
      <c r="B125" s="71"/>
      <c r="C125" s="71"/>
      <c r="L125" s="32"/>
    </row>
    <row r="126" spans="1:12" x14ac:dyDescent="0.2">
      <c r="A126" s="71"/>
      <c r="B126" s="71"/>
      <c r="C126" s="71"/>
      <c r="L126" s="32"/>
    </row>
    <row r="127" spans="1:12" x14ac:dyDescent="0.2">
      <c r="A127" s="71"/>
      <c r="B127" s="71"/>
      <c r="C127" s="71"/>
      <c r="L127" s="32"/>
    </row>
    <row r="128" spans="1:12" x14ac:dyDescent="0.2">
      <c r="A128" s="71"/>
      <c r="B128" s="71"/>
      <c r="C128" s="71"/>
      <c r="L128" s="32"/>
    </row>
    <row r="129" spans="1:12" x14ac:dyDescent="0.2">
      <c r="A129" s="71"/>
      <c r="B129" s="71"/>
      <c r="C129" s="71"/>
      <c r="L129" s="32"/>
    </row>
    <row r="130" spans="1:12" x14ac:dyDescent="0.2">
      <c r="A130" s="71"/>
      <c r="B130" s="71"/>
      <c r="C130" s="71"/>
      <c r="L130" s="32"/>
    </row>
    <row r="131" spans="1:12" x14ac:dyDescent="0.2">
      <c r="A131" s="71"/>
      <c r="B131" s="71"/>
      <c r="C131" s="71"/>
      <c r="L131" s="32"/>
    </row>
    <row r="132" spans="1:12" x14ac:dyDescent="0.2">
      <c r="A132" s="71"/>
      <c r="B132" s="71"/>
      <c r="C132" s="71"/>
      <c r="L132" s="32"/>
    </row>
    <row r="133" spans="1:12" x14ac:dyDescent="0.2">
      <c r="A133" s="71"/>
      <c r="B133" s="71"/>
      <c r="C133" s="71"/>
      <c r="L133" s="32"/>
    </row>
    <row r="134" spans="1:12" x14ac:dyDescent="0.2">
      <c r="A134" s="71"/>
      <c r="B134" s="71"/>
      <c r="C134" s="71"/>
      <c r="L134" s="32"/>
    </row>
    <row r="135" spans="1:12" x14ac:dyDescent="0.2">
      <c r="A135" s="71"/>
      <c r="B135" s="71"/>
      <c r="C135" s="71"/>
      <c r="L135" s="32"/>
    </row>
    <row r="136" spans="1:12" x14ac:dyDescent="0.2">
      <c r="A136" s="71"/>
      <c r="B136" s="71"/>
      <c r="C136" s="71"/>
      <c r="L136" s="32"/>
    </row>
    <row r="137" spans="1:12" x14ac:dyDescent="0.2">
      <c r="A137" s="71"/>
      <c r="B137" s="71"/>
      <c r="C137" s="71"/>
      <c r="L137" s="32"/>
    </row>
    <row r="138" spans="1:12" x14ac:dyDescent="0.2">
      <c r="A138" s="71"/>
      <c r="B138" s="71"/>
      <c r="C138" s="71"/>
      <c r="L138" s="32"/>
    </row>
    <row r="139" spans="1:12" x14ac:dyDescent="0.2">
      <c r="A139" s="71"/>
      <c r="B139" s="71"/>
      <c r="C139" s="71"/>
      <c r="L139" s="32"/>
    </row>
    <row r="140" spans="1:12" x14ac:dyDescent="0.2">
      <c r="A140" s="71"/>
      <c r="B140" s="71"/>
      <c r="C140" s="71"/>
      <c r="L140" s="32"/>
    </row>
    <row r="141" spans="1:12" x14ac:dyDescent="0.2">
      <c r="A141" s="71"/>
      <c r="B141" s="71"/>
      <c r="C141" s="71"/>
      <c r="L141" s="32"/>
    </row>
    <row r="142" spans="1:12" x14ac:dyDescent="0.2">
      <c r="A142" s="71"/>
      <c r="B142" s="71"/>
      <c r="C142" s="71"/>
      <c r="L142" s="32"/>
    </row>
    <row r="143" spans="1:12" x14ac:dyDescent="0.2">
      <c r="A143" s="71"/>
      <c r="B143" s="71"/>
      <c r="C143" s="71"/>
      <c r="L143" s="32"/>
    </row>
    <row r="144" spans="1:12" x14ac:dyDescent="0.2">
      <c r="A144" s="71"/>
      <c r="B144" s="71"/>
      <c r="C144" s="71"/>
      <c r="E144" s="71"/>
      <c r="F144" s="71"/>
      <c r="G144" s="71"/>
      <c r="H144" s="71"/>
      <c r="I144" s="71"/>
      <c r="J144" s="71"/>
      <c r="K144" s="71"/>
    </row>
    <row r="145" spans="1:11" x14ac:dyDescent="0.2">
      <c r="A145" s="71"/>
      <c r="B145" s="71"/>
      <c r="C145" s="71"/>
      <c r="E145" s="71"/>
      <c r="F145" s="71"/>
      <c r="G145" s="71"/>
      <c r="H145" s="71"/>
      <c r="I145" s="71"/>
      <c r="J145" s="71"/>
      <c r="K145" s="71"/>
    </row>
    <row r="146" spans="1:11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</row>
    <row r="147" spans="1:11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</row>
    <row r="148" spans="1:11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</row>
    <row r="149" spans="1:11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</row>
    <row r="150" spans="1:11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</row>
    <row r="151" spans="1:11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</row>
    <row r="152" spans="1:11" x14ac:dyDescent="0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</row>
    <row r="153" spans="1:11" x14ac:dyDescent="0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</row>
    <row r="154" spans="1:11" x14ac:dyDescent="0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</row>
    <row r="155" spans="1:11" x14ac:dyDescent="0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</row>
    <row r="156" spans="1:11" x14ac:dyDescent="0.2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</row>
    <row r="157" spans="1:11" x14ac:dyDescent="0.2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</row>
    <row r="158" spans="1:11" x14ac:dyDescent="0.2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</row>
    <row r="159" spans="1:11" x14ac:dyDescent="0.2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</row>
    <row r="160" spans="1:11" x14ac:dyDescent="0.2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</row>
    <row r="161" spans="1:11" x14ac:dyDescent="0.2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</row>
    <row r="162" spans="1:11" x14ac:dyDescent="0.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</row>
    <row r="163" spans="1:11" x14ac:dyDescent="0.2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</row>
    <row r="164" spans="1:11" x14ac:dyDescent="0.2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</row>
    <row r="165" spans="1:11" x14ac:dyDescent="0.2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</row>
    <row r="166" spans="1:11" x14ac:dyDescent="0.2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</row>
    <row r="167" spans="1:11" x14ac:dyDescent="0.2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</row>
    <row r="168" spans="1:11" x14ac:dyDescent="0.2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</row>
    <row r="169" spans="1:11" x14ac:dyDescent="0.2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</row>
    <row r="170" spans="1:11" x14ac:dyDescent="0.2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</row>
    <row r="171" spans="1:11" x14ac:dyDescent="0.2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</row>
    <row r="172" spans="1:11" x14ac:dyDescent="0.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</row>
    <row r="173" spans="1:11" x14ac:dyDescent="0.2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</row>
    <row r="174" spans="1:11" x14ac:dyDescent="0.2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</row>
    <row r="175" spans="1:11" x14ac:dyDescent="0.2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</row>
    <row r="176" spans="1:11" x14ac:dyDescent="0.2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</row>
    <row r="177" spans="1:16" x14ac:dyDescent="0.2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</row>
    <row r="178" spans="1:16" x14ac:dyDescent="0.2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</row>
    <row r="179" spans="1:16" x14ac:dyDescent="0.2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</row>
    <row r="180" spans="1:16" x14ac:dyDescent="0.2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</row>
    <row r="181" spans="1:16" x14ac:dyDescent="0.2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</row>
    <row r="182" spans="1:16" x14ac:dyDescent="0.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</row>
    <row r="183" spans="1:16" x14ac:dyDescent="0.2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</row>
    <row r="184" spans="1:16" x14ac:dyDescent="0.2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P184" s="1"/>
    </row>
    <row r="185" spans="1:16" x14ac:dyDescent="0.2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P185" s="1"/>
    </row>
    <row r="186" spans="1:16" x14ac:dyDescent="0.2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P186" s="1"/>
    </row>
    <row r="187" spans="1:16" x14ac:dyDescent="0.2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P187" s="1"/>
    </row>
    <row r="188" spans="1:16" x14ac:dyDescent="0.2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P188" s="1"/>
    </row>
    <row r="189" spans="1:16" x14ac:dyDescent="0.2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P189" s="1"/>
    </row>
    <row r="190" spans="1:16" x14ac:dyDescent="0.2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P190" s="1"/>
    </row>
    <row r="191" spans="1:16" x14ac:dyDescent="0.2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P191" s="1"/>
    </row>
    <row r="192" spans="1:16" x14ac:dyDescent="0.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P192" s="1"/>
    </row>
    <row r="193" spans="1:16" x14ac:dyDescent="0.2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P193" s="1"/>
    </row>
    <row r="194" spans="1:16" x14ac:dyDescent="0.2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P194" s="1"/>
    </row>
    <row r="195" spans="1:16" x14ac:dyDescent="0.2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P195" s="1"/>
    </row>
    <row r="196" spans="1:16" x14ac:dyDescent="0.2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P196" s="1"/>
    </row>
    <row r="197" spans="1:16" x14ac:dyDescent="0.2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P197" s="1"/>
    </row>
    <row r="198" spans="1:16" x14ac:dyDescent="0.2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P198" s="1"/>
    </row>
    <row r="199" spans="1:16" x14ac:dyDescent="0.2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P199" s="1"/>
    </row>
    <row r="200" spans="1:16" x14ac:dyDescent="0.2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P200" s="1"/>
    </row>
    <row r="201" spans="1:16" x14ac:dyDescent="0.2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P201" s="1"/>
    </row>
    <row r="202" spans="1:16" x14ac:dyDescent="0.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P202" s="1"/>
    </row>
    <row r="203" spans="1:16" x14ac:dyDescent="0.2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P203" s="1"/>
    </row>
    <row r="204" spans="1:16" x14ac:dyDescent="0.2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P204" s="1"/>
    </row>
    <row r="205" spans="1:16" x14ac:dyDescent="0.2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P205" s="1"/>
    </row>
    <row r="206" spans="1:16" x14ac:dyDescent="0.2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P206" s="1"/>
    </row>
    <row r="207" spans="1:16" x14ac:dyDescent="0.2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P207" s="1"/>
    </row>
    <row r="208" spans="1:16" x14ac:dyDescent="0.2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P208" s="1"/>
    </row>
    <row r="209" spans="1:16" x14ac:dyDescent="0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P209" s="1"/>
    </row>
    <row r="210" spans="1:16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P210" s="1"/>
    </row>
    <row r="211" spans="1:16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P211" s="1"/>
    </row>
    <row r="212" spans="1:16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P212" s="1"/>
    </row>
    <row r="213" spans="1:16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P213" s="1"/>
    </row>
    <row r="214" spans="1:16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P214" s="1"/>
    </row>
    <row r="215" spans="1:16" x14ac:dyDescent="0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P215" s="1"/>
    </row>
    <row r="216" spans="1:16" x14ac:dyDescent="0.2">
      <c r="A216" s="71"/>
      <c r="B216" s="71"/>
      <c r="C216" s="71"/>
      <c r="E216" s="71"/>
      <c r="F216" s="71"/>
      <c r="G216" s="71"/>
      <c r="H216" s="71"/>
      <c r="I216" s="71"/>
      <c r="J216" s="71"/>
      <c r="K216" s="71"/>
      <c r="P216" s="1"/>
    </row>
    <row r="217" spans="1:16" x14ac:dyDescent="0.2">
      <c r="A217" s="71"/>
      <c r="B217" s="71"/>
      <c r="C217" s="71"/>
      <c r="E217" s="71"/>
      <c r="F217" s="71"/>
      <c r="G217" s="71"/>
      <c r="H217" s="71"/>
      <c r="I217" s="71"/>
      <c r="J217" s="71"/>
      <c r="K217" s="71"/>
      <c r="P217" s="1"/>
    </row>
    <row r="218" spans="1:16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P218" s="1"/>
    </row>
    <row r="219" spans="1:16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P219" s="1"/>
    </row>
    <row r="220" spans="1:16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P220" s="1"/>
    </row>
    <row r="221" spans="1:16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P221" s="1"/>
    </row>
    <row r="222" spans="1:16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P222" s="1"/>
    </row>
    <row r="223" spans="1:16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P223" s="1"/>
    </row>
    <row r="224" spans="1:16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P224" s="1"/>
    </row>
    <row r="225" spans="1:16" x14ac:dyDescent="0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P225" s="1"/>
    </row>
    <row r="226" spans="1:16" x14ac:dyDescent="0.2">
      <c r="A226" s="71"/>
      <c r="B226" s="71"/>
      <c r="C226" s="71"/>
      <c r="D226" s="71"/>
      <c r="P226" s="1"/>
    </row>
    <row r="227" spans="1:16" x14ac:dyDescent="0.2">
      <c r="A227" s="71"/>
      <c r="B227" s="71"/>
      <c r="C227" s="71"/>
      <c r="D227" s="71"/>
      <c r="P227" s="1"/>
    </row>
    <row r="228" spans="1:16" x14ac:dyDescent="0.2">
      <c r="A228" s="71"/>
      <c r="B228" s="71"/>
      <c r="C228" s="71"/>
      <c r="D228" s="71"/>
      <c r="P228" s="1"/>
    </row>
    <row r="229" spans="1:16" x14ac:dyDescent="0.2">
      <c r="A229" s="71"/>
      <c r="B229" s="71"/>
      <c r="C229" s="71"/>
      <c r="D229" s="71"/>
      <c r="P229" s="1"/>
    </row>
    <row r="230" spans="1:16" x14ac:dyDescent="0.2">
      <c r="A230" s="71"/>
      <c r="B230" s="71"/>
      <c r="C230" s="71"/>
      <c r="D230" s="71"/>
      <c r="P230" s="1"/>
    </row>
    <row r="231" spans="1:16" x14ac:dyDescent="0.2">
      <c r="A231" s="71"/>
      <c r="B231" s="71"/>
      <c r="C231" s="71"/>
      <c r="D231" s="71"/>
      <c r="P231" s="1"/>
    </row>
    <row r="232" spans="1:16" x14ac:dyDescent="0.2">
      <c r="A232" s="71"/>
      <c r="B232" s="71"/>
      <c r="C232" s="71"/>
      <c r="D232" s="71"/>
      <c r="P232" s="1"/>
    </row>
    <row r="233" spans="1:16" x14ac:dyDescent="0.2">
      <c r="A233" s="71"/>
      <c r="B233" s="71"/>
      <c r="C233" s="71"/>
      <c r="D233" s="71"/>
      <c r="P233" s="1"/>
    </row>
    <row r="234" spans="1:16" x14ac:dyDescent="0.2">
      <c r="A234" s="71"/>
      <c r="B234" s="71"/>
      <c r="C234" s="71"/>
      <c r="P234" s="1"/>
    </row>
    <row r="235" spans="1:16" x14ac:dyDescent="0.2">
      <c r="A235" s="71"/>
      <c r="B235" s="71"/>
      <c r="C235" s="71"/>
      <c r="P235" s="1"/>
    </row>
    <row r="236" spans="1:16" x14ac:dyDescent="0.2">
      <c r="A236" s="71"/>
      <c r="B236" s="71"/>
      <c r="C236" s="71"/>
      <c r="P236" s="1"/>
    </row>
    <row r="237" spans="1:16" x14ac:dyDescent="0.2">
      <c r="A237" s="71"/>
      <c r="B237" s="71"/>
      <c r="C237" s="71"/>
      <c r="P237" s="1"/>
    </row>
    <row r="238" spans="1:16" x14ac:dyDescent="0.2">
      <c r="A238" s="71"/>
      <c r="B238" s="71"/>
      <c r="C238" s="71"/>
      <c r="P238" s="1"/>
    </row>
    <row r="239" spans="1:16" x14ac:dyDescent="0.2">
      <c r="A239" s="71"/>
      <c r="B239" s="71"/>
      <c r="C239" s="71"/>
      <c r="P239" s="1"/>
    </row>
    <row r="240" spans="1:16" x14ac:dyDescent="0.2">
      <c r="A240" s="71"/>
      <c r="B240" s="71"/>
      <c r="C240" s="71"/>
      <c r="P240" s="1"/>
    </row>
    <row r="241" spans="1:16" x14ac:dyDescent="0.2">
      <c r="A241" s="71"/>
      <c r="B241" s="71"/>
      <c r="C241" s="71"/>
      <c r="P241" s="1"/>
    </row>
    <row r="242" spans="1:16" x14ac:dyDescent="0.2">
      <c r="A242" s="71"/>
      <c r="B242" s="71"/>
      <c r="C242" s="71"/>
      <c r="P242" s="1"/>
    </row>
    <row r="243" spans="1:16" x14ac:dyDescent="0.2">
      <c r="A243" s="71"/>
      <c r="B243" s="71"/>
      <c r="C243" s="71"/>
      <c r="P243" s="1"/>
    </row>
    <row r="244" spans="1:16" x14ac:dyDescent="0.2">
      <c r="A244" s="71"/>
      <c r="B244" s="71"/>
      <c r="C244" s="71"/>
      <c r="P244" s="1"/>
    </row>
    <row r="245" spans="1:16" x14ac:dyDescent="0.2">
      <c r="A245" s="71"/>
      <c r="B245" s="71"/>
      <c r="C245" s="71"/>
      <c r="P245" s="1"/>
    </row>
    <row r="246" spans="1:16" x14ac:dyDescent="0.2">
      <c r="A246" s="71"/>
      <c r="B246" s="71"/>
      <c r="C246" s="71"/>
      <c r="P246" s="1"/>
    </row>
    <row r="247" spans="1:16" x14ac:dyDescent="0.2">
      <c r="A247" s="71"/>
      <c r="B247" s="71"/>
      <c r="C247" s="71"/>
      <c r="P247" s="1"/>
    </row>
    <row r="248" spans="1:16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P248" s="1"/>
    </row>
    <row r="249" spans="1:16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P249" s="1"/>
    </row>
    <row r="250" spans="1:16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P250" s="1"/>
    </row>
    <row r="251" spans="1:16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P251" s="1"/>
    </row>
    <row r="252" spans="1:16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P252" s="1"/>
    </row>
    <row r="253" spans="1:16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P253" s="1"/>
    </row>
    <row r="254" spans="1:16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P254" s="1"/>
    </row>
    <row r="255" spans="1:16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P255" s="1"/>
    </row>
    <row r="256" spans="1:16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P256" s="1"/>
    </row>
    <row r="257" spans="1:16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P257" s="1"/>
    </row>
    <row r="258" spans="1:16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P258" s="1"/>
    </row>
    <row r="259" spans="1:16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P259" s="1"/>
    </row>
    <row r="260" spans="1:16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P260" s="1"/>
    </row>
    <row r="261" spans="1:16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P261" s="1"/>
    </row>
    <row r="262" spans="1:16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P262" s="1"/>
    </row>
    <row r="263" spans="1:16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P263" s="1"/>
    </row>
    <row r="264" spans="1:16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P264" s="1"/>
    </row>
    <row r="265" spans="1:16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P265" s="1"/>
    </row>
    <row r="266" spans="1:16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P266" s="1"/>
    </row>
    <row r="267" spans="1:16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P267" s="1"/>
    </row>
    <row r="268" spans="1:16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P268" s="1"/>
    </row>
    <row r="269" spans="1:16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P269" s="1"/>
    </row>
    <row r="270" spans="1:16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P270" s="1"/>
    </row>
    <row r="271" spans="1:16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P271" s="1"/>
    </row>
    <row r="272" spans="1:16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P272" s="1"/>
    </row>
    <row r="273" spans="1:16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P273" s="1"/>
    </row>
    <row r="274" spans="1:16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P274" s="1"/>
    </row>
    <row r="275" spans="1:16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P275" s="1"/>
    </row>
    <row r="276" spans="1:16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P276" s="1"/>
    </row>
    <row r="277" spans="1:16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P277" s="1"/>
    </row>
    <row r="278" spans="1:16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P278" s="1"/>
    </row>
    <row r="279" spans="1:16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P279" s="1"/>
    </row>
    <row r="280" spans="1:16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P280" s="1"/>
    </row>
    <row r="281" spans="1:16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P281" s="1"/>
    </row>
    <row r="282" spans="1:16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P282" s="1"/>
    </row>
    <row r="283" spans="1:16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P283" s="1"/>
    </row>
    <row r="284" spans="1:16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P284" s="1"/>
    </row>
    <row r="285" spans="1:16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P285" s="1"/>
    </row>
    <row r="286" spans="1:16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P286" s="1"/>
    </row>
    <row r="287" spans="1:16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P287" s="1"/>
    </row>
    <row r="288" spans="1:16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P288" s="1"/>
    </row>
    <row r="289" spans="1:16" x14ac:dyDescent="0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P289" s="1"/>
    </row>
    <row r="290" spans="1:16" x14ac:dyDescent="0.2">
      <c r="A290" s="71"/>
      <c r="B290" s="71"/>
      <c r="C290" s="71"/>
      <c r="D290" s="71"/>
      <c r="P290" s="1"/>
    </row>
    <row r="291" spans="1:16" x14ac:dyDescent="0.2">
      <c r="A291" s="71"/>
      <c r="B291" s="71"/>
      <c r="C291" s="71"/>
      <c r="D291" s="71"/>
      <c r="P291" s="1"/>
    </row>
    <row r="292" spans="1:16" x14ac:dyDescent="0.2">
      <c r="A292" s="71"/>
      <c r="B292" s="71"/>
      <c r="C292" s="71"/>
      <c r="D292" s="71"/>
      <c r="P292" s="1"/>
    </row>
    <row r="293" spans="1:16" x14ac:dyDescent="0.2">
      <c r="A293" s="71"/>
      <c r="B293" s="71"/>
      <c r="C293" s="71"/>
      <c r="D293" s="71"/>
      <c r="P293" s="1"/>
    </row>
    <row r="294" spans="1:16" x14ac:dyDescent="0.2">
      <c r="A294" s="71"/>
      <c r="B294" s="71"/>
      <c r="C294" s="71"/>
      <c r="D294" s="71"/>
      <c r="P294" s="1"/>
    </row>
    <row r="295" spans="1:16" x14ac:dyDescent="0.2">
      <c r="A295" s="71"/>
      <c r="B295" s="71"/>
      <c r="C295" s="71"/>
      <c r="D295" s="71"/>
      <c r="P295" s="1"/>
    </row>
    <row r="296" spans="1:16" x14ac:dyDescent="0.2">
      <c r="A296" s="71"/>
      <c r="B296" s="71"/>
      <c r="C296" s="71"/>
      <c r="D296" s="71"/>
      <c r="P296" s="1"/>
    </row>
    <row r="297" spans="1:16" x14ac:dyDescent="0.2">
      <c r="A297" s="71"/>
      <c r="B297" s="71"/>
      <c r="C297" s="71"/>
      <c r="D297" s="71"/>
      <c r="P297" s="1"/>
    </row>
    <row r="298" spans="1:16" x14ac:dyDescent="0.2">
      <c r="A298" s="71"/>
      <c r="B298" s="71"/>
      <c r="C298" s="71"/>
      <c r="D298" s="71"/>
      <c r="P298" s="1"/>
    </row>
    <row r="299" spans="1:16" x14ac:dyDescent="0.2">
      <c r="A299" s="71"/>
      <c r="B299" s="71"/>
      <c r="C299" s="71"/>
      <c r="D299" s="71"/>
      <c r="P299" s="1"/>
    </row>
    <row r="300" spans="1:16" x14ac:dyDescent="0.2">
      <c r="A300" s="71"/>
      <c r="B300" s="71"/>
      <c r="C300" s="71"/>
      <c r="D300" s="71"/>
    </row>
    <row r="301" spans="1:16" x14ac:dyDescent="0.2">
      <c r="A301" s="71"/>
      <c r="B301" s="71"/>
      <c r="C301" s="71"/>
      <c r="D301" s="71"/>
    </row>
    <row r="302" spans="1:16" x14ac:dyDescent="0.2">
      <c r="A302" s="71"/>
      <c r="B302" s="71"/>
      <c r="C302" s="71"/>
      <c r="D302" s="71"/>
    </row>
    <row r="303" spans="1:16" x14ac:dyDescent="0.2">
      <c r="A303" s="71"/>
      <c r="B303" s="71"/>
      <c r="C303" s="71"/>
      <c r="D303" s="71"/>
    </row>
    <row r="304" spans="1:16" x14ac:dyDescent="0.2">
      <c r="A304" s="71"/>
      <c r="B304" s="71"/>
      <c r="C304" s="71"/>
      <c r="D304" s="71"/>
    </row>
    <row r="305" spans="1:4" x14ac:dyDescent="0.2">
      <c r="A305" s="71"/>
      <c r="B305" s="71"/>
      <c r="C305" s="71"/>
      <c r="D305" s="71"/>
    </row>
    <row r="306" spans="1:4" x14ac:dyDescent="0.2">
      <c r="A306" s="71"/>
      <c r="B306" s="71"/>
      <c r="C306" s="71"/>
      <c r="D306" s="71"/>
    </row>
    <row r="307" spans="1:4" x14ac:dyDescent="0.2">
      <c r="A307" s="71"/>
      <c r="B307" s="71"/>
      <c r="C307" s="71"/>
      <c r="D307" s="71"/>
    </row>
    <row r="308" spans="1:4" x14ac:dyDescent="0.2">
      <c r="A308" s="71"/>
      <c r="B308" s="71"/>
      <c r="C308" s="71"/>
      <c r="D308" s="71"/>
    </row>
    <row r="309" spans="1:4" x14ac:dyDescent="0.2">
      <c r="A309" s="71"/>
      <c r="B309" s="71"/>
      <c r="C309" s="71"/>
      <c r="D309" s="71"/>
    </row>
    <row r="310" spans="1:4" x14ac:dyDescent="0.2">
      <c r="A310" s="71"/>
      <c r="B310" s="71"/>
      <c r="C310" s="71"/>
      <c r="D310" s="71"/>
    </row>
    <row r="311" spans="1:4" x14ac:dyDescent="0.2">
      <c r="A311" s="71"/>
      <c r="B311" s="71"/>
      <c r="C311" s="71"/>
      <c r="D311" s="71"/>
    </row>
    <row r="312" spans="1:4" x14ac:dyDescent="0.2">
      <c r="A312" s="71"/>
      <c r="B312" s="71"/>
      <c r="C312" s="71"/>
      <c r="D312" s="71"/>
    </row>
    <row r="313" spans="1:4" x14ac:dyDescent="0.2">
      <c r="A313" s="71"/>
      <c r="B313" s="71"/>
      <c r="C313" s="71"/>
      <c r="D313" s="71"/>
    </row>
    <row r="314" spans="1:4" x14ac:dyDescent="0.2">
      <c r="A314" s="71"/>
      <c r="B314" s="71"/>
      <c r="C314" s="71"/>
      <c r="D314" s="71"/>
    </row>
    <row r="315" spans="1:4" x14ac:dyDescent="0.2">
      <c r="A315" s="71"/>
      <c r="B315" s="71"/>
      <c r="C315" s="71"/>
      <c r="D315" s="71"/>
    </row>
    <row r="316" spans="1:4" x14ac:dyDescent="0.2">
      <c r="A316" s="71"/>
      <c r="B316" s="71"/>
      <c r="C316" s="71"/>
      <c r="D316" s="71"/>
    </row>
    <row r="317" spans="1:4" x14ac:dyDescent="0.2">
      <c r="A317" s="71"/>
      <c r="B317" s="71"/>
      <c r="C317" s="71"/>
      <c r="D317" s="71"/>
    </row>
    <row r="318" spans="1:4" x14ac:dyDescent="0.2">
      <c r="A318" s="71"/>
      <c r="B318" s="71"/>
      <c r="C318" s="71"/>
      <c r="D318" s="71"/>
    </row>
    <row r="319" spans="1:4" x14ac:dyDescent="0.2">
      <c r="A319" s="71"/>
      <c r="B319" s="71"/>
      <c r="C319" s="71"/>
      <c r="D319" s="71"/>
    </row>
    <row r="320" spans="1:4" x14ac:dyDescent="0.2">
      <c r="A320" s="71"/>
      <c r="B320" s="71"/>
      <c r="C320" s="71"/>
      <c r="D320" s="71"/>
    </row>
    <row r="321" spans="1:4" x14ac:dyDescent="0.2">
      <c r="A321" s="71"/>
      <c r="B321" s="71"/>
      <c r="C321" s="71"/>
      <c r="D321" s="71"/>
    </row>
    <row r="322" spans="1:4" x14ac:dyDescent="0.2">
      <c r="A322" s="71"/>
      <c r="B322" s="71"/>
      <c r="C322" s="71"/>
      <c r="D322" s="71"/>
    </row>
    <row r="323" spans="1:4" x14ac:dyDescent="0.2">
      <c r="A323" s="71"/>
      <c r="B323" s="71"/>
      <c r="C323" s="71"/>
      <c r="D323" s="71"/>
    </row>
    <row r="324" spans="1:4" x14ac:dyDescent="0.2">
      <c r="A324" s="71"/>
      <c r="B324" s="71"/>
      <c r="C324" s="71"/>
      <c r="D324" s="71"/>
    </row>
    <row r="325" spans="1:4" x14ac:dyDescent="0.2">
      <c r="A325" s="71"/>
      <c r="B325" s="71"/>
      <c r="C325" s="71"/>
      <c r="D325" s="71"/>
    </row>
    <row r="326" spans="1:4" x14ac:dyDescent="0.2">
      <c r="A326" s="71"/>
      <c r="B326" s="71"/>
      <c r="C326" s="71"/>
      <c r="D326" s="71"/>
    </row>
    <row r="327" spans="1:4" x14ac:dyDescent="0.2">
      <c r="A327" s="71"/>
      <c r="B327" s="71"/>
      <c r="C327" s="71"/>
      <c r="D327" s="71"/>
    </row>
    <row r="328" spans="1:4" x14ac:dyDescent="0.2">
      <c r="A328" s="71"/>
      <c r="B328" s="71"/>
      <c r="C328" s="71"/>
    </row>
    <row r="329" spans="1:4" x14ac:dyDescent="0.2">
      <c r="A329" s="71"/>
      <c r="B329" s="71"/>
      <c r="C329" s="71"/>
    </row>
    <row r="330" spans="1:4" x14ac:dyDescent="0.2">
      <c r="A330" s="71"/>
      <c r="B330" s="71"/>
      <c r="C330" s="71"/>
    </row>
    <row r="331" spans="1:4" x14ac:dyDescent="0.2">
      <c r="A331" s="71"/>
      <c r="B331" s="71"/>
      <c r="C331" s="71"/>
    </row>
    <row r="332" spans="1:4" x14ac:dyDescent="0.2">
      <c r="A332" s="71"/>
      <c r="B332" s="71"/>
      <c r="C332" s="71"/>
    </row>
    <row r="333" spans="1:4" x14ac:dyDescent="0.2">
      <c r="A333" s="71"/>
      <c r="B333" s="71"/>
      <c r="C333" s="71"/>
    </row>
    <row r="334" spans="1:4" x14ac:dyDescent="0.2">
      <c r="A334" s="71"/>
      <c r="B334" s="71"/>
      <c r="C334" s="71"/>
    </row>
    <row r="335" spans="1:4" x14ac:dyDescent="0.2">
      <c r="A335" s="71"/>
      <c r="B335" s="71"/>
      <c r="C335" s="71"/>
    </row>
    <row r="336" spans="1:4" x14ac:dyDescent="0.2">
      <c r="A336" s="71"/>
      <c r="B336" s="71"/>
      <c r="C336" s="71"/>
    </row>
    <row r="337" spans="1:10" x14ac:dyDescent="0.2">
      <c r="A337" s="71"/>
      <c r="B337" s="71"/>
      <c r="C337" s="71"/>
    </row>
    <row r="338" spans="1:10" x14ac:dyDescent="0.2">
      <c r="A338" s="71"/>
      <c r="B338" s="71"/>
      <c r="C338" s="71"/>
    </row>
    <row r="339" spans="1:10" x14ac:dyDescent="0.2">
      <c r="A339" s="71"/>
      <c r="B339" s="71"/>
      <c r="C339" s="71"/>
    </row>
    <row r="340" spans="1:10" x14ac:dyDescent="0.2">
      <c r="A340" s="71"/>
      <c r="B340" s="71"/>
      <c r="C340" s="71"/>
    </row>
    <row r="341" spans="1:10" x14ac:dyDescent="0.2">
      <c r="A341" s="71"/>
      <c r="B341" s="71"/>
      <c r="C341" s="71"/>
    </row>
    <row r="342" spans="1:10" x14ac:dyDescent="0.2">
      <c r="A342" s="71"/>
      <c r="B342" s="71"/>
      <c r="C342" s="71"/>
    </row>
    <row r="343" spans="1:10" x14ac:dyDescent="0.2">
      <c r="A343" s="71"/>
      <c r="B343" s="71"/>
      <c r="C343" s="71"/>
    </row>
    <row r="344" spans="1:10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</row>
    <row r="345" spans="1:10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</row>
    <row r="346" spans="1:10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</row>
    <row r="347" spans="1:10" x14ac:dyDescent="0.2">
      <c r="A347" s="71"/>
      <c r="B347" s="71"/>
      <c r="C347" s="71"/>
      <c r="E347" s="71"/>
      <c r="F347" s="71"/>
      <c r="G347" s="71"/>
      <c r="H347" s="71"/>
      <c r="I347" s="71"/>
      <c r="J347" s="71"/>
    </row>
    <row r="348" spans="1:10" x14ac:dyDescent="0.2">
      <c r="A348" s="71"/>
      <c r="B348" s="71"/>
      <c r="C348" s="71"/>
      <c r="E348" s="71"/>
      <c r="F348" s="71"/>
      <c r="G348" s="71"/>
      <c r="H348" s="71"/>
      <c r="I348" s="71"/>
      <c r="J348" s="71"/>
    </row>
    <row r="349" spans="1:10" x14ac:dyDescent="0.2">
      <c r="A349" s="71"/>
      <c r="B349" s="71"/>
      <c r="C349" s="71"/>
      <c r="E349" s="71"/>
      <c r="F349" s="71"/>
      <c r="G349" s="71"/>
      <c r="H349" s="71"/>
      <c r="I349" s="71"/>
      <c r="J349" s="71"/>
    </row>
    <row r="350" spans="1:10" x14ac:dyDescent="0.2">
      <c r="A350" s="71"/>
      <c r="B350" s="71"/>
      <c r="C350" s="71"/>
      <c r="E350" s="71"/>
      <c r="F350" s="71"/>
      <c r="G350" s="71"/>
      <c r="H350" s="71"/>
      <c r="I350" s="71"/>
      <c r="J350" s="71"/>
    </row>
    <row r="351" spans="1:10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</row>
    <row r="352" spans="1:10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</row>
    <row r="353" spans="1:10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</row>
    <row r="354" spans="1:10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</row>
    <row r="355" spans="1:10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</row>
    <row r="356" spans="1:10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</row>
    <row r="357" spans="1:10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</row>
    <row r="358" spans="1:10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</row>
    <row r="359" spans="1:10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</row>
    <row r="360" spans="1:10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</row>
    <row r="361" spans="1:10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</row>
    <row r="362" spans="1:10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</row>
    <row r="363" spans="1:10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</row>
    <row r="364" spans="1:10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</row>
    <row r="365" spans="1:10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</row>
    <row r="366" spans="1:10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</row>
    <row r="367" spans="1:10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</row>
    <row r="368" spans="1:10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</row>
    <row r="369" spans="1:10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</row>
    <row r="370" spans="1:10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</row>
    <row r="371" spans="1:10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</row>
    <row r="372" spans="1:10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</row>
    <row r="373" spans="1:10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</row>
    <row r="374" spans="1:10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</row>
    <row r="375" spans="1:10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</row>
    <row r="376" spans="1:10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</row>
    <row r="377" spans="1:10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</row>
    <row r="378" spans="1:10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</row>
    <row r="379" spans="1:10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</row>
    <row r="380" spans="1:10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</row>
    <row r="381" spans="1:10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</row>
    <row r="382" spans="1:10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</row>
    <row r="383" spans="1:10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</row>
    <row r="384" spans="1:10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</row>
    <row r="385" spans="1:10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</row>
    <row r="386" spans="1:10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</row>
    <row r="387" spans="1:10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</row>
    <row r="388" spans="1:10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</row>
    <row r="389" spans="1:10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</row>
    <row r="390" spans="1:10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</row>
    <row r="391" spans="1:10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</row>
    <row r="392" spans="1:10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</row>
    <row r="393" spans="1:10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</row>
    <row r="394" spans="1:10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</row>
    <row r="395" spans="1:10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</row>
    <row r="396" spans="1:10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</row>
    <row r="397" spans="1:10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</row>
    <row r="398" spans="1:10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</row>
    <row r="399" spans="1:10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</row>
    <row r="400" spans="1:10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</row>
    <row r="401" spans="1:10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</row>
    <row r="402" spans="1:10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</row>
    <row r="403" spans="1:10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</row>
    <row r="404" spans="1:10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</row>
    <row r="405" spans="1:10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</row>
    <row r="406" spans="1:10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</row>
    <row r="407" spans="1:10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</row>
    <row r="408" spans="1:10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</row>
    <row r="409" spans="1:10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</row>
    <row r="410" spans="1:10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</row>
    <row r="411" spans="1:10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</row>
    <row r="412" spans="1:10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</row>
    <row r="413" spans="1:10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</row>
    <row r="414" spans="1:10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</row>
    <row r="415" spans="1:10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</row>
    <row r="416" spans="1:10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</row>
    <row r="417" spans="1:10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</row>
    <row r="418" spans="1:10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</row>
    <row r="419" spans="1:10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</row>
    <row r="420" spans="1:10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</row>
    <row r="421" spans="1:10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</row>
    <row r="422" spans="1:10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</row>
    <row r="423" spans="1:10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</row>
    <row r="424" spans="1:10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</row>
    <row r="425" spans="1:10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</row>
    <row r="426" spans="1:10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</row>
    <row r="427" spans="1:10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</row>
    <row r="428" spans="1:10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</row>
    <row r="429" spans="1:10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</row>
    <row r="430" spans="1:10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</row>
    <row r="431" spans="1:10" x14ac:dyDescent="0.2">
      <c r="A431" s="71"/>
      <c r="B431" s="71"/>
      <c r="C431" s="71"/>
      <c r="D431" s="71"/>
    </row>
    <row r="432" spans="1:10" x14ac:dyDescent="0.2">
      <c r="A432" s="71"/>
      <c r="B432" s="71"/>
      <c r="C432" s="71"/>
      <c r="D432" s="71"/>
    </row>
    <row r="433" spans="1:4" x14ac:dyDescent="0.2">
      <c r="A433" s="71"/>
      <c r="B433" s="71"/>
      <c r="C433" s="71"/>
      <c r="D433" s="71"/>
    </row>
    <row r="434" spans="1:4" x14ac:dyDescent="0.2">
      <c r="A434" s="71"/>
      <c r="B434" s="71"/>
      <c r="C434" s="71"/>
      <c r="D434" s="71"/>
    </row>
    <row r="435" spans="1:4" x14ac:dyDescent="0.2">
      <c r="A435" s="71"/>
      <c r="B435" s="71"/>
      <c r="C435" s="71"/>
      <c r="D435" s="71"/>
    </row>
    <row r="436" spans="1:4" x14ac:dyDescent="0.2">
      <c r="A436" s="71"/>
      <c r="B436" s="71"/>
      <c r="C436" s="71"/>
      <c r="D436" s="71"/>
    </row>
    <row r="437" spans="1:4" x14ac:dyDescent="0.2">
      <c r="A437" s="71"/>
      <c r="B437" s="71"/>
      <c r="C437" s="71"/>
      <c r="D437" s="71"/>
    </row>
    <row r="438" spans="1:4" x14ac:dyDescent="0.2">
      <c r="A438" s="71"/>
      <c r="B438" s="71"/>
      <c r="C438" s="71"/>
      <c r="D438" s="71"/>
    </row>
    <row r="439" spans="1:4" x14ac:dyDescent="0.2">
      <c r="A439" s="71"/>
      <c r="B439" s="71"/>
      <c r="C439" s="71"/>
      <c r="D439" s="71"/>
    </row>
    <row r="440" spans="1:4" x14ac:dyDescent="0.2">
      <c r="A440" s="71"/>
      <c r="B440" s="71"/>
      <c r="C440" s="71"/>
      <c r="D440" s="71"/>
    </row>
    <row r="441" spans="1:4" x14ac:dyDescent="0.2">
      <c r="A441" s="71"/>
      <c r="B441" s="71"/>
      <c r="C441" s="71"/>
      <c r="D441" s="71"/>
    </row>
    <row r="442" spans="1:4" x14ac:dyDescent="0.2">
      <c r="A442" s="71"/>
      <c r="B442" s="71"/>
      <c r="C442" s="71"/>
      <c r="D442" s="71"/>
    </row>
    <row r="443" spans="1:4" x14ac:dyDescent="0.2">
      <c r="A443" s="71"/>
      <c r="B443" s="71"/>
      <c r="C443" s="71"/>
      <c r="D443" s="71"/>
    </row>
    <row r="444" spans="1:4" x14ac:dyDescent="0.2">
      <c r="A444" s="71"/>
      <c r="B444" s="71"/>
      <c r="C444" s="71"/>
      <c r="D444" s="71"/>
    </row>
    <row r="445" spans="1:4" x14ac:dyDescent="0.2">
      <c r="A445" s="71"/>
      <c r="B445" s="71"/>
      <c r="C445" s="71"/>
      <c r="D445" s="71"/>
    </row>
    <row r="446" spans="1:4" x14ac:dyDescent="0.2">
      <c r="A446" s="71"/>
      <c r="B446" s="71"/>
      <c r="C446" s="71"/>
      <c r="D446" s="71"/>
    </row>
    <row r="447" spans="1:4" x14ac:dyDescent="0.2">
      <c r="A447" s="71"/>
      <c r="B447" s="71"/>
      <c r="C447" s="71"/>
    </row>
    <row r="448" spans="1:4" x14ac:dyDescent="0.2">
      <c r="A448" s="71"/>
      <c r="B448" s="71"/>
      <c r="C448" s="71"/>
    </row>
    <row r="449" spans="1:3" x14ac:dyDescent="0.2">
      <c r="A449" s="71"/>
      <c r="B449" s="71"/>
      <c r="C449" s="71"/>
    </row>
    <row r="450" spans="1:3" x14ac:dyDescent="0.2">
      <c r="A450" s="71"/>
      <c r="B450" s="71"/>
      <c r="C450" s="71"/>
    </row>
    <row r="451" spans="1:3" x14ac:dyDescent="0.2">
      <c r="A451" s="71"/>
      <c r="B451" s="71"/>
      <c r="C451" s="71"/>
    </row>
    <row r="452" spans="1:3" x14ac:dyDescent="0.2">
      <c r="A452" s="71"/>
      <c r="B452" s="71"/>
      <c r="C452" s="71"/>
    </row>
    <row r="453" spans="1:3" x14ac:dyDescent="0.2">
      <c r="A453" s="71"/>
      <c r="B453" s="71"/>
      <c r="C453" s="71"/>
    </row>
    <row r="454" spans="1:3" x14ac:dyDescent="0.2">
      <c r="A454" s="71"/>
      <c r="B454" s="71"/>
      <c r="C454" s="71"/>
    </row>
    <row r="455" spans="1:3" x14ac:dyDescent="0.2">
      <c r="A455" s="71"/>
      <c r="B455" s="71"/>
      <c r="C455" s="71"/>
    </row>
    <row r="456" spans="1:3" x14ac:dyDescent="0.2">
      <c r="A456" s="71"/>
      <c r="B456" s="71"/>
      <c r="C456" s="71"/>
    </row>
    <row r="457" spans="1:3" x14ac:dyDescent="0.2">
      <c r="A457" s="71"/>
      <c r="B457" s="71"/>
      <c r="C457" s="71"/>
    </row>
    <row r="458" spans="1:3" x14ac:dyDescent="0.2">
      <c r="A458" s="71"/>
      <c r="B458" s="71"/>
      <c r="C458" s="71"/>
    </row>
    <row r="459" spans="1:3" x14ac:dyDescent="0.2">
      <c r="A459" s="71"/>
      <c r="B459" s="71"/>
      <c r="C459" s="71"/>
    </row>
    <row r="460" spans="1:3" x14ac:dyDescent="0.2">
      <c r="A460" s="71"/>
      <c r="B460" s="71"/>
      <c r="C460" s="71"/>
    </row>
    <row r="461" spans="1:3" x14ac:dyDescent="0.2">
      <c r="A461" s="71"/>
      <c r="B461" s="71"/>
      <c r="C461" s="71"/>
    </row>
    <row r="462" spans="1:3" x14ac:dyDescent="0.2">
      <c r="A462" s="71"/>
      <c r="B462" s="71"/>
      <c r="C462" s="71"/>
    </row>
    <row r="463" spans="1:3" x14ac:dyDescent="0.2">
      <c r="A463" s="71"/>
      <c r="B463" s="71"/>
      <c r="C463" s="71"/>
    </row>
    <row r="464" spans="1:3" x14ac:dyDescent="0.2">
      <c r="A464" s="71"/>
      <c r="B464" s="71"/>
      <c r="C464" s="71"/>
    </row>
    <row r="465" spans="1:8" x14ac:dyDescent="0.2">
      <c r="A465" s="71"/>
      <c r="B465" s="71"/>
      <c r="C465" s="71"/>
    </row>
    <row r="466" spans="1:8" x14ac:dyDescent="0.2">
      <c r="A466" s="71"/>
      <c r="B466" s="71"/>
      <c r="C466" s="71"/>
    </row>
    <row r="467" spans="1:8" x14ac:dyDescent="0.2">
      <c r="A467" s="71"/>
      <c r="B467" s="71"/>
      <c r="C467" s="71"/>
    </row>
    <row r="468" spans="1:8" x14ac:dyDescent="0.2">
      <c r="A468" s="71"/>
      <c r="B468" s="71"/>
      <c r="C468" s="71"/>
    </row>
    <row r="469" spans="1:8" x14ac:dyDescent="0.2">
      <c r="A469" s="1"/>
      <c r="B469" s="1"/>
      <c r="C469" s="1"/>
      <c r="E469" s="1"/>
      <c r="F469" s="1"/>
      <c r="G469" s="1"/>
      <c r="H469" s="1"/>
    </row>
    <row r="470" spans="1:8" x14ac:dyDescent="0.2">
      <c r="A470" s="1"/>
      <c r="B470" s="1"/>
      <c r="C470" s="1"/>
      <c r="E470" s="1"/>
      <c r="F470" s="1"/>
      <c r="G470" s="1"/>
      <c r="H470" s="1"/>
    </row>
    <row r="471" spans="1:8" x14ac:dyDescent="0.2">
      <c r="A471" s="1"/>
      <c r="B471" s="1"/>
      <c r="C471" s="1"/>
      <c r="E471" s="1"/>
      <c r="F471" s="1"/>
      <c r="G471" s="1"/>
      <c r="H471" s="1"/>
    </row>
    <row r="472" spans="1:8" x14ac:dyDescent="0.2">
      <c r="A472" s="1"/>
      <c r="B472" s="1"/>
      <c r="C472" s="1"/>
      <c r="E472" s="1"/>
      <c r="F472" s="1"/>
      <c r="G472" s="1"/>
      <c r="H472" s="1"/>
    </row>
    <row r="473" spans="1:8" x14ac:dyDescent="0.2">
      <c r="A473" s="1"/>
      <c r="B473" s="1"/>
      <c r="C473" s="1"/>
      <c r="E473" s="1"/>
      <c r="F473" s="1"/>
      <c r="G473" s="1"/>
      <c r="H473" s="1"/>
    </row>
    <row r="474" spans="1:8" x14ac:dyDescent="0.2">
      <c r="A474" s="1"/>
      <c r="B474" s="1"/>
      <c r="C474" s="1"/>
      <c r="E474" s="1"/>
      <c r="F474" s="1"/>
      <c r="G474" s="1"/>
      <c r="H474" s="1"/>
    </row>
    <row r="475" spans="1:8" x14ac:dyDescent="0.2">
      <c r="A475" s="1"/>
      <c r="B475" s="1"/>
      <c r="C475" s="1"/>
      <c r="E475" s="1"/>
      <c r="F475" s="1"/>
      <c r="G475" s="1"/>
      <c r="H475" s="1"/>
    </row>
    <row r="476" spans="1:8" x14ac:dyDescent="0.2">
      <c r="A476" s="1"/>
      <c r="B476" s="1"/>
      <c r="C476" s="1"/>
      <c r="E476" s="1"/>
      <c r="F476" s="1"/>
      <c r="G476" s="1"/>
      <c r="H476" s="1"/>
    </row>
    <row r="477" spans="1:8" x14ac:dyDescent="0.2">
      <c r="A477" s="1"/>
      <c r="B477" s="1"/>
      <c r="C477" s="1"/>
      <c r="E477" s="1"/>
      <c r="F477" s="1"/>
      <c r="G477" s="1"/>
      <c r="H477" s="1"/>
    </row>
    <row r="478" spans="1:8" x14ac:dyDescent="0.2">
      <c r="A478" s="1"/>
      <c r="B478" s="1"/>
      <c r="C478" s="1"/>
      <c r="E478" s="1"/>
      <c r="F478" s="1"/>
      <c r="G478" s="1"/>
      <c r="H478" s="1"/>
    </row>
    <row r="479" spans="1:8" x14ac:dyDescent="0.2">
      <c r="A479" s="1"/>
      <c r="B479" s="1"/>
      <c r="C479" s="1"/>
      <c r="E479" s="1"/>
      <c r="F479" s="1"/>
      <c r="G479" s="1"/>
      <c r="H479" s="1"/>
    </row>
    <row r="480" spans="1:8" x14ac:dyDescent="0.2">
      <c r="A480" s="1"/>
      <c r="B480" s="1"/>
      <c r="C480" s="1"/>
      <c r="E480" s="1"/>
      <c r="F480" s="1"/>
      <c r="G480" s="1"/>
      <c r="H480" s="1"/>
    </row>
    <row r="481" spans="1:8" x14ac:dyDescent="0.2">
      <c r="A481" s="1"/>
      <c r="B481" s="1"/>
      <c r="C481" s="1"/>
      <c r="E481" s="1"/>
      <c r="F481" s="1"/>
      <c r="G481" s="1"/>
      <c r="H481" s="1"/>
    </row>
    <row r="482" spans="1:8" x14ac:dyDescent="0.2">
      <c r="A482" s="1"/>
      <c r="B482" s="1"/>
      <c r="C482" s="1"/>
      <c r="E482" s="1"/>
      <c r="F482" s="1"/>
      <c r="G482" s="1"/>
      <c r="H482" s="1"/>
    </row>
    <row r="483" spans="1:8" x14ac:dyDescent="0.2">
      <c r="A483" s="1"/>
      <c r="B483" s="1"/>
      <c r="C483" s="1"/>
      <c r="E483" s="1"/>
      <c r="F483" s="1"/>
      <c r="G483" s="1"/>
      <c r="H483" s="1"/>
    </row>
    <row r="484" spans="1:8" x14ac:dyDescent="0.2">
      <c r="A484" s="1"/>
      <c r="B484" s="1"/>
      <c r="C484" s="1"/>
      <c r="E484" s="1"/>
      <c r="F484" s="1"/>
      <c r="G484" s="1"/>
      <c r="H484" s="1"/>
    </row>
    <row r="485" spans="1:8" x14ac:dyDescent="0.2">
      <c r="A485" s="1"/>
      <c r="B485" s="1"/>
      <c r="C485" s="1"/>
      <c r="E485" s="1"/>
      <c r="F485" s="1"/>
      <c r="G485" s="1"/>
      <c r="H485" s="1"/>
    </row>
    <row r="486" spans="1:8" x14ac:dyDescent="0.2">
      <c r="A486" s="1"/>
      <c r="B486" s="1"/>
      <c r="C486" s="1"/>
      <c r="E486" s="1"/>
      <c r="F486" s="1"/>
      <c r="G486" s="1"/>
      <c r="H486" s="1"/>
    </row>
    <row r="487" spans="1:8" x14ac:dyDescent="0.2">
      <c r="A487" s="1"/>
      <c r="B487" s="1"/>
      <c r="C487" s="1"/>
      <c r="E487" s="1"/>
      <c r="F487" s="1"/>
      <c r="G487" s="1"/>
      <c r="H487" s="1"/>
    </row>
    <row r="488" spans="1:8" x14ac:dyDescent="0.2">
      <c r="A488" s="1"/>
      <c r="B488" s="1"/>
      <c r="C488" s="1"/>
      <c r="E488" s="1"/>
      <c r="F488" s="1"/>
      <c r="G488" s="1"/>
      <c r="H488" s="1"/>
    </row>
    <row r="489" spans="1:8" x14ac:dyDescent="0.2">
      <c r="A489" s="1"/>
      <c r="B489" s="1"/>
      <c r="C489" s="1"/>
      <c r="E489" s="1"/>
      <c r="F489" s="1"/>
      <c r="G489" s="1"/>
      <c r="H489" s="1"/>
    </row>
    <row r="490" spans="1:8" x14ac:dyDescent="0.2">
      <c r="A490" s="1"/>
      <c r="B490" s="1"/>
      <c r="C490" s="1"/>
      <c r="E490" s="1"/>
      <c r="F490" s="1"/>
      <c r="G490" s="1"/>
      <c r="H490" s="1"/>
    </row>
    <row r="491" spans="1:8" x14ac:dyDescent="0.2">
      <c r="A491" s="1"/>
      <c r="B491" s="1"/>
      <c r="C491" s="1"/>
      <c r="E491" s="1"/>
      <c r="F491" s="1"/>
      <c r="G491" s="1"/>
      <c r="H491" s="1"/>
    </row>
    <row r="492" spans="1:8" x14ac:dyDescent="0.2">
      <c r="A492" s="1"/>
      <c r="B492" s="1"/>
      <c r="C492" s="1"/>
      <c r="E492" s="1"/>
      <c r="F492" s="1"/>
      <c r="G492" s="1"/>
      <c r="H492" s="1"/>
    </row>
    <row r="493" spans="1:8" x14ac:dyDescent="0.2">
      <c r="A493" s="1"/>
      <c r="B493" s="1"/>
      <c r="C493" s="1"/>
      <c r="E493" s="1"/>
      <c r="F493" s="1"/>
      <c r="G493" s="1"/>
      <c r="H493" s="1"/>
    </row>
    <row r="494" spans="1:8" x14ac:dyDescent="0.2">
      <c r="A494" s="1"/>
      <c r="B494" s="1"/>
      <c r="C494" s="1"/>
      <c r="E494" s="1"/>
      <c r="F494" s="1"/>
      <c r="G494" s="1"/>
      <c r="H494" s="1"/>
    </row>
    <row r="495" spans="1:8" x14ac:dyDescent="0.2">
      <c r="A495" s="1"/>
      <c r="B495" s="1"/>
      <c r="C495" s="1"/>
      <c r="E495" s="1"/>
      <c r="F495" s="1"/>
      <c r="G495" s="1"/>
      <c r="H495" s="1"/>
    </row>
    <row r="496" spans="1:8" x14ac:dyDescent="0.2">
      <c r="A496" s="1"/>
      <c r="B496" s="1"/>
      <c r="C496" s="1"/>
      <c r="E496" s="1"/>
      <c r="F496" s="1"/>
      <c r="G496" s="1"/>
      <c r="H496" s="1"/>
    </row>
    <row r="497" spans="1:8" x14ac:dyDescent="0.2">
      <c r="A497" s="1"/>
      <c r="B497" s="1"/>
      <c r="C497" s="1"/>
      <c r="E497" s="1"/>
      <c r="F497" s="1"/>
      <c r="G497" s="1"/>
      <c r="H497" s="1"/>
    </row>
    <row r="498" spans="1:8" x14ac:dyDescent="0.2">
      <c r="A498" s="1"/>
      <c r="B498" s="1"/>
      <c r="C498" s="1"/>
      <c r="E498" s="1"/>
      <c r="F498" s="1"/>
      <c r="G498" s="1"/>
      <c r="H498" s="1"/>
    </row>
    <row r="499" spans="1:8" x14ac:dyDescent="0.2">
      <c r="A499" s="1"/>
      <c r="B499" s="1"/>
      <c r="C499" s="1"/>
      <c r="E499" s="1"/>
      <c r="F499" s="1"/>
      <c r="G499" s="1"/>
      <c r="H499" s="1"/>
    </row>
    <row r="500" spans="1:8" x14ac:dyDescent="0.2">
      <c r="A500" s="1"/>
      <c r="B500" s="1"/>
      <c r="C500" s="1"/>
      <c r="E500" s="1"/>
      <c r="F500" s="1"/>
      <c r="G500" s="1"/>
      <c r="H500" s="1"/>
    </row>
    <row r="501" spans="1:8" x14ac:dyDescent="0.2">
      <c r="A501" s="1"/>
      <c r="B501" s="1"/>
      <c r="C501" s="1"/>
      <c r="E501" s="1"/>
      <c r="F501" s="1"/>
      <c r="G501" s="1"/>
      <c r="H501" s="1"/>
    </row>
    <row r="502" spans="1:8" x14ac:dyDescent="0.2">
      <c r="A502" s="1"/>
      <c r="B502" s="1"/>
      <c r="C502" s="1"/>
      <c r="E502" s="1"/>
      <c r="F502" s="1"/>
      <c r="G502" s="1"/>
      <c r="H502" s="1"/>
    </row>
    <row r="503" spans="1:8" x14ac:dyDescent="0.2">
      <c r="A503" s="1"/>
      <c r="B503" s="1"/>
      <c r="C503" s="1"/>
      <c r="E503" s="1"/>
      <c r="F503" s="1"/>
      <c r="G503" s="1"/>
      <c r="H503" s="1"/>
    </row>
    <row r="504" spans="1:8" x14ac:dyDescent="0.2">
      <c r="A504" s="1"/>
      <c r="B504" s="1"/>
      <c r="C504" s="1"/>
      <c r="E504" s="1"/>
      <c r="F504" s="1"/>
      <c r="G504" s="1"/>
      <c r="H504" s="1"/>
    </row>
    <row r="505" spans="1:8" x14ac:dyDescent="0.2">
      <c r="A505" s="1"/>
      <c r="B505" s="1"/>
      <c r="C505" s="1"/>
      <c r="E505" s="1"/>
      <c r="F505" s="1"/>
      <c r="G505" s="1"/>
      <c r="H505" s="1"/>
    </row>
    <row r="506" spans="1:8" x14ac:dyDescent="0.2">
      <c r="A506" s="1"/>
      <c r="B506" s="1"/>
      <c r="C506" s="1"/>
      <c r="E506" s="1"/>
      <c r="F506" s="1"/>
      <c r="G506" s="1"/>
      <c r="H506" s="1"/>
    </row>
    <row r="507" spans="1:8" x14ac:dyDescent="0.2">
      <c r="A507" s="1"/>
      <c r="B507" s="1"/>
      <c r="C507" s="1"/>
      <c r="E507" s="1"/>
      <c r="F507" s="1"/>
      <c r="G507" s="1"/>
      <c r="H507" s="1"/>
    </row>
    <row r="508" spans="1:8" x14ac:dyDescent="0.2">
      <c r="A508" s="1"/>
      <c r="B508" s="1"/>
      <c r="C508" s="1"/>
      <c r="E508" s="1"/>
      <c r="F508" s="1"/>
      <c r="G508" s="1"/>
      <c r="H508" s="1"/>
    </row>
    <row r="509" spans="1:8" x14ac:dyDescent="0.2">
      <c r="A509" s="1"/>
      <c r="B509" s="1"/>
      <c r="C509" s="1"/>
      <c r="E509" s="1"/>
      <c r="F509" s="1"/>
      <c r="G509" s="1"/>
      <c r="H509" s="1"/>
    </row>
    <row r="510" spans="1:8" x14ac:dyDescent="0.2">
      <c r="A510" s="1"/>
      <c r="B510" s="1"/>
      <c r="C510" s="1"/>
      <c r="E510" s="1"/>
      <c r="F510" s="1"/>
      <c r="G510" s="1"/>
      <c r="H510" s="1"/>
    </row>
    <row r="511" spans="1:8" x14ac:dyDescent="0.2">
      <c r="A511" s="1"/>
      <c r="B511" s="1"/>
      <c r="C511" s="1"/>
      <c r="E511" s="1"/>
      <c r="F511" s="1"/>
      <c r="G511" s="1"/>
      <c r="H511" s="1"/>
    </row>
    <row r="512" spans="1:8" x14ac:dyDescent="0.2">
      <c r="A512" s="1"/>
      <c r="B512" s="1"/>
      <c r="C512" s="1"/>
      <c r="E512" s="1"/>
      <c r="F512" s="1"/>
      <c r="G512" s="1"/>
      <c r="H512" s="1"/>
    </row>
    <row r="513" spans="1:8" x14ac:dyDescent="0.2">
      <c r="A513" s="1"/>
      <c r="B513" s="1"/>
      <c r="C513" s="1"/>
      <c r="E513" s="1"/>
      <c r="F513" s="1"/>
      <c r="G513" s="1"/>
      <c r="H513" s="1"/>
    </row>
    <row r="514" spans="1:8" x14ac:dyDescent="0.2">
      <c r="A514" s="1"/>
      <c r="B514" s="1"/>
      <c r="C514" s="1"/>
      <c r="E514" s="1"/>
      <c r="F514" s="1"/>
      <c r="G514" s="1"/>
      <c r="H514" s="1"/>
    </row>
    <row r="515" spans="1:8" x14ac:dyDescent="0.2">
      <c r="A515" s="1"/>
      <c r="B515" s="1"/>
      <c r="C515" s="1"/>
      <c r="E515" s="1"/>
      <c r="F515" s="1"/>
      <c r="G515" s="1"/>
      <c r="H515" s="1"/>
    </row>
    <row r="516" spans="1:8" x14ac:dyDescent="0.2">
      <c r="A516" s="1"/>
      <c r="B516" s="1"/>
      <c r="C516" s="1"/>
      <c r="E516" s="1"/>
      <c r="F516" s="1"/>
      <c r="G516" s="1"/>
      <c r="H516" s="1"/>
    </row>
    <row r="517" spans="1:8" x14ac:dyDescent="0.2">
      <c r="A517" s="1"/>
      <c r="B517" s="1"/>
      <c r="C517" s="1"/>
      <c r="E517" s="1"/>
      <c r="F517" s="1"/>
      <c r="G517" s="1"/>
      <c r="H517" s="1"/>
    </row>
    <row r="518" spans="1:8" x14ac:dyDescent="0.2">
      <c r="A518" s="1"/>
      <c r="B518" s="1"/>
      <c r="C518" s="1"/>
      <c r="E518" s="1"/>
      <c r="F518" s="1"/>
      <c r="G518" s="1"/>
      <c r="H518" s="1"/>
    </row>
    <row r="519" spans="1:8" x14ac:dyDescent="0.2">
      <c r="A519" s="1"/>
      <c r="B519" s="1"/>
      <c r="C519" s="1"/>
      <c r="E519" s="1"/>
      <c r="F519" s="1"/>
      <c r="G519" s="1"/>
      <c r="H519" s="1"/>
    </row>
    <row r="520" spans="1:8" x14ac:dyDescent="0.2">
      <c r="A520" s="1"/>
      <c r="B520" s="1"/>
      <c r="C520" s="1"/>
      <c r="E520" s="1"/>
      <c r="F520" s="1"/>
      <c r="G520" s="1"/>
      <c r="H520" s="1"/>
    </row>
    <row r="521" spans="1:8" x14ac:dyDescent="0.2">
      <c r="A521" s="1"/>
      <c r="B521" s="1"/>
      <c r="C521" s="1"/>
      <c r="E521" s="1"/>
      <c r="F521" s="1"/>
      <c r="G521" s="1"/>
      <c r="H521" s="1"/>
    </row>
    <row r="522" spans="1:8" x14ac:dyDescent="0.2">
      <c r="A522" s="1"/>
      <c r="B522" s="1"/>
      <c r="C522" s="1"/>
      <c r="E522" s="1"/>
      <c r="F522" s="1"/>
      <c r="G522" s="1"/>
      <c r="H522" s="1"/>
    </row>
    <row r="523" spans="1:8" x14ac:dyDescent="0.2">
      <c r="A523" s="1"/>
      <c r="B523" s="1"/>
      <c r="C523" s="1"/>
      <c r="E523" s="1"/>
      <c r="F523" s="1"/>
      <c r="G523" s="1"/>
      <c r="H523" s="1"/>
    </row>
    <row r="524" spans="1:8" x14ac:dyDescent="0.2">
      <c r="A524" s="1"/>
      <c r="B524" s="1"/>
      <c r="C524" s="1"/>
      <c r="E524" s="1"/>
      <c r="F524" s="1"/>
      <c r="G524" s="1"/>
      <c r="H524" s="1"/>
    </row>
    <row r="525" spans="1:8" x14ac:dyDescent="0.2">
      <c r="A525" s="1"/>
      <c r="B525" s="1"/>
      <c r="C525" s="1"/>
      <c r="E525" s="1"/>
      <c r="F525" s="1"/>
      <c r="G525" s="1"/>
      <c r="H525" s="1"/>
    </row>
    <row r="526" spans="1:8" x14ac:dyDescent="0.2">
      <c r="A526" s="1"/>
      <c r="B526" s="1"/>
      <c r="C526" s="1"/>
      <c r="E526" s="1"/>
      <c r="F526" s="1"/>
      <c r="G526" s="1"/>
      <c r="H526" s="1"/>
    </row>
    <row r="527" spans="1:8" x14ac:dyDescent="0.2">
      <c r="A527" s="1"/>
      <c r="B527" s="1"/>
      <c r="C527" s="1"/>
      <c r="E527" s="1"/>
      <c r="F527" s="1"/>
      <c r="G527" s="1"/>
      <c r="H527" s="1"/>
    </row>
    <row r="528" spans="1:8" x14ac:dyDescent="0.2">
      <c r="A528" s="1"/>
      <c r="B528" s="1"/>
      <c r="C528" s="1"/>
      <c r="E528" s="1"/>
      <c r="F528" s="1"/>
      <c r="G528" s="1"/>
      <c r="H528" s="1"/>
    </row>
    <row r="529" spans="1:8" x14ac:dyDescent="0.2">
      <c r="A529" s="1"/>
      <c r="B529" s="1"/>
      <c r="C529" s="1"/>
      <c r="E529" s="1"/>
      <c r="F529" s="1"/>
      <c r="G529" s="1"/>
      <c r="H529" s="1"/>
    </row>
    <row r="530" spans="1:8" x14ac:dyDescent="0.2">
      <c r="A530" s="1"/>
      <c r="B530" s="1"/>
      <c r="C530" s="1"/>
      <c r="E530" s="1"/>
      <c r="F530" s="1"/>
      <c r="G530" s="1"/>
      <c r="H530" s="1"/>
    </row>
    <row r="531" spans="1:8" x14ac:dyDescent="0.2">
      <c r="A531" s="1"/>
      <c r="B531" s="1"/>
      <c r="C531" s="1"/>
      <c r="E531" s="1"/>
      <c r="F531" s="1"/>
      <c r="G531" s="1"/>
      <c r="H531" s="1"/>
    </row>
    <row r="532" spans="1:8" x14ac:dyDescent="0.2">
      <c r="A532" s="1"/>
      <c r="B532" s="1"/>
      <c r="C532" s="1"/>
      <c r="E532" s="1"/>
      <c r="F532" s="1"/>
      <c r="G532" s="1"/>
      <c r="H532" s="1"/>
    </row>
    <row r="533" spans="1:8" x14ac:dyDescent="0.2">
      <c r="A533" s="1"/>
      <c r="B533" s="1"/>
      <c r="C533" s="1"/>
      <c r="E533" s="1"/>
      <c r="F533" s="1"/>
      <c r="G533" s="1"/>
      <c r="H533" s="1"/>
    </row>
    <row r="534" spans="1:8" x14ac:dyDescent="0.2">
      <c r="A534" s="1"/>
      <c r="B534" s="1"/>
      <c r="C534" s="1"/>
      <c r="E534" s="1"/>
      <c r="F534" s="1"/>
      <c r="G534" s="1"/>
      <c r="H534" s="1"/>
    </row>
    <row r="535" spans="1:8" x14ac:dyDescent="0.2">
      <c r="A535" s="1"/>
      <c r="B535" s="1"/>
      <c r="C535" s="1"/>
      <c r="E535" s="1"/>
      <c r="F535" s="1"/>
      <c r="G535" s="1"/>
      <c r="H535" s="1"/>
    </row>
    <row r="536" spans="1:8" x14ac:dyDescent="0.2">
      <c r="A536" s="1"/>
      <c r="B536" s="1"/>
      <c r="C536" s="1"/>
      <c r="E536" s="1"/>
      <c r="F536" s="1"/>
      <c r="G536" s="1"/>
      <c r="H536" s="1"/>
    </row>
    <row r="537" spans="1:8" x14ac:dyDescent="0.2">
      <c r="A537" s="1"/>
      <c r="B537" s="1"/>
      <c r="C537" s="1"/>
      <c r="E537" s="1"/>
      <c r="F537" s="1"/>
      <c r="G537" s="1"/>
      <c r="H537" s="1"/>
    </row>
    <row r="538" spans="1:8" x14ac:dyDescent="0.2">
      <c r="A538" s="1"/>
      <c r="B538" s="1"/>
      <c r="C538" s="1"/>
      <c r="E538" s="1"/>
      <c r="F538" s="1"/>
      <c r="G538" s="1"/>
      <c r="H538" s="1"/>
    </row>
    <row r="539" spans="1:8" x14ac:dyDescent="0.2">
      <c r="A539" s="1"/>
      <c r="B539" s="1"/>
      <c r="C539" s="1"/>
      <c r="E539" s="1"/>
      <c r="F539" s="1"/>
      <c r="G539" s="1"/>
      <c r="H539" s="1"/>
    </row>
    <row r="540" spans="1:8" x14ac:dyDescent="0.2">
      <c r="A540" s="1"/>
      <c r="B540" s="1"/>
      <c r="C540" s="1"/>
      <c r="E540" s="1"/>
      <c r="F540" s="1"/>
      <c r="G540" s="1"/>
      <c r="H540" s="1"/>
    </row>
    <row r="541" spans="1:8" x14ac:dyDescent="0.2">
      <c r="A541" s="1"/>
      <c r="B541" s="1"/>
      <c r="C541" s="1"/>
      <c r="E541" s="1"/>
      <c r="F541" s="1"/>
      <c r="G541" s="1"/>
      <c r="H541" s="1"/>
    </row>
    <row r="542" spans="1:8" x14ac:dyDescent="0.2">
      <c r="A542" s="1"/>
      <c r="B542" s="1"/>
      <c r="C542" s="1"/>
      <c r="E542" s="1"/>
      <c r="F542" s="1"/>
      <c r="G542" s="1"/>
      <c r="H542" s="1"/>
    </row>
    <row r="543" spans="1:8" x14ac:dyDescent="0.2">
      <c r="A543" s="1"/>
      <c r="B543" s="1"/>
      <c r="C543" s="1"/>
      <c r="D543" s="1"/>
      <c r="E543" s="1"/>
      <c r="F543" s="1"/>
      <c r="G543" s="1"/>
      <c r="H543" s="1"/>
    </row>
    <row r="544" spans="1:8" x14ac:dyDescent="0.2">
      <c r="A544" s="1"/>
      <c r="B544" s="1"/>
      <c r="C544" s="1"/>
      <c r="D544" s="1"/>
      <c r="E544" s="1"/>
      <c r="F544" s="1"/>
      <c r="G544" s="1"/>
      <c r="H544" s="1"/>
    </row>
    <row r="545" spans="1:8" x14ac:dyDescent="0.2">
      <c r="A545" s="1"/>
      <c r="B545" s="1"/>
      <c r="C545" s="1"/>
      <c r="D545" s="1"/>
      <c r="E545" s="1"/>
      <c r="F545" s="1"/>
      <c r="G545" s="1"/>
      <c r="H545" s="1"/>
    </row>
    <row r="546" spans="1:8" x14ac:dyDescent="0.2">
      <c r="A546" s="1"/>
      <c r="B546" s="1"/>
      <c r="C546" s="1"/>
      <c r="D546" s="1"/>
      <c r="E546" s="1"/>
      <c r="F546" s="1"/>
      <c r="G546" s="1"/>
      <c r="H546" s="1"/>
    </row>
    <row r="547" spans="1:8" x14ac:dyDescent="0.2">
      <c r="A547" s="1"/>
      <c r="B547" s="1"/>
      <c r="C547" s="1"/>
      <c r="E547" s="1"/>
      <c r="F547" s="1"/>
      <c r="G547" s="1"/>
      <c r="H547" s="1"/>
    </row>
    <row r="548" spans="1:8" x14ac:dyDescent="0.2">
      <c r="A548" s="1"/>
      <c r="B548" s="1"/>
      <c r="C548" s="1"/>
      <c r="E548" s="1"/>
      <c r="F548" s="1"/>
      <c r="G548" s="1"/>
      <c r="H548" s="1"/>
    </row>
    <row r="549" spans="1:8" x14ac:dyDescent="0.2">
      <c r="A549" s="1"/>
      <c r="B549" s="1"/>
      <c r="C549" s="1"/>
      <c r="E549" s="1"/>
      <c r="F549" s="1"/>
      <c r="G549" s="1"/>
      <c r="H549" s="1"/>
    </row>
    <row r="550" spans="1:8" x14ac:dyDescent="0.2">
      <c r="A550" s="1"/>
      <c r="B550" s="1"/>
      <c r="C550" s="1"/>
      <c r="E550" s="1"/>
      <c r="F550" s="1"/>
      <c r="G550" s="1"/>
      <c r="H550" s="1"/>
    </row>
    <row r="551" spans="1:8" x14ac:dyDescent="0.2">
      <c r="A551" s="1"/>
      <c r="B551" s="1"/>
      <c r="C551" s="1"/>
      <c r="E551" s="1"/>
      <c r="F551" s="1"/>
      <c r="G551" s="1"/>
      <c r="H551" s="1"/>
    </row>
    <row r="552" spans="1:8" x14ac:dyDescent="0.2">
      <c r="A552" s="1"/>
      <c r="B552" s="1"/>
      <c r="C552" s="1"/>
      <c r="E552" s="1"/>
      <c r="F552" s="1"/>
      <c r="G552" s="1"/>
      <c r="H552" s="1"/>
    </row>
    <row r="553" spans="1:8" x14ac:dyDescent="0.2">
      <c r="A553" s="1"/>
      <c r="B553" s="1"/>
      <c r="C553" s="1"/>
      <c r="E553" s="1"/>
      <c r="F553" s="1"/>
      <c r="G553" s="1"/>
      <c r="H553" s="1"/>
    </row>
    <row r="554" spans="1:8" x14ac:dyDescent="0.2">
      <c r="A554" s="1"/>
      <c r="B554" s="1"/>
      <c r="C554" s="1"/>
      <c r="E554" s="1"/>
      <c r="F554" s="1"/>
      <c r="G554" s="1"/>
      <c r="H554" s="1"/>
    </row>
    <row r="555" spans="1:8" x14ac:dyDescent="0.2">
      <c r="A555" s="1"/>
      <c r="B555" s="1"/>
      <c r="C555" s="1"/>
      <c r="E555" s="1"/>
      <c r="F555" s="1"/>
      <c r="G555" s="1"/>
      <c r="H555" s="1"/>
    </row>
    <row r="556" spans="1:8" x14ac:dyDescent="0.2">
      <c r="A556" s="1"/>
      <c r="B556" s="1"/>
      <c r="C556" s="1"/>
      <c r="E556" s="1"/>
      <c r="F556" s="1"/>
      <c r="G556" s="1"/>
      <c r="H556" s="1"/>
    </row>
    <row r="557" spans="1:8" x14ac:dyDescent="0.2">
      <c r="A557" s="1"/>
      <c r="B557" s="1"/>
      <c r="C557" s="1"/>
      <c r="E557" s="1"/>
      <c r="F557" s="1"/>
      <c r="G557" s="1"/>
      <c r="H557" s="1"/>
    </row>
    <row r="558" spans="1:8" x14ac:dyDescent="0.2">
      <c r="A558" s="1"/>
      <c r="B558" s="1"/>
      <c r="C558" s="1"/>
      <c r="E558" s="1"/>
      <c r="F558" s="1"/>
      <c r="G558" s="1"/>
      <c r="H558" s="1"/>
    </row>
    <row r="559" spans="1:8" x14ac:dyDescent="0.2">
      <c r="A559" s="1"/>
      <c r="B559" s="1"/>
      <c r="C559" s="1"/>
      <c r="E559" s="1"/>
      <c r="F559" s="1"/>
      <c r="G559" s="1"/>
      <c r="H559" s="1"/>
    </row>
    <row r="560" spans="1:8" x14ac:dyDescent="0.2">
      <c r="A560" s="1"/>
      <c r="B560" s="1"/>
      <c r="C560" s="1"/>
      <c r="E560" s="1"/>
      <c r="F560" s="1"/>
      <c r="G560" s="1"/>
      <c r="H560" s="1"/>
    </row>
    <row r="561" spans="1:8" x14ac:dyDescent="0.2">
      <c r="A561" s="1"/>
      <c r="B561" s="1"/>
      <c r="C561" s="1"/>
      <c r="E561" s="1"/>
      <c r="F561" s="1"/>
      <c r="G561" s="1"/>
      <c r="H561" s="1"/>
    </row>
    <row r="562" spans="1:8" x14ac:dyDescent="0.2">
      <c r="A562" s="1"/>
      <c r="B562" s="1"/>
      <c r="C562" s="1"/>
      <c r="E562" s="1"/>
      <c r="F562" s="1"/>
      <c r="G562" s="1"/>
      <c r="H562" s="1"/>
    </row>
    <row r="563" spans="1:8" x14ac:dyDescent="0.2">
      <c r="A563" s="1"/>
      <c r="B563" s="1"/>
      <c r="C563" s="1"/>
      <c r="E563" s="1"/>
      <c r="F563" s="1"/>
      <c r="G563" s="1"/>
      <c r="H563" s="1"/>
    </row>
    <row r="564" spans="1:8" x14ac:dyDescent="0.2">
      <c r="A564" s="1"/>
      <c r="B564" s="1"/>
      <c r="C564" s="1"/>
      <c r="E564" s="1"/>
      <c r="F564" s="1"/>
      <c r="G564" s="1"/>
      <c r="H564" s="1"/>
    </row>
    <row r="565" spans="1:8" x14ac:dyDescent="0.2">
      <c r="A565" s="1"/>
      <c r="B565" s="1"/>
      <c r="C565" s="1"/>
      <c r="E565" s="1"/>
      <c r="F565" s="1"/>
      <c r="G565" s="1"/>
      <c r="H565" s="1"/>
    </row>
    <row r="566" spans="1:8" x14ac:dyDescent="0.2">
      <c r="A566" s="1"/>
      <c r="B566" s="1"/>
      <c r="C566" s="1"/>
      <c r="E566" s="1"/>
      <c r="F566" s="1"/>
      <c r="G566" s="1"/>
      <c r="H566" s="1"/>
    </row>
    <row r="567" spans="1:8" x14ac:dyDescent="0.2">
      <c r="A567" s="1"/>
      <c r="B567" s="1"/>
      <c r="C567" s="1"/>
      <c r="E567" s="1"/>
      <c r="F567" s="1"/>
      <c r="G567" s="1"/>
      <c r="H567" s="1"/>
    </row>
    <row r="568" spans="1:8" x14ac:dyDescent="0.2">
      <c r="A568" s="1"/>
      <c r="B568" s="1"/>
      <c r="C568" s="1"/>
      <c r="E568" s="1"/>
      <c r="F568" s="1"/>
      <c r="G568" s="1"/>
      <c r="H568" s="1"/>
    </row>
    <row r="569" spans="1:8" x14ac:dyDescent="0.2">
      <c r="A569" s="1"/>
      <c r="B569" s="1"/>
      <c r="C569" s="1"/>
      <c r="E569" s="1"/>
      <c r="F569" s="1"/>
      <c r="G569" s="1"/>
      <c r="H569" s="1"/>
    </row>
    <row r="570" spans="1:8" x14ac:dyDescent="0.2">
      <c r="A570" s="1"/>
      <c r="B570" s="1"/>
      <c r="C570" s="1"/>
      <c r="E570" s="1"/>
      <c r="F570" s="1"/>
      <c r="G570" s="1"/>
      <c r="H570" s="1"/>
    </row>
    <row r="571" spans="1:8" x14ac:dyDescent="0.2">
      <c r="A571" s="1"/>
      <c r="B571" s="1"/>
      <c r="C571" s="1"/>
      <c r="E571" s="1"/>
      <c r="F571" s="1"/>
      <c r="G571" s="1"/>
      <c r="H571" s="1"/>
    </row>
    <row r="572" spans="1:8" x14ac:dyDescent="0.2">
      <c r="A572" s="1"/>
      <c r="B572" s="1"/>
      <c r="C572" s="1"/>
      <c r="E572" s="1"/>
      <c r="F572" s="1"/>
      <c r="G572" s="1"/>
      <c r="H572" s="1"/>
    </row>
    <row r="573" spans="1:8" x14ac:dyDescent="0.2">
      <c r="A573" s="1"/>
      <c r="B573" s="1"/>
      <c r="C573" s="1"/>
      <c r="E573" s="1"/>
      <c r="F573" s="1"/>
      <c r="G573" s="1"/>
      <c r="H573" s="1"/>
    </row>
    <row r="574" spans="1:8" x14ac:dyDescent="0.2">
      <c r="A574" s="1"/>
      <c r="B574" s="1"/>
      <c r="C574" s="1"/>
      <c r="E574" s="1"/>
      <c r="F574" s="1"/>
      <c r="G574" s="1"/>
      <c r="H574" s="1"/>
    </row>
    <row r="575" spans="1:8" x14ac:dyDescent="0.2">
      <c r="A575" s="1"/>
      <c r="B575" s="1"/>
      <c r="C575" s="1"/>
      <c r="E575" s="1"/>
      <c r="F575" s="1"/>
      <c r="G575" s="1"/>
      <c r="H575" s="1"/>
    </row>
    <row r="576" spans="1:8" x14ac:dyDescent="0.2">
      <c r="A576" s="1"/>
      <c r="B576" s="1"/>
      <c r="C576" s="1"/>
      <c r="E576" s="1"/>
      <c r="F576" s="1"/>
      <c r="G576" s="1"/>
      <c r="H576" s="1"/>
    </row>
    <row r="577" spans="1:8" x14ac:dyDescent="0.2">
      <c r="A577" s="1"/>
      <c r="B577" s="1"/>
      <c r="C577" s="1"/>
      <c r="E577" s="1"/>
      <c r="F577" s="1"/>
      <c r="G577" s="1"/>
      <c r="H577" s="1"/>
    </row>
    <row r="578" spans="1:8" x14ac:dyDescent="0.2">
      <c r="A578" s="1"/>
      <c r="B578" s="1"/>
      <c r="C578" s="1"/>
      <c r="E578" s="1"/>
      <c r="F578" s="1"/>
      <c r="G578" s="1"/>
      <c r="H578" s="1"/>
    </row>
    <row r="579" spans="1:8" x14ac:dyDescent="0.2">
      <c r="A579" s="1"/>
      <c r="B579" s="1"/>
      <c r="C579" s="1"/>
      <c r="E579" s="1"/>
      <c r="F579" s="1"/>
      <c r="G579" s="1"/>
      <c r="H579" s="1"/>
    </row>
    <row r="580" spans="1:8" x14ac:dyDescent="0.2">
      <c r="A580" s="1"/>
      <c r="B580" s="1"/>
      <c r="C580" s="1"/>
      <c r="E580" s="1"/>
      <c r="F580" s="1"/>
      <c r="G580" s="1"/>
      <c r="H580" s="1"/>
    </row>
    <row r="581" spans="1:8" x14ac:dyDescent="0.2">
      <c r="A581" s="1"/>
      <c r="B581" s="1"/>
      <c r="C581" s="1"/>
      <c r="E581" s="1"/>
      <c r="F581" s="1"/>
      <c r="G581" s="1"/>
      <c r="H581" s="1"/>
    </row>
    <row r="582" spans="1:8" x14ac:dyDescent="0.2">
      <c r="A582" s="1"/>
      <c r="B582" s="1"/>
      <c r="C582" s="1"/>
      <c r="E582" s="1"/>
      <c r="F582" s="1"/>
      <c r="G582" s="1"/>
      <c r="H582" s="1"/>
    </row>
    <row r="583" spans="1:8" x14ac:dyDescent="0.2">
      <c r="A583" s="1"/>
      <c r="B583" s="1"/>
      <c r="C583" s="1"/>
      <c r="E583" s="1"/>
      <c r="F583" s="1"/>
      <c r="G583" s="1"/>
      <c r="H583" s="1"/>
    </row>
    <row r="584" spans="1:8" x14ac:dyDescent="0.2">
      <c r="A584" s="1"/>
      <c r="B584" s="1"/>
      <c r="C584" s="1"/>
      <c r="E584" s="1"/>
      <c r="F584" s="1"/>
      <c r="G584" s="1"/>
      <c r="H584" s="1"/>
    </row>
    <row r="585" spans="1:8" x14ac:dyDescent="0.2">
      <c r="A585" s="1"/>
      <c r="B585" s="1"/>
      <c r="C585" s="1"/>
      <c r="E585" s="1"/>
      <c r="F585" s="1"/>
      <c r="G585" s="1"/>
      <c r="H585" s="1"/>
    </row>
    <row r="586" spans="1:8" x14ac:dyDescent="0.2">
      <c r="A586" s="1"/>
      <c r="B586" s="1"/>
      <c r="C586" s="1"/>
      <c r="E586" s="1"/>
      <c r="F586" s="1"/>
      <c r="G586" s="1"/>
      <c r="H586" s="1"/>
    </row>
    <row r="587" spans="1:8" x14ac:dyDescent="0.2">
      <c r="A587" s="1"/>
      <c r="B587" s="1"/>
      <c r="C587" s="1"/>
      <c r="E587" s="1"/>
      <c r="F587" s="1"/>
      <c r="G587" s="1"/>
      <c r="H587" s="1"/>
    </row>
    <row r="588" spans="1:8" x14ac:dyDescent="0.2">
      <c r="A588" s="1"/>
      <c r="B588" s="1"/>
      <c r="C588" s="1"/>
      <c r="E588" s="1"/>
      <c r="F588" s="1"/>
      <c r="G588" s="1"/>
      <c r="H588" s="1"/>
    </row>
    <row r="589" spans="1:8" x14ac:dyDescent="0.2">
      <c r="A589" s="1"/>
      <c r="B589" s="1"/>
      <c r="C589" s="1"/>
      <c r="E589" s="1"/>
      <c r="F589" s="1"/>
      <c r="G589" s="1"/>
      <c r="H589" s="1"/>
    </row>
    <row r="590" spans="1:8" x14ac:dyDescent="0.2">
      <c r="A590" s="1"/>
      <c r="B590" s="1"/>
      <c r="C590" s="1"/>
      <c r="E590" s="1"/>
      <c r="F590" s="1"/>
      <c r="G590" s="1"/>
      <c r="H590" s="1"/>
    </row>
    <row r="591" spans="1:8" x14ac:dyDescent="0.2">
      <c r="A591" s="1"/>
      <c r="B591" s="1"/>
      <c r="C591" s="1"/>
      <c r="E591" s="1"/>
      <c r="F591" s="1"/>
      <c r="G591" s="1"/>
      <c r="H591" s="1"/>
    </row>
    <row r="592" spans="1:8" x14ac:dyDescent="0.2">
      <c r="A592" s="1"/>
      <c r="B592" s="1"/>
      <c r="C592" s="1"/>
      <c r="E592" s="1"/>
      <c r="F592" s="1"/>
      <c r="G592" s="1"/>
      <c r="H592" s="1"/>
    </row>
    <row r="593" spans="1:8" x14ac:dyDescent="0.2">
      <c r="A593" s="1"/>
      <c r="B593" s="1"/>
      <c r="C593" s="1"/>
      <c r="E593" s="1"/>
      <c r="F593" s="1"/>
      <c r="G593" s="1"/>
      <c r="H593" s="1"/>
    </row>
    <row r="594" spans="1:8" x14ac:dyDescent="0.2">
      <c r="A594" s="1"/>
      <c r="B594" s="1"/>
      <c r="C594" s="1"/>
      <c r="E594" s="1"/>
      <c r="F594" s="1"/>
      <c r="G594" s="1"/>
      <c r="H594" s="1"/>
    </row>
    <row r="595" spans="1:8" x14ac:dyDescent="0.2">
      <c r="A595" s="1"/>
      <c r="B595" s="1"/>
      <c r="C595" s="1"/>
      <c r="E595" s="1"/>
      <c r="F595" s="1"/>
      <c r="G595" s="1"/>
      <c r="H595" s="1"/>
    </row>
    <row r="596" spans="1:8" x14ac:dyDescent="0.2">
      <c r="A596" s="1"/>
      <c r="B596" s="1"/>
      <c r="C596" s="1"/>
      <c r="E596" s="1"/>
      <c r="F596" s="1"/>
      <c r="G596" s="1"/>
      <c r="H596" s="1"/>
    </row>
    <row r="597" spans="1:8" x14ac:dyDescent="0.2">
      <c r="A597" s="1"/>
      <c r="B597" s="1"/>
      <c r="C597" s="1"/>
      <c r="E597" s="1"/>
      <c r="F597" s="1"/>
      <c r="G597" s="1"/>
      <c r="H597" s="1"/>
    </row>
    <row r="598" spans="1:8" x14ac:dyDescent="0.2">
      <c r="A598" s="1"/>
      <c r="B598" s="1"/>
      <c r="C598" s="1"/>
      <c r="E598" s="1"/>
      <c r="F598" s="1"/>
      <c r="G598" s="1"/>
      <c r="H598" s="1"/>
    </row>
    <row r="599" spans="1:8" x14ac:dyDescent="0.2">
      <c r="A599" s="1"/>
      <c r="B599" s="1"/>
      <c r="C599" s="1"/>
      <c r="E599" s="1"/>
      <c r="F599" s="1"/>
      <c r="G599" s="1"/>
      <c r="H599" s="1"/>
    </row>
    <row r="600" spans="1:8" x14ac:dyDescent="0.2">
      <c r="A600" s="1"/>
      <c r="B600" s="1"/>
      <c r="C600" s="1"/>
      <c r="E600" s="1"/>
      <c r="F600" s="1"/>
      <c r="G600" s="1"/>
      <c r="H600" s="1"/>
    </row>
    <row r="601" spans="1:8" x14ac:dyDescent="0.2">
      <c r="A601" s="1"/>
      <c r="B601" s="1"/>
      <c r="C601" s="1"/>
      <c r="E601" s="1"/>
      <c r="F601" s="1"/>
      <c r="G601" s="1"/>
      <c r="H601" s="1"/>
    </row>
    <row r="602" spans="1:8" x14ac:dyDescent="0.2">
      <c r="A602" s="1"/>
      <c r="B602" s="1"/>
      <c r="C602" s="1"/>
      <c r="E602" s="1"/>
      <c r="F602" s="1"/>
      <c r="G602" s="1"/>
      <c r="H602" s="1"/>
    </row>
    <row r="603" spans="1:8" x14ac:dyDescent="0.2">
      <c r="A603" s="1"/>
      <c r="B603" s="1"/>
      <c r="C603" s="1"/>
      <c r="E603" s="1"/>
      <c r="F603" s="1"/>
      <c r="G603" s="1"/>
      <c r="H603" s="1"/>
    </row>
    <row r="604" spans="1:8" x14ac:dyDescent="0.2">
      <c r="A604" s="1"/>
      <c r="B604" s="1"/>
      <c r="C604" s="1"/>
      <c r="E604" s="1"/>
      <c r="F604" s="1"/>
      <c r="G604" s="1"/>
      <c r="H604" s="1"/>
    </row>
    <row r="605" spans="1:8" x14ac:dyDescent="0.2">
      <c r="A605" s="1"/>
      <c r="B605" s="1"/>
      <c r="C605" s="1"/>
      <c r="E605" s="1"/>
      <c r="F605" s="1"/>
      <c r="G605" s="1"/>
      <c r="H605" s="1"/>
    </row>
    <row r="606" spans="1:8" x14ac:dyDescent="0.2">
      <c r="A606" s="1"/>
      <c r="B606" s="1"/>
      <c r="C606" s="1"/>
      <c r="E606" s="1"/>
      <c r="F606" s="1"/>
      <c r="G606" s="1"/>
      <c r="H606" s="1"/>
    </row>
    <row r="607" spans="1:8" x14ac:dyDescent="0.2">
      <c r="A607" s="1"/>
      <c r="B607" s="1"/>
      <c r="C607" s="1"/>
      <c r="E607" s="1"/>
      <c r="F607" s="1"/>
      <c r="G607" s="1"/>
      <c r="H607" s="1"/>
    </row>
    <row r="608" spans="1:8" x14ac:dyDescent="0.2">
      <c r="A608" s="1"/>
      <c r="B608" s="1"/>
      <c r="C608" s="1"/>
      <c r="E608" s="1"/>
      <c r="F608" s="1"/>
      <c r="G608" s="1"/>
      <c r="H608" s="1"/>
    </row>
    <row r="609" spans="1:8" x14ac:dyDescent="0.2">
      <c r="A609" s="1"/>
      <c r="B609" s="1"/>
      <c r="C609" s="1"/>
      <c r="E609" s="1"/>
      <c r="F609" s="1"/>
      <c r="G609" s="1"/>
      <c r="H609" s="1"/>
    </row>
    <row r="610" spans="1:8" x14ac:dyDescent="0.2">
      <c r="A610" s="1"/>
      <c r="B610" s="1"/>
      <c r="C610" s="1"/>
      <c r="E610" s="1"/>
      <c r="F610" s="1"/>
      <c r="G610" s="1"/>
      <c r="H610" s="1"/>
    </row>
    <row r="611" spans="1:8" x14ac:dyDescent="0.2">
      <c r="A611" s="1"/>
      <c r="B611" s="1"/>
      <c r="C611" s="1"/>
      <c r="E611" s="1"/>
      <c r="F611" s="1"/>
      <c r="G611" s="1"/>
      <c r="H611" s="1"/>
    </row>
    <row r="612" spans="1:8" x14ac:dyDescent="0.2">
      <c r="A612" s="1"/>
      <c r="B612" s="1"/>
      <c r="C612" s="1"/>
      <c r="E612" s="1"/>
      <c r="F612" s="1"/>
      <c r="G612" s="1"/>
      <c r="H612" s="1"/>
    </row>
    <row r="613" spans="1:8" x14ac:dyDescent="0.2">
      <c r="A613" s="1"/>
      <c r="B613" s="1"/>
      <c r="C613" s="1"/>
      <c r="E613" s="1"/>
      <c r="F613" s="1"/>
      <c r="G613" s="1"/>
      <c r="H613" s="1"/>
    </row>
    <row r="614" spans="1:8" x14ac:dyDescent="0.2">
      <c r="A614" s="1"/>
      <c r="B614" s="1"/>
      <c r="C614" s="1"/>
      <c r="E614" s="1"/>
      <c r="F614" s="1"/>
      <c r="G614" s="1"/>
      <c r="H614" s="1"/>
    </row>
    <row r="615" spans="1:8" x14ac:dyDescent="0.2">
      <c r="A615" s="1"/>
      <c r="B615" s="1"/>
      <c r="C615" s="1"/>
      <c r="E615" s="1"/>
      <c r="F615" s="1"/>
      <c r="G615" s="1"/>
      <c r="H615" s="1"/>
    </row>
    <row r="616" spans="1:8" x14ac:dyDescent="0.2">
      <c r="A616" s="1"/>
      <c r="B616" s="1"/>
      <c r="C616" s="1"/>
      <c r="E616" s="1"/>
      <c r="F616" s="1"/>
      <c r="G616" s="1"/>
      <c r="H616" s="1"/>
    </row>
    <row r="617" spans="1:8" x14ac:dyDescent="0.2">
      <c r="A617" s="1"/>
      <c r="B617" s="1"/>
      <c r="C617" s="1"/>
      <c r="E617" s="1"/>
      <c r="F617" s="1"/>
      <c r="G617" s="1"/>
      <c r="H617" s="1"/>
    </row>
    <row r="618" spans="1:8" x14ac:dyDescent="0.2">
      <c r="A618" s="1"/>
      <c r="B618" s="1"/>
      <c r="C618" s="1"/>
      <c r="E618" s="1"/>
      <c r="F618" s="1"/>
      <c r="G618" s="1"/>
      <c r="H618" s="1"/>
    </row>
    <row r="619" spans="1:8" x14ac:dyDescent="0.2">
      <c r="A619" s="1"/>
      <c r="B619" s="1"/>
      <c r="C619" s="1"/>
      <c r="E619" s="1"/>
      <c r="F619" s="1"/>
      <c r="G619" s="1"/>
      <c r="H619" s="1"/>
    </row>
    <row r="620" spans="1:8" x14ac:dyDescent="0.2">
      <c r="A620" s="1"/>
      <c r="B620" s="1"/>
      <c r="C620" s="1"/>
      <c r="E620" s="1"/>
      <c r="F620" s="1"/>
      <c r="G620" s="1"/>
      <c r="H620" s="1"/>
    </row>
    <row r="621" spans="1:8" x14ac:dyDescent="0.2">
      <c r="A621" s="1"/>
      <c r="B621" s="1"/>
      <c r="C621" s="1"/>
      <c r="E621" s="1"/>
      <c r="F621" s="1"/>
      <c r="G621" s="1"/>
      <c r="H621" s="1"/>
    </row>
    <row r="622" spans="1:8" x14ac:dyDescent="0.2">
      <c r="A622" s="1"/>
      <c r="B622" s="1"/>
      <c r="C622" s="1"/>
      <c r="E622" s="1"/>
      <c r="F622" s="1"/>
      <c r="G622" s="1"/>
      <c r="H622" s="1"/>
    </row>
    <row r="623" spans="1:8" x14ac:dyDescent="0.2">
      <c r="A623" s="1"/>
      <c r="B623" s="1"/>
      <c r="C623" s="1"/>
      <c r="E623" s="1"/>
      <c r="F623" s="1"/>
      <c r="G623" s="1"/>
      <c r="H623" s="1"/>
    </row>
    <row r="624" spans="1:8" x14ac:dyDescent="0.2">
      <c r="A624" s="1"/>
      <c r="B624" s="1"/>
      <c r="C624" s="1"/>
      <c r="E624" s="1"/>
      <c r="F624" s="1"/>
      <c r="G624" s="1"/>
      <c r="H624" s="1"/>
    </row>
    <row r="625" spans="1:8" x14ac:dyDescent="0.2">
      <c r="A625" s="1"/>
      <c r="B625" s="1"/>
      <c r="C625" s="1"/>
      <c r="E625" s="1"/>
      <c r="F625" s="1"/>
      <c r="G625" s="1"/>
      <c r="H625" s="1"/>
    </row>
    <row r="626" spans="1:8" x14ac:dyDescent="0.2">
      <c r="A626" s="1"/>
      <c r="B626" s="1"/>
      <c r="C626" s="1"/>
      <c r="E626" s="1"/>
      <c r="F626" s="1"/>
      <c r="G626" s="1"/>
      <c r="H626" s="1"/>
    </row>
    <row r="627" spans="1:8" x14ac:dyDescent="0.2">
      <c r="A627" s="1"/>
      <c r="B627" s="1"/>
      <c r="C627" s="1"/>
      <c r="E627" s="1"/>
      <c r="F627" s="1"/>
      <c r="G627" s="1"/>
      <c r="H627" s="1"/>
    </row>
    <row r="628" spans="1:8" x14ac:dyDescent="0.2">
      <c r="A628" s="1"/>
      <c r="B628" s="1"/>
      <c r="C628" s="1"/>
      <c r="E628" s="1"/>
      <c r="F628" s="1"/>
      <c r="G628" s="1"/>
      <c r="H628" s="1"/>
    </row>
    <row r="629" spans="1:8" x14ac:dyDescent="0.2">
      <c r="A629" s="1"/>
      <c r="B629" s="1"/>
      <c r="C629" s="1"/>
      <c r="E629" s="1"/>
      <c r="F629" s="1"/>
      <c r="G629" s="1"/>
      <c r="H629" s="1"/>
    </row>
  </sheetData>
  <sortState xmlns:xlrd2="http://schemas.microsoft.com/office/spreadsheetml/2017/richdata2" ref="A144:M247">
    <sortCondition ref="A144:A24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2"/>
  <sheetViews>
    <sheetView zoomScale="62" zoomScaleNormal="62" workbookViewId="0">
      <selection activeCell="D8" sqref="D8:D9"/>
    </sheetView>
  </sheetViews>
  <sheetFormatPr defaultRowHeight="12.7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</v>
      </c>
      <c r="J1" s="1" t="s">
        <v>24</v>
      </c>
      <c r="K1" s="1" t="s">
        <v>66</v>
      </c>
    </row>
    <row r="2" spans="1:12" x14ac:dyDescent="0.2">
      <c r="A2" s="71">
        <v>1</v>
      </c>
      <c r="B2" s="71" t="s">
        <v>148</v>
      </c>
      <c r="C2" s="71" t="s">
        <v>42</v>
      </c>
      <c r="E2" s="71">
        <v>0</v>
      </c>
      <c r="F2" s="71">
        <v>3</v>
      </c>
      <c r="G2" s="71">
        <v>575.6</v>
      </c>
      <c r="H2" s="71">
        <v>77.313999999999993</v>
      </c>
      <c r="I2" s="71">
        <v>4236</v>
      </c>
      <c r="J2" s="71">
        <v>-36.380000000000003</v>
      </c>
      <c r="K2" s="71">
        <v>1.07735E-2</v>
      </c>
      <c r="L2" s="32">
        <v>1</v>
      </c>
    </row>
    <row r="3" spans="1:12" x14ac:dyDescent="0.2">
      <c r="A3" s="71">
        <v>1</v>
      </c>
      <c r="B3" s="71" t="s">
        <v>148</v>
      </c>
      <c r="C3" s="71" t="s">
        <v>42</v>
      </c>
      <c r="E3" s="71">
        <v>0</v>
      </c>
      <c r="F3" s="71">
        <v>4</v>
      </c>
      <c r="G3" s="71">
        <v>625.29999999999995</v>
      </c>
      <c r="H3" s="71">
        <v>78.325999999999993</v>
      </c>
      <c r="I3" s="71">
        <v>4252</v>
      </c>
      <c r="J3" s="71">
        <v>-36.649000000000001</v>
      </c>
      <c r="K3" s="71">
        <v>1.0770500000000001E-2</v>
      </c>
      <c r="L3" s="32">
        <v>2</v>
      </c>
    </row>
    <row r="4" spans="1:12" x14ac:dyDescent="0.2">
      <c r="A4" s="71">
        <v>2</v>
      </c>
      <c r="B4" s="71" t="s">
        <v>17</v>
      </c>
      <c r="C4" s="71" t="s">
        <v>43</v>
      </c>
      <c r="D4" s="71">
        <v>0.62180000000000002</v>
      </c>
      <c r="E4" s="71">
        <v>89</v>
      </c>
      <c r="F4" s="71">
        <v>5</v>
      </c>
      <c r="G4" s="71">
        <v>575.4</v>
      </c>
      <c r="H4" s="71">
        <v>51.789000000000001</v>
      </c>
      <c r="I4" s="71">
        <v>2842</v>
      </c>
      <c r="J4" s="71">
        <v>-36.380000000000003</v>
      </c>
      <c r="K4" s="71">
        <v>1.07735E-2</v>
      </c>
      <c r="L4" s="32">
        <v>3</v>
      </c>
    </row>
    <row r="5" spans="1:12" x14ac:dyDescent="0.2">
      <c r="A5" s="71">
        <v>2</v>
      </c>
      <c r="B5" s="71" t="s">
        <v>17</v>
      </c>
      <c r="C5" s="71" t="s">
        <v>43</v>
      </c>
      <c r="D5" s="71">
        <v>0.62180000000000002</v>
      </c>
      <c r="E5" s="71">
        <v>89</v>
      </c>
      <c r="F5" s="71">
        <v>6</v>
      </c>
      <c r="G5" s="71">
        <v>625.1</v>
      </c>
      <c r="H5" s="71">
        <v>52.481999999999999</v>
      </c>
      <c r="I5" s="71">
        <v>2852</v>
      </c>
      <c r="J5" s="71">
        <v>-36.594000000000001</v>
      </c>
      <c r="K5" s="71">
        <v>1.07711E-2</v>
      </c>
      <c r="L5" s="32">
        <v>4</v>
      </c>
    </row>
    <row r="6" spans="1:12" x14ac:dyDescent="0.2">
      <c r="A6" s="71">
        <v>3</v>
      </c>
      <c r="B6" s="71" t="s">
        <v>17</v>
      </c>
      <c r="C6" s="71" t="s">
        <v>44</v>
      </c>
      <c r="D6" s="71">
        <v>0.61919999999999997</v>
      </c>
      <c r="E6" s="71">
        <v>89</v>
      </c>
      <c r="F6" s="71">
        <v>5</v>
      </c>
      <c r="G6" s="71">
        <v>575.4</v>
      </c>
      <c r="H6" s="71">
        <v>51.814</v>
      </c>
      <c r="I6" s="71">
        <v>2842</v>
      </c>
      <c r="J6" s="71">
        <v>-36.380000000000003</v>
      </c>
      <c r="K6" s="71">
        <v>1.07735E-2</v>
      </c>
      <c r="L6" s="32">
        <v>5</v>
      </c>
    </row>
    <row r="7" spans="1:12" x14ac:dyDescent="0.2">
      <c r="A7" s="71">
        <v>3</v>
      </c>
      <c r="B7" s="71" t="s">
        <v>17</v>
      </c>
      <c r="C7" s="71" t="s">
        <v>44</v>
      </c>
      <c r="D7" s="71">
        <v>0.61919999999999997</v>
      </c>
      <c r="E7" s="71">
        <v>89</v>
      </c>
      <c r="F7" s="71">
        <v>6</v>
      </c>
      <c r="G7" s="71">
        <v>625.1</v>
      </c>
      <c r="H7" s="71">
        <v>52.512999999999998</v>
      </c>
      <c r="I7" s="71">
        <v>2856</v>
      </c>
      <c r="J7" s="71">
        <v>-36.585999999999999</v>
      </c>
      <c r="K7" s="71">
        <v>1.07712E-2</v>
      </c>
      <c r="L7" s="32">
        <v>6</v>
      </c>
    </row>
    <row r="8" spans="1:12" x14ac:dyDescent="0.2">
      <c r="A8" s="71">
        <v>4</v>
      </c>
      <c r="B8" s="71" t="s">
        <v>12</v>
      </c>
      <c r="C8" s="71" t="s">
        <v>45</v>
      </c>
      <c r="D8" s="55">
        <v>0.53910000000000002</v>
      </c>
      <c r="E8" s="71">
        <v>89</v>
      </c>
      <c r="F8" s="71">
        <v>5</v>
      </c>
      <c r="G8" s="71">
        <v>575.4</v>
      </c>
      <c r="H8" s="71">
        <v>51.787999999999997</v>
      </c>
      <c r="I8" s="71">
        <v>2840</v>
      </c>
      <c r="J8" s="71">
        <v>-36.380000000000003</v>
      </c>
      <c r="K8" s="71">
        <v>1.07735E-2</v>
      </c>
      <c r="L8" s="32">
        <v>7</v>
      </c>
    </row>
    <row r="9" spans="1:12" x14ac:dyDescent="0.2">
      <c r="A9" s="71">
        <v>4</v>
      </c>
      <c r="B9" s="71" t="s">
        <v>12</v>
      </c>
      <c r="C9" s="71" t="s">
        <v>45</v>
      </c>
      <c r="D9" s="55">
        <v>0.53910000000000002</v>
      </c>
      <c r="E9" s="71">
        <v>89</v>
      </c>
      <c r="F9" s="71">
        <v>6</v>
      </c>
      <c r="G9" s="71">
        <v>625.1</v>
      </c>
      <c r="H9" s="71">
        <v>52.543999999999997</v>
      </c>
      <c r="I9" s="71">
        <v>2855</v>
      </c>
      <c r="J9" s="71">
        <v>-36.661000000000001</v>
      </c>
      <c r="K9" s="71">
        <v>1.07703E-2</v>
      </c>
      <c r="L9" s="32">
        <v>8</v>
      </c>
    </row>
    <row r="10" spans="1:12" x14ac:dyDescent="0.2">
      <c r="A10" s="71">
        <v>5</v>
      </c>
      <c r="B10" s="71" t="s">
        <v>12</v>
      </c>
      <c r="C10" s="71" t="s">
        <v>46</v>
      </c>
      <c r="D10" s="71">
        <v>0.61270000000000002</v>
      </c>
      <c r="E10" s="71">
        <v>89</v>
      </c>
      <c r="F10" s="71">
        <v>5</v>
      </c>
      <c r="G10" s="71">
        <v>575.4</v>
      </c>
      <c r="H10" s="71">
        <v>51.96</v>
      </c>
      <c r="I10" s="71">
        <v>2851</v>
      </c>
      <c r="J10" s="71">
        <v>-36.380000000000003</v>
      </c>
      <c r="K10" s="71">
        <v>1.07735E-2</v>
      </c>
      <c r="L10" s="32">
        <v>9</v>
      </c>
    </row>
    <row r="11" spans="1:12" x14ac:dyDescent="0.2">
      <c r="A11" s="71">
        <v>5</v>
      </c>
      <c r="B11" s="71" t="s">
        <v>12</v>
      </c>
      <c r="C11" s="71" t="s">
        <v>46</v>
      </c>
      <c r="D11" s="71">
        <v>0.61270000000000002</v>
      </c>
      <c r="E11" s="71">
        <v>89</v>
      </c>
      <c r="F11" s="71">
        <v>6</v>
      </c>
      <c r="G11" s="71">
        <v>625.1</v>
      </c>
      <c r="H11" s="71">
        <v>52.658000000000001</v>
      </c>
      <c r="I11" s="71">
        <v>2861</v>
      </c>
      <c r="J11" s="71">
        <v>-36.578000000000003</v>
      </c>
      <c r="K11" s="71">
        <v>1.07712E-2</v>
      </c>
      <c r="L11" s="32">
        <v>10</v>
      </c>
    </row>
    <row r="12" spans="1:12" x14ac:dyDescent="0.2">
      <c r="A12" s="71">
        <v>6</v>
      </c>
      <c r="B12" s="71" t="s">
        <v>155</v>
      </c>
      <c r="C12" s="71" t="s">
        <v>47</v>
      </c>
      <c r="D12" s="71">
        <v>3.29</v>
      </c>
      <c r="E12" s="71">
        <v>0</v>
      </c>
      <c r="F12" s="71">
        <v>5</v>
      </c>
      <c r="G12" s="71">
        <v>575.4</v>
      </c>
      <c r="H12" s="71">
        <v>78.510000000000005</v>
      </c>
      <c r="I12" s="71">
        <v>4284</v>
      </c>
      <c r="J12" s="71">
        <v>-36.380000000000003</v>
      </c>
      <c r="K12" s="71">
        <v>1.07735E-2</v>
      </c>
      <c r="L12" s="32">
        <v>11</v>
      </c>
    </row>
    <row r="13" spans="1:12" x14ac:dyDescent="0.2">
      <c r="A13" s="71">
        <v>6</v>
      </c>
      <c r="B13" s="71" t="s">
        <v>155</v>
      </c>
      <c r="C13" s="71" t="s">
        <v>47</v>
      </c>
      <c r="D13" s="71">
        <v>3.29</v>
      </c>
      <c r="E13" s="71">
        <v>0</v>
      </c>
      <c r="F13" s="71">
        <v>6</v>
      </c>
      <c r="G13" s="71">
        <v>625.29999999999995</v>
      </c>
      <c r="H13" s="71">
        <v>79.116</v>
      </c>
      <c r="I13" s="71">
        <v>4294</v>
      </c>
      <c r="J13" s="71">
        <v>-36.517000000000003</v>
      </c>
      <c r="K13" s="71">
        <v>1.0771899999999999E-2</v>
      </c>
      <c r="L13" s="32">
        <v>12</v>
      </c>
    </row>
    <row r="14" spans="1:12" x14ac:dyDescent="0.2">
      <c r="A14" s="71">
        <v>7</v>
      </c>
      <c r="B14" s="71" t="s">
        <v>155</v>
      </c>
      <c r="C14" s="71" t="s">
        <v>48</v>
      </c>
      <c r="D14" s="71">
        <v>5.07</v>
      </c>
      <c r="E14" s="71">
        <v>0</v>
      </c>
      <c r="F14" s="71">
        <v>5</v>
      </c>
      <c r="G14" s="71">
        <v>575.6</v>
      </c>
      <c r="H14" s="71">
        <v>78.89</v>
      </c>
      <c r="I14" s="71">
        <v>4299</v>
      </c>
      <c r="J14" s="71">
        <v>-36.380000000000003</v>
      </c>
      <c r="K14" s="71">
        <v>1.07735E-2</v>
      </c>
      <c r="L14" s="32">
        <v>13</v>
      </c>
    </row>
    <row r="15" spans="1:12" x14ac:dyDescent="0.2">
      <c r="A15" s="71">
        <v>7</v>
      </c>
      <c r="B15" s="71" t="s">
        <v>155</v>
      </c>
      <c r="C15" s="71" t="s">
        <v>48</v>
      </c>
      <c r="D15" s="71">
        <v>5.07</v>
      </c>
      <c r="E15" s="71">
        <v>0</v>
      </c>
      <c r="F15" s="71">
        <v>6</v>
      </c>
      <c r="G15" s="71">
        <v>625.29999999999995</v>
      </c>
      <c r="H15" s="71">
        <v>79.411000000000001</v>
      </c>
      <c r="I15" s="71">
        <v>4307</v>
      </c>
      <c r="J15" s="71">
        <v>-36.518999999999998</v>
      </c>
      <c r="K15" s="71">
        <v>1.0771899999999999E-2</v>
      </c>
      <c r="L15" s="32">
        <v>14</v>
      </c>
    </row>
    <row r="16" spans="1:12" x14ac:dyDescent="0.2">
      <c r="A16" s="71">
        <v>8</v>
      </c>
      <c r="B16" s="71" t="s">
        <v>155</v>
      </c>
      <c r="C16" s="71" t="s">
        <v>49</v>
      </c>
      <c r="D16" s="71">
        <v>5.18</v>
      </c>
      <c r="E16" s="71">
        <v>0</v>
      </c>
      <c r="F16" s="71">
        <v>5</v>
      </c>
      <c r="G16" s="71">
        <v>575.6</v>
      </c>
      <c r="H16" s="71">
        <v>79.254000000000005</v>
      </c>
      <c r="I16" s="71">
        <v>4318</v>
      </c>
      <c r="J16" s="71">
        <v>-36.380000000000003</v>
      </c>
      <c r="K16" s="71">
        <v>1.07735E-2</v>
      </c>
      <c r="L16" s="32">
        <v>15</v>
      </c>
    </row>
    <row r="17" spans="1:12" x14ac:dyDescent="0.2">
      <c r="A17" s="71">
        <v>8</v>
      </c>
      <c r="B17" s="71" t="s">
        <v>155</v>
      </c>
      <c r="C17" s="71" t="s">
        <v>49</v>
      </c>
      <c r="D17" s="71">
        <v>5.18</v>
      </c>
      <c r="E17" s="71">
        <v>0</v>
      </c>
      <c r="F17" s="71">
        <v>6</v>
      </c>
      <c r="G17" s="71">
        <v>625.29999999999995</v>
      </c>
      <c r="H17" s="71">
        <v>79.656999999999996</v>
      </c>
      <c r="I17" s="71">
        <v>4322</v>
      </c>
      <c r="J17" s="71">
        <v>-36.505000000000003</v>
      </c>
      <c r="K17" s="71">
        <v>1.07721E-2</v>
      </c>
      <c r="L17" s="32">
        <v>16</v>
      </c>
    </row>
    <row r="18" spans="1:12" x14ac:dyDescent="0.2">
      <c r="A18" s="71">
        <v>9</v>
      </c>
      <c r="B18" s="71" t="s">
        <v>159</v>
      </c>
      <c r="C18" s="71" t="s">
        <v>50</v>
      </c>
      <c r="D18" s="71">
        <v>0.54</v>
      </c>
      <c r="E18" s="71">
        <v>79</v>
      </c>
      <c r="F18" s="71">
        <v>5</v>
      </c>
      <c r="G18" s="71">
        <v>575.4</v>
      </c>
      <c r="H18" s="71">
        <v>54.741999999999997</v>
      </c>
      <c r="I18" s="71">
        <v>2981</v>
      </c>
      <c r="J18" s="71">
        <v>-36.380000000000003</v>
      </c>
      <c r="K18" s="71">
        <v>1.07735E-2</v>
      </c>
      <c r="L18" s="32">
        <v>17</v>
      </c>
    </row>
    <row r="19" spans="1:12" x14ac:dyDescent="0.2">
      <c r="A19" s="71">
        <v>9</v>
      </c>
      <c r="B19" s="71" t="s">
        <v>159</v>
      </c>
      <c r="C19" s="71" t="s">
        <v>50</v>
      </c>
      <c r="D19" s="71">
        <v>0.54</v>
      </c>
      <c r="E19" s="71">
        <v>79</v>
      </c>
      <c r="F19" s="71">
        <v>6</v>
      </c>
      <c r="G19" s="71">
        <v>625.1</v>
      </c>
      <c r="H19" s="71">
        <v>54.954999999999998</v>
      </c>
      <c r="I19" s="71">
        <v>2978</v>
      </c>
      <c r="J19" s="71">
        <v>-36.533000000000001</v>
      </c>
      <c r="K19" s="71">
        <v>1.07718E-2</v>
      </c>
      <c r="L19" s="32">
        <v>18</v>
      </c>
    </row>
    <row r="20" spans="1:12" x14ac:dyDescent="0.2">
      <c r="A20" s="71">
        <v>10</v>
      </c>
      <c r="B20" s="71" t="s">
        <v>159</v>
      </c>
      <c r="C20" s="71" t="s">
        <v>51</v>
      </c>
      <c r="D20" s="71">
        <v>0.61</v>
      </c>
      <c r="E20" s="71">
        <v>79</v>
      </c>
      <c r="F20" s="71">
        <v>5</v>
      </c>
      <c r="G20" s="71">
        <v>575.4</v>
      </c>
      <c r="H20" s="71">
        <v>54.639000000000003</v>
      </c>
      <c r="I20" s="71">
        <v>2980</v>
      </c>
      <c r="J20" s="71">
        <v>-36.380000000000003</v>
      </c>
      <c r="K20" s="71">
        <v>1.07735E-2</v>
      </c>
      <c r="L20" s="32">
        <v>19</v>
      </c>
    </row>
    <row r="21" spans="1:12" x14ac:dyDescent="0.2">
      <c r="A21" s="71">
        <v>10</v>
      </c>
      <c r="B21" s="71" t="s">
        <v>159</v>
      </c>
      <c r="C21" s="71" t="s">
        <v>51</v>
      </c>
      <c r="D21" s="71">
        <v>0.61</v>
      </c>
      <c r="E21" s="71">
        <v>79</v>
      </c>
      <c r="F21" s="71">
        <v>6</v>
      </c>
      <c r="G21" s="71">
        <v>625.1</v>
      </c>
      <c r="H21" s="71">
        <v>55.024000000000001</v>
      </c>
      <c r="I21" s="71">
        <v>2985</v>
      </c>
      <c r="J21" s="71">
        <v>-36.524999999999999</v>
      </c>
      <c r="K21" s="71">
        <v>1.07718E-2</v>
      </c>
      <c r="L21" s="32">
        <v>20</v>
      </c>
    </row>
    <row r="22" spans="1:12" x14ac:dyDescent="0.2">
      <c r="A22" s="71">
        <v>11</v>
      </c>
      <c r="B22" s="71" t="s">
        <v>159</v>
      </c>
      <c r="C22" s="71" t="s">
        <v>52</v>
      </c>
      <c r="D22" s="71">
        <v>0.6</v>
      </c>
      <c r="E22" s="71">
        <v>79</v>
      </c>
      <c r="F22" s="71">
        <v>5</v>
      </c>
      <c r="G22" s="71">
        <v>575.4</v>
      </c>
      <c r="H22" s="71">
        <v>55.067</v>
      </c>
      <c r="I22" s="71">
        <v>3007</v>
      </c>
      <c r="J22" s="71">
        <v>-36.380000000000003</v>
      </c>
      <c r="K22" s="71">
        <v>1.07735E-2</v>
      </c>
      <c r="L22" s="32">
        <v>21</v>
      </c>
    </row>
    <row r="23" spans="1:12" x14ac:dyDescent="0.2">
      <c r="A23" s="71">
        <v>11</v>
      </c>
      <c r="B23" s="71" t="s">
        <v>159</v>
      </c>
      <c r="C23" s="71" t="s">
        <v>52</v>
      </c>
      <c r="D23" s="71">
        <v>0.6</v>
      </c>
      <c r="E23" s="71">
        <v>79</v>
      </c>
      <c r="F23" s="71">
        <v>6</v>
      </c>
      <c r="G23" s="71">
        <v>625.1</v>
      </c>
      <c r="H23" s="71">
        <v>55.401000000000003</v>
      </c>
      <c r="I23" s="71">
        <v>3003</v>
      </c>
      <c r="J23" s="71">
        <v>-36.500999999999998</v>
      </c>
      <c r="K23" s="71">
        <v>1.07721E-2</v>
      </c>
      <c r="L23" s="32">
        <v>22</v>
      </c>
    </row>
    <row r="24" spans="1:12" x14ac:dyDescent="0.2">
      <c r="A24" s="71">
        <v>12</v>
      </c>
      <c r="B24" s="71" t="s">
        <v>159</v>
      </c>
      <c r="C24" s="71" t="s">
        <v>53</v>
      </c>
      <c r="D24" s="71">
        <v>0.59</v>
      </c>
      <c r="E24" s="71">
        <v>79</v>
      </c>
      <c r="F24" s="71">
        <v>5</v>
      </c>
      <c r="G24" s="71">
        <v>575.4</v>
      </c>
      <c r="H24" s="71">
        <v>55.395000000000003</v>
      </c>
      <c r="I24" s="71">
        <v>3016</v>
      </c>
      <c r="J24" s="71">
        <v>-36.380000000000003</v>
      </c>
      <c r="K24" s="71">
        <v>1.07735E-2</v>
      </c>
      <c r="L24" s="32">
        <v>23</v>
      </c>
    </row>
    <row r="25" spans="1:12" x14ac:dyDescent="0.2">
      <c r="A25" s="71">
        <v>12</v>
      </c>
      <c r="B25" s="71" t="s">
        <v>159</v>
      </c>
      <c r="C25" s="71" t="s">
        <v>53</v>
      </c>
      <c r="D25" s="71">
        <v>0.59</v>
      </c>
      <c r="E25" s="71">
        <v>79</v>
      </c>
      <c r="F25" s="71">
        <v>6</v>
      </c>
      <c r="G25" s="71">
        <v>625.1</v>
      </c>
      <c r="H25" s="71">
        <v>55.631</v>
      </c>
      <c r="I25" s="71">
        <v>3015</v>
      </c>
      <c r="J25" s="71">
        <v>-36.481999999999999</v>
      </c>
      <c r="K25" s="71">
        <v>1.07723E-2</v>
      </c>
      <c r="L25" s="32">
        <v>24</v>
      </c>
    </row>
    <row r="26" spans="1:12" x14ac:dyDescent="0.2">
      <c r="A26" s="71">
        <v>13</v>
      </c>
      <c r="B26" s="71" t="s">
        <v>159</v>
      </c>
      <c r="C26" s="71" t="s">
        <v>54</v>
      </c>
      <c r="D26" s="71">
        <v>0.61</v>
      </c>
      <c r="E26" s="71">
        <v>79</v>
      </c>
      <c r="F26" s="71">
        <v>5</v>
      </c>
      <c r="G26" s="71">
        <v>575.4</v>
      </c>
      <c r="H26" s="71">
        <v>55.526000000000003</v>
      </c>
      <c r="I26" s="71">
        <v>3030</v>
      </c>
      <c r="J26" s="71">
        <v>-36.380000000000003</v>
      </c>
      <c r="K26" s="71">
        <v>1.07735E-2</v>
      </c>
      <c r="L26" s="32">
        <v>25</v>
      </c>
    </row>
    <row r="27" spans="1:12" x14ac:dyDescent="0.2">
      <c r="A27" s="71">
        <v>13</v>
      </c>
      <c r="B27" s="71" t="s">
        <v>159</v>
      </c>
      <c r="C27" s="71" t="s">
        <v>54</v>
      </c>
      <c r="D27" s="71">
        <v>0.61</v>
      </c>
      <c r="E27" s="71">
        <v>79</v>
      </c>
      <c r="F27" s="71">
        <v>6</v>
      </c>
      <c r="G27" s="71">
        <v>625.1</v>
      </c>
      <c r="H27" s="71">
        <v>55.927</v>
      </c>
      <c r="I27" s="71">
        <v>3030</v>
      </c>
      <c r="J27" s="71">
        <v>-36.499000000000002</v>
      </c>
      <c r="K27" s="71">
        <v>1.07721E-2</v>
      </c>
      <c r="L27" s="32">
        <v>26</v>
      </c>
    </row>
    <row r="28" spans="1:12" x14ac:dyDescent="0.2">
      <c r="A28" s="71">
        <v>14</v>
      </c>
      <c r="B28" s="71" t="s">
        <v>159</v>
      </c>
      <c r="C28" s="71" t="s">
        <v>55</v>
      </c>
      <c r="D28" s="71">
        <v>0.53</v>
      </c>
      <c r="E28" s="71">
        <v>79</v>
      </c>
      <c r="F28" s="71">
        <v>5</v>
      </c>
      <c r="G28" s="71">
        <v>575.4</v>
      </c>
      <c r="H28" s="71">
        <v>55.670999999999999</v>
      </c>
      <c r="I28" s="71">
        <v>3036</v>
      </c>
      <c r="J28" s="71">
        <v>-36.380000000000003</v>
      </c>
      <c r="K28" s="71">
        <v>1.07735E-2</v>
      </c>
      <c r="L28" s="32">
        <v>27</v>
      </c>
    </row>
    <row r="29" spans="1:12" x14ac:dyDescent="0.2">
      <c r="A29" s="71">
        <v>14</v>
      </c>
      <c r="B29" s="71" t="s">
        <v>159</v>
      </c>
      <c r="C29" s="71" t="s">
        <v>55</v>
      </c>
      <c r="D29" s="71">
        <v>0.53</v>
      </c>
      <c r="E29" s="71">
        <v>79</v>
      </c>
      <c r="F29" s="71">
        <v>6</v>
      </c>
      <c r="G29" s="71">
        <v>625.1</v>
      </c>
      <c r="H29" s="71">
        <v>56.039000000000001</v>
      </c>
      <c r="I29" s="71">
        <v>3037</v>
      </c>
      <c r="J29" s="71">
        <v>-36.509</v>
      </c>
      <c r="K29" s="71">
        <v>1.0772E-2</v>
      </c>
      <c r="L29" s="32">
        <v>28</v>
      </c>
    </row>
    <row r="30" spans="1:12" x14ac:dyDescent="0.2">
      <c r="A30" s="71">
        <v>15</v>
      </c>
      <c r="B30" s="71" t="s">
        <v>159</v>
      </c>
      <c r="C30" s="71" t="s">
        <v>56</v>
      </c>
      <c r="D30" s="71">
        <v>0.55000000000000004</v>
      </c>
      <c r="E30" s="71">
        <v>79</v>
      </c>
      <c r="F30" s="71">
        <v>5</v>
      </c>
      <c r="G30" s="71">
        <v>575.4</v>
      </c>
      <c r="H30" s="71">
        <v>55.408000000000001</v>
      </c>
      <c r="I30" s="71">
        <v>3025</v>
      </c>
      <c r="J30" s="71">
        <v>-36.380000000000003</v>
      </c>
      <c r="K30" s="71">
        <v>1.07735E-2</v>
      </c>
      <c r="L30" s="32">
        <v>29</v>
      </c>
    </row>
    <row r="31" spans="1:12" x14ac:dyDescent="0.2">
      <c r="A31" s="71">
        <v>15</v>
      </c>
      <c r="B31" s="71" t="s">
        <v>159</v>
      </c>
      <c r="C31" s="71" t="s">
        <v>56</v>
      </c>
      <c r="D31" s="71">
        <v>0.55000000000000004</v>
      </c>
      <c r="E31" s="71">
        <v>79</v>
      </c>
      <c r="F31" s="71">
        <v>6</v>
      </c>
      <c r="G31" s="71">
        <v>625.1</v>
      </c>
      <c r="H31" s="71">
        <v>55.798000000000002</v>
      </c>
      <c r="I31" s="71">
        <v>3025</v>
      </c>
      <c r="J31" s="71">
        <v>-36.524999999999999</v>
      </c>
      <c r="K31" s="71">
        <v>1.07718E-2</v>
      </c>
      <c r="L31" s="32">
        <v>30</v>
      </c>
    </row>
    <row r="32" spans="1:12" x14ac:dyDescent="0.2">
      <c r="A32" s="71">
        <v>16</v>
      </c>
      <c r="B32" s="71" t="s">
        <v>167</v>
      </c>
      <c r="C32" s="71" t="s">
        <v>57</v>
      </c>
      <c r="D32" s="71">
        <v>0.6</v>
      </c>
      <c r="E32" s="71">
        <v>79</v>
      </c>
      <c r="F32" s="71">
        <v>5</v>
      </c>
      <c r="G32" s="71">
        <v>575.4</v>
      </c>
      <c r="H32" s="71">
        <v>55.241999999999997</v>
      </c>
      <c r="I32" s="71">
        <v>3019</v>
      </c>
      <c r="J32" s="71">
        <v>-36.380000000000003</v>
      </c>
      <c r="K32" s="71">
        <v>1.07735E-2</v>
      </c>
      <c r="L32" s="32">
        <v>31</v>
      </c>
    </row>
    <row r="33" spans="1:12" x14ac:dyDescent="0.2">
      <c r="A33" s="71">
        <v>16</v>
      </c>
      <c r="B33" s="71" t="s">
        <v>167</v>
      </c>
      <c r="C33" s="71" t="s">
        <v>57</v>
      </c>
      <c r="D33" s="71">
        <v>0.6</v>
      </c>
      <c r="E33" s="71">
        <v>79</v>
      </c>
      <c r="F33" s="71">
        <v>6</v>
      </c>
      <c r="G33" s="71">
        <v>625.1</v>
      </c>
      <c r="H33" s="71">
        <v>55.677999999999997</v>
      </c>
      <c r="I33" s="71">
        <v>3016</v>
      </c>
      <c r="J33" s="71">
        <v>-36.533999999999999</v>
      </c>
      <c r="K33" s="71">
        <v>1.07717E-2</v>
      </c>
      <c r="L33" s="32">
        <v>32</v>
      </c>
    </row>
    <row r="34" spans="1:12" x14ac:dyDescent="0.2">
      <c r="A34" s="71">
        <v>17</v>
      </c>
      <c r="B34" s="71" t="s">
        <v>167</v>
      </c>
      <c r="C34" s="71" t="s">
        <v>58</v>
      </c>
      <c r="D34" s="71">
        <v>0.53</v>
      </c>
      <c r="E34" s="71">
        <v>79</v>
      </c>
      <c r="F34" s="71">
        <v>5</v>
      </c>
      <c r="G34" s="71">
        <v>575.4</v>
      </c>
      <c r="H34" s="71">
        <v>55.155999999999999</v>
      </c>
      <c r="I34" s="71">
        <v>3013</v>
      </c>
      <c r="J34" s="71">
        <v>-36.380000000000003</v>
      </c>
      <c r="K34" s="71">
        <v>1.07735E-2</v>
      </c>
      <c r="L34" s="32">
        <v>33</v>
      </c>
    </row>
    <row r="35" spans="1:12" x14ac:dyDescent="0.2">
      <c r="A35" s="71">
        <v>17</v>
      </c>
      <c r="B35" s="71" t="s">
        <v>167</v>
      </c>
      <c r="C35" s="71" t="s">
        <v>58</v>
      </c>
      <c r="D35" s="71">
        <v>0.53</v>
      </c>
      <c r="E35" s="71">
        <v>79</v>
      </c>
      <c r="F35" s="71">
        <v>6</v>
      </c>
      <c r="G35" s="71">
        <v>625.1</v>
      </c>
      <c r="H35" s="71">
        <v>55.569000000000003</v>
      </c>
      <c r="I35" s="71">
        <v>3014</v>
      </c>
      <c r="J35" s="71">
        <v>-36.552999999999997</v>
      </c>
      <c r="K35" s="71">
        <v>1.07715E-2</v>
      </c>
      <c r="L35" s="32">
        <v>34</v>
      </c>
    </row>
    <row r="36" spans="1:12" x14ac:dyDescent="0.2">
      <c r="A36" s="71">
        <v>18</v>
      </c>
      <c r="B36" s="71" t="s">
        <v>17</v>
      </c>
      <c r="C36" s="71" t="s">
        <v>59</v>
      </c>
      <c r="D36" s="71">
        <v>0.57230000000000003</v>
      </c>
      <c r="E36" s="71">
        <v>89</v>
      </c>
      <c r="F36" s="71">
        <v>5</v>
      </c>
      <c r="G36" s="71">
        <v>575.4</v>
      </c>
      <c r="H36" s="71">
        <v>53.426000000000002</v>
      </c>
      <c r="I36" s="71">
        <v>2924</v>
      </c>
      <c r="J36" s="71">
        <v>-36.380000000000003</v>
      </c>
      <c r="K36" s="71">
        <v>1.07735E-2</v>
      </c>
      <c r="L36" s="32">
        <v>35</v>
      </c>
    </row>
    <row r="37" spans="1:12" x14ac:dyDescent="0.2">
      <c r="A37" s="71">
        <v>18</v>
      </c>
      <c r="B37" s="71" t="s">
        <v>17</v>
      </c>
      <c r="C37" s="71" t="s">
        <v>59</v>
      </c>
      <c r="D37" s="71">
        <v>0.57230000000000003</v>
      </c>
      <c r="E37" s="71">
        <v>89</v>
      </c>
      <c r="F37" s="71">
        <v>6</v>
      </c>
      <c r="G37" s="71">
        <v>625.1</v>
      </c>
      <c r="H37" s="71">
        <v>53.936999999999998</v>
      </c>
      <c r="I37" s="71">
        <v>2926</v>
      </c>
      <c r="J37" s="71">
        <v>-36.576000000000001</v>
      </c>
      <c r="K37" s="71">
        <v>1.0771299999999999E-2</v>
      </c>
      <c r="L37" s="32">
        <v>36</v>
      </c>
    </row>
    <row r="38" spans="1:12" x14ac:dyDescent="0.2">
      <c r="A38" s="71">
        <v>19</v>
      </c>
      <c r="B38" s="71" t="s">
        <v>17</v>
      </c>
      <c r="C38" s="71" t="s">
        <v>60</v>
      </c>
      <c r="D38" s="71">
        <v>0.60919999999999996</v>
      </c>
      <c r="E38" s="71">
        <v>89</v>
      </c>
      <c r="F38" s="71">
        <v>5</v>
      </c>
      <c r="G38" s="71">
        <v>575.4</v>
      </c>
      <c r="H38" s="71">
        <v>53.384</v>
      </c>
      <c r="I38" s="71">
        <v>2919</v>
      </c>
      <c r="J38" s="71">
        <v>-36.380000000000003</v>
      </c>
      <c r="K38" s="71">
        <v>1.07735E-2</v>
      </c>
      <c r="L38" s="32">
        <v>37</v>
      </c>
    </row>
    <row r="39" spans="1:12" x14ac:dyDescent="0.2">
      <c r="A39" s="71">
        <v>19</v>
      </c>
      <c r="B39" s="71" t="s">
        <v>17</v>
      </c>
      <c r="C39" s="71" t="s">
        <v>60</v>
      </c>
      <c r="D39" s="71">
        <v>0.60919999999999996</v>
      </c>
      <c r="E39" s="71">
        <v>89</v>
      </c>
      <c r="F39" s="71">
        <v>6</v>
      </c>
      <c r="G39" s="71">
        <v>625.1</v>
      </c>
      <c r="H39" s="71">
        <v>53.837000000000003</v>
      </c>
      <c r="I39" s="71">
        <v>2921</v>
      </c>
      <c r="J39" s="71">
        <v>-36.582999999999998</v>
      </c>
      <c r="K39" s="71">
        <v>1.07712E-2</v>
      </c>
      <c r="L39" s="32">
        <v>38</v>
      </c>
    </row>
    <row r="40" spans="1:12" x14ac:dyDescent="0.2">
      <c r="A40" s="71">
        <v>20</v>
      </c>
      <c r="B40" s="71" t="s">
        <v>12</v>
      </c>
      <c r="C40" s="71" t="s">
        <v>61</v>
      </c>
      <c r="D40" s="71">
        <v>0.61119999999999997</v>
      </c>
      <c r="E40" s="71">
        <v>89</v>
      </c>
      <c r="F40" s="71">
        <v>5</v>
      </c>
      <c r="G40" s="71">
        <v>575.4</v>
      </c>
      <c r="H40" s="71">
        <v>53.231000000000002</v>
      </c>
      <c r="I40" s="71">
        <v>2909</v>
      </c>
      <c r="J40" s="71">
        <v>-36.380000000000003</v>
      </c>
      <c r="K40" s="71">
        <v>1.07735E-2</v>
      </c>
      <c r="L40" s="32">
        <v>39</v>
      </c>
    </row>
    <row r="41" spans="1:12" x14ac:dyDescent="0.2">
      <c r="A41" s="71">
        <v>20</v>
      </c>
      <c r="B41" s="71" t="s">
        <v>12</v>
      </c>
      <c r="C41" s="71" t="s">
        <v>61</v>
      </c>
      <c r="D41" s="71">
        <v>0.61119999999999997</v>
      </c>
      <c r="E41" s="71">
        <v>89</v>
      </c>
      <c r="F41" s="71">
        <v>6</v>
      </c>
      <c r="G41" s="71">
        <v>625.1</v>
      </c>
      <c r="H41" s="71">
        <v>53.756999999999998</v>
      </c>
      <c r="I41" s="71">
        <v>2913</v>
      </c>
      <c r="J41" s="71">
        <v>-36.606000000000002</v>
      </c>
      <c r="K41" s="71">
        <v>1.07709E-2</v>
      </c>
      <c r="L41" s="32">
        <v>40</v>
      </c>
    </row>
    <row r="42" spans="1:12" x14ac:dyDescent="0.2">
      <c r="A42" s="71">
        <v>21</v>
      </c>
      <c r="B42" s="71" t="s">
        <v>12</v>
      </c>
      <c r="C42" s="71" t="s">
        <v>62</v>
      </c>
      <c r="D42" s="71">
        <v>0.60499999999999998</v>
      </c>
      <c r="E42" s="71">
        <v>89</v>
      </c>
      <c r="F42" s="71">
        <v>5</v>
      </c>
      <c r="G42" s="71">
        <v>575.4</v>
      </c>
      <c r="H42" s="71">
        <v>53.067</v>
      </c>
      <c r="I42" s="71">
        <v>2907</v>
      </c>
      <c r="J42" s="71">
        <v>-36.380000000000003</v>
      </c>
      <c r="K42" s="71">
        <v>1.07735E-2</v>
      </c>
      <c r="L42" s="32">
        <v>41</v>
      </c>
    </row>
    <row r="43" spans="1:12" x14ac:dyDescent="0.2">
      <c r="A43" s="71">
        <v>21</v>
      </c>
      <c r="B43" s="71" t="s">
        <v>12</v>
      </c>
      <c r="C43" s="71" t="s">
        <v>62</v>
      </c>
      <c r="D43" s="71">
        <v>0.60499999999999998</v>
      </c>
      <c r="E43" s="71">
        <v>89</v>
      </c>
      <c r="F43" s="71">
        <v>6</v>
      </c>
      <c r="G43" s="71">
        <v>625.1</v>
      </c>
      <c r="H43" s="71">
        <v>53.680999999999997</v>
      </c>
      <c r="I43" s="71">
        <v>2910</v>
      </c>
      <c r="J43" s="71">
        <v>-36.561</v>
      </c>
      <c r="K43" s="71">
        <v>1.07714E-2</v>
      </c>
      <c r="L43" s="32">
        <v>42</v>
      </c>
    </row>
    <row r="44" spans="1:12" x14ac:dyDescent="0.2">
      <c r="A44" s="71">
        <v>22</v>
      </c>
      <c r="B44" s="71" t="s">
        <v>167</v>
      </c>
      <c r="C44" s="71" t="s">
        <v>63</v>
      </c>
      <c r="D44" s="71">
        <v>0.46</v>
      </c>
      <c r="E44" s="71">
        <v>79</v>
      </c>
      <c r="F44" s="71">
        <v>5</v>
      </c>
      <c r="G44" s="71">
        <v>575.4</v>
      </c>
      <c r="H44" s="71">
        <v>54.869</v>
      </c>
      <c r="I44" s="71">
        <v>2999</v>
      </c>
      <c r="J44" s="71">
        <v>-36.380000000000003</v>
      </c>
      <c r="K44" s="71">
        <v>1.07735E-2</v>
      </c>
      <c r="L44" s="32">
        <v>43</v>
      </c>
    </row>
    <row r="45" spans="1:12" x14ac:dyDescent="0.2">
      <c r="A45" s="71">
        <v>22</v>
      </c>
      <c r="B45" s="71" t="s">
        <v>167</v>
      </c>
      <c r="C45" s="71" t="s">
        <v>63</v>
      </c>
      <c r="D45" s="71">
        <v>0.46</v>
      </c>
      <c r="E45" s="71">
        <v>79</v>
      </c>
      <c r="F45" s="71">
        <v>6</v>
      </c>
      <c r="G45" s="71">
        <v>625.1</v>
      </c>
      <c r="H45" s="71">
        <v>55.292999999999999</v>
      </c>
      <c r="I45" s="71">
        <v>3001</v>
      </c>
      <c r="J45" s="71">
        <v>-36.508000000000003</v>
      </c>
      <c r="K45" s="71">
        <v>1.0772E-2</v>
      </c>
      <c r="L45" s="32">
        <v>44</v>
      </c>
    </row>
    <row r="46" spans="1:12" x14ac:dyDescent="0.2">
      <c r="A46" s="71">
        <v>23</v>
      </c>
      <c r="B46" s="71" t="s">
        <v>167</v>
      </c>
      <c r="C46" s="71" t="s">
        <v>14</v>
      </c>
      <c r="D46" s="71">
        <v>0.48</v>
      </c>
      <c r="E46" s="71">
        <v>79</v>
      </c>
      <c r="F46" s="71">
        <v>5</v>
      </c>
      <c r="G46" s="71">
        <v>575.4</v>
      </c>
      <c r="H46" s="71">
        <v>54.78</v>
      </c>
      <c r="I46" s="71">
        <v>2994</v>
      </c>
      <c r="J46" s="71">
        <v>-36.380000000000003</v>
      </c>
      <c r="K46" s="71">
        <v>1.07735E-2</v>
      </c>
      <c r="L46" s="32">
        <v>45</v>
      </c>
    </row>
    <row r="47" spans="1:12" x14ac:dyDescent="0.2">
      <c r="A47" s="71">
        <v>23</v>
      </c>
      <c r="B47" s="71" t="s">
        <v>167</v>
      </c>
      <c r="C47" s="71" t="s">
        <v>14</v>
      </c>
      <c r="D47" s="71">
        <v>0.48</v>
      </c>
      <c r="E47" s="71">
        <v>79</v>
      </c>
      <c r="F47" s="71">
        <v>6</v>
      </c>
      <c r="G47" s="71">
        <v>625.1</v>
      </c>
      <c r="H47" s="71">
        <v>55.289000000000001</v>
      </c>
      <c r="I47" s="71">
        <v>3002</v>
      </c>
      <c r="J47" s="71">
        <v>-36.515000000000001</v>
      </c>
      <c r="K47" s="71">
        <v>1.0772E-2</v>
      </c>
      <c r="L47" s="32">
        <v>46</v>
      </c>
    </row>
    <row r="48" spans="1:12" x14ac:dyDescent="0.2">
      <c r="A48" s="71">
        <v>24</v>
      </c>
      <c r="B48" s="71" t="s">
        <v>167</v>
      </c>
      <c r="C48" s="71" t="s">
        <v>15</v>
      </c>
      <c r="D48" s="71">
        <v>0.59</v>
      </c>
      <c r="E48" s="71">
        <v>79</v>
      </c>
      <c r="F48" s="71">
        <v>5</v>
      </c>
      <c r="G48" s="71">
        <v>575.4</v>
      </c>
      <c r="H48" s="71">
        <v>55.188000000000002</v>
      </c>
      <c r="I48" s="71">
        <v>3012</v>
      </c>
      <c r="J48" s="71">
        <v>-36.380000000000003</v>
      </c>
      <c r="K48" s="71">
        <v>1.07735E-2</v>
      </c>
      <c r="L48" s="32">
        <v>47</v>
      </c>
    </row>
    <row r="49" spans="1:12" x14ac:dyDescent="0.2">
      <c r="A49" s="71">
        <v>24</v>
      </c>
      <c r="B49" s="71" t="s">
        <v>167</v>
      </c>
      <c r="C49" s="71" t="s">
        <v>15</v>
      </c>
      <c r="D49" s="71">
        <v>0.59</v>
      </c>
      <c r="E49" s="71">
        <v>79</v>
      </c>
      <c r="F49" s="71">
        <v>6</v>
      </c>
      <c r="G49" s="71">
        <v>625.1</v>
      </c>
      <c r="H49" s="71">
        <v>55.64</v>
      </c>
      <c r="I49" s="71">
        <v>3011</v>
      </c>
      <c r="J49" s="71">
        <v>-36.515999999999998</v>
      </c>
      <c r="K49" s="71">
        <v>1.0771899999999999E-2</v>
      </c>
      <c r="L49" s="32">
        <v>48</v>
      </c>
    </row>
    <row r="50" spans="1:12" x14ac:dyDescent="0.2">
      <c r="A50" s="71">
        <v>25</v>
      </c>
      <c r="B50" s="71" t="s">
        <v>167</v>
      </c>
      <c r="C50" s="71" t="s">
        <v>16</v>
      </c>
      <c r="D50" s="71">
        <v>0.46</v>
      </c>
      <c r="E50" s="71">
        <v>79</v>
      </c>
      <c r="F50" s="71">
        <v>5</v>
      </c>
      <c r="G50" s="71">
        <v>575.4</v>
      </c>
      <c r="H50" s="71">
        <v>55.26</v>
      </c>
      <c r="I50" s="71">
        <v>3017</v>
      </c>
      <c r="J50" s="71">
        <v>-36.380000000000003</v>
      </c>
      <c r="K50" s="71">
        <v>1.07735E-2</v>
      </c>
      <c r="L50" s="32">
        <v>49</v>
      </c>
    </row>
    <row r="51" spans="1:12" x14ac:dyDescent="0.2">
      <c r="A51" s="71">
        <v>25</v>
      </c>
      <c r="B51" s="71" t="s">
        <v>167</v>
      </c>
      <c r="C51" s="71" t="s">
        <v>16</v>
      </c>
      <c r="D51" s="71">
        <v>0.46</v>
      </c>
      <c r="E51" s="71">
        <v>79</v>
      </c>
      <c r="F51" s="71">
        <v>6</v>
      </c>
      <c r="G51" s="71">
        <v>625.1</v>
      </c>
      <c r="H51" s="71">
        <v>55.6</v>
      </c>
      <c r="I51" s="71">
        <v>3018</v>
      </c>
      <c r="J51" s="71">
        <v>-36.543999999999997</v>
      </c>
      <c r="K51" s="71">
        <v>1.0771599999999999E-2</v>
      </c>
      <c r="L51" s="32">
        <v>50</v>
      </c>
    </row>
    <row r="52" spans="1:12" x14ac:dyDescent="0.2">
      <c r="A52" s="71">
        <v>26</v>
      </c>
      <c r="B52" s="71" t="s">
        <v>167</v>
      </c>
      <c r="C52" s="71" t="s">
        <v>18</v>
      </c>
      <c r="D52" s="71">
        <v>0.53</v>
      </c>
      <c r="E52" s="71">
        <v>79</v>
      </c>
      <c r="F52" s="71">
        <v>5</v>
      </c>
      <c r="G52" s="71">
        <v>575.4</v>
      </c>
      <c r="H52" s="71">
        <v>55.283999999999999</v>
      </c>
      <c r="I52" s="71">
        <v>3016</v>
      </c>
      <c r="J52" s="71">
        <v>-36.380000000000003</v>
      </c>
      <c r="K52" s="71">
        <v>1.07735E-2</v>
      </c>
      <c r="L52" s="32">
        <v>51</v>
      </c>
    </row>
    <row r="53" spans="1:12" x14ac:dyDescent="0.2">
      <c r="A53" s="71">
        <v>26</v>
      </c>
      <c r="B53" s="71" t="s">
        <v>167</v>
      </c>
      <c r="C53" s="71" t="s">
        <v>18</v>
      </c>
      <c r="D53" s="71">
        <v>0.53</v>
      </c>
      <c r="E53" s="71">
        <v>79</v>
      </c>
      <c r="F53" s="71">
        <v>6</v>
      </c>
      <c r="G53" s="71">
        <v>625.1</v>
      </c>
      <c r="H53" s="71">
        <v>55.695</v>
      </c>
      <c r="I53" s="71">
        <v>3020</v>
      </c>
      <c r="J53" s="71">
        <v>-36.523000000000003</v>
      </c>
      <c r="K53" s="71">
        <v>1.0771899999999999E-2</v>
      </c>
      <c r="L53" s="32">
        <v>52</v>
      </c>
    </row>
    <row r="54" spans="1:12" x14ac:dyDescent="0.2">
      <c r="A54" s="71">
        <v>27</v>
      </c>
      <c r="B54" s="71" t="s">
        <v>167</v>
      </c>
      <c r="C54" s="71" t="s">
        <v>19</v>
      </c>
      <c r="D54" s="71">
        <v>0.45</v>
      </c>
      <c r="E54" s="71">
        <v>79</v>
      </c>
      <c r="F54" s="71">
        <v>5</v>
      </c>
      <c r="G54" s="71">
        <v>575.4</v>
      </c>
      <c r="H54" s="71">
        <v>55.514000000000003</v>
      </c>
      <c r="I54" s="71">
        <v>3027</v>
      </c>
      <c r="J54" s="71">
        <v>-36.380000000000003</v>
      </c>
      <c r="K54" s="71">
        <v>1.07735E-2</v>
      </c>
      <c r="L54" s="32">
        <v>53</v>
      </c>
    </row>
    <row r="55" spans="1:12" x14ac:dyDescent="0.2">
      <c r="A55" s="71">
        <v>27</v>
      </c>
      <c r="B55" s="71" t="s">
        <v>167</v>
      </c>
      <c r="C55" s="71" t="s">
        <v>19</v>
      </c>
      <c r="D55" s="71">
        <v>0.45</v>
      </c>
      <c r="E55" s="71">
        <v>79</v>
      </c>
      <c r="F55" s="71">
        <v>6</v>
      </c>
      <c r="G55" s="71">
        <v>625.1</v>
      </c>
      <c r="H55" s="71">
        <v>55.906999999999996</v>
      </c>
      <c r="I55" s="71">
        <v>3031</v>
      </c>
      <c r="J55" s="71">
        <v>-36.545999999999999</v>
      </c>
      <c r="K55" s="71">
        <v>1.0771599999999999E-2</v>
      </c>
      <c r="L55" s="32">
        <v>54</v>
      </c>
    </row>
    <row r="56" spans="1:12" x14ac:dyDescent="0.2">
      <c r="A56" s="71">
        <v>28</v>
      </c>
      <c r="B56" s="71" t="s">
        <v>167</v>
      </c>
      <c r="C56" s="71" t="s">
        <v>20</v>
      </c>
      <c r="D56" s="71">
        <v>0.53</v>
      </c>
      <c r="E56" s="71">
        <v>79</v>
      </c>
      <c r="F56" s="71">
        <v>5</v>
      </c>
      <c r="G56" s="71">
        <v>575.4</v>
      </c>
      <c r="H56" s="71">
        <v>55.734999999999999</v>
      </c>
      <c r="I56" s="71">
        <v>3037</v>
      </c>
      <c r="J56" s="71">
        <v>-36.380000000000003</v>
      </c>
      <c r="K56" s="71">
        <v>1.07735E-2</v>
      </c>
      <c r="L56" s="32">
        <v>55</v>
      </c>
    </row>
    <row r="57" spans="1:12" x14ac:dyDescent="0.2">
      <c r="A57" s="71">
        <v>28</v>
      </c>
      <c r="B57" s="71" t="s">
        <v>167</v>
      </c>
      <c r="C57" s="71" t="s">
        <v>20</v>
      </c>
      <c r="D57" s="71">
        <v>0.53</v>
      </c>
      <c r="E57" s="71">
        <v>79</v>
      </c>
      <c r="F57" s="71">
        <v>6</v>
      </c>
      <c r="G57" s="71">
        <v>625.1</v>
      </c>
      <c r="H57" s="71">
        <v>56.082000000000001</v>
      </c>
      <c r="I57" s="71">
        <v>3037</v>
      </c>
      <c r="J57" s="71">
        <v>-36.494999999999997</v>
      </c>
      <c r="K57" s="71">
        <v>1.0772199999999999E-2</v>
      </c>
      <c r="L57" s="32">
        <v>56</v>
      </c>
    </row>
    <row r="58" spans="1:12" x14ac:dyDescent="0.2">
      <c r="A58" s="71">
        <v>29</v>
      </c>
      <c r="B58" s="71" t="s">
        <v>167</v>
      </c>
      <c r="C58" s="71" t="s">
        <v>21</v>
      </c>
      <c r="D58" s="71">
        <v>0.52</v>
      </c>
      <c r="E58" s="71">
        <v>79</v>
      </c>
      <c r="F58" s="71">
        <v>5</v>
      </c>
      <c r="G58" s="71">
        <v>575.4</v>
      </c>
      <c r="H58" s="71">
        <v>55.963999999999999</v>
      </c>
      <c r="I58" s="71">
        <v>3052</v>
      </c>
      <c r="J58" s="71">
        <v>-36.380000000000003</v>
      </c>
      <c r="K58" s="71">
        <v>1.07735E-2</v>
      </c>
      <c r="L58" s="32">
        <v>57</v>
      </c>
    </row>
    <row r="59" spans="1:12" x14ac:dyDescent="0.2">
      <c r="A59" s="71">
        <v>29</v>
      </c>
      <c r="B59" s="71" t="s">
        <v>167</v>
      </c>
      <c r="C59" s="71" t="s">
        <v>21</v>
      </c>
      <c r="D59" s="71">
        <v>0.52</v>
      </c>
      <c r="E59" s="71">
        <v>79</v>
      </c>
      <c r="F59" s="71">
        <v>6</v>
      </c>
      <c r="G59" s="71">
        <v>625.1</v>
      </c>
      <c r="H59" s="71">
        <v>56.396999999999998</v>
      </c>
      <c r="I59" s="71">
        <v>3053</v>
      </c>
      <c r="J59" s="71">
        <v>-36.517000000000003</v>
      </c>
      <c r="K59" s="71">
        <v>1.0771899999999999E-2</v>
      </c>
      <c r="L59" s="32">
        <v>58</v>
      </c>
    </row>
    <row r="60" spans="1:12" x14ac:dyDescent="0.2">
      <c r="A60" s="71">
        <v>30</v>
      </c>
      <c r="B60" s="71" t="s">
        <v>167</v>
      </c>
      <c r="C60" s="71" t="s">
        <v>22</v>
      </c>
      <c r="D60" s="71">
        <v>0.57999999999999996</v>
      </c>
      <c r="E60" s="71">
        <v>79</v>
      </c>
      <c r="F60" s="71">
        <v>5</v>
      </c>
      <c r="G60" s="71">
        <v>575.4</v>
      </c>
      <c r="H60" s="71">
        <v>55.972000000000001</v>
      </c>
      <c r="I60" s="71">
        <v>3050</v>
      </c>
      <c r="J60" s="71">
        <v>-36.380000000000003</v>
      </c>
      <c r="K60" s="71">
        <v>1.07735E-2</v>
      </c>
      <c r="L60" s="32">
        <v>59</v>
      </c>
    </row>
    <row r="61" spans="1:12" x14ac:dyDescent="0.2">
      <c r="A61" s="71">
        <v>30</v>
      </c>
      <c r="B61" s="71" t="s">
        <v>167</v>
      </c>
      <c r="C61" s="71" t="s">
        <v>22</v>
      </c>
      <c r="D61" s="71">
        <v>0.57999999999999996</v>
      </c>
      <c r="E61" s="71">
        <v>79</v>
      </c>
      <c r="F61" s="71">
        <v>6</v>
      </c>
      <c r="G61" s="71">
        <v>625.1</v>
      </c>
      <c r="H61" s="71">
        <v>56.354999999999997</v>
      </c>
      <c r="I61" s="71">
        <v>3052</v>
      </c>
      <c r="J61" s="71">
        <v>-36.524999999999999</v>
      </c>
      <c r="K61" s="71">
        <v>1.07718E-2</v>
      </c>
      <c r="L61" s="32">
        <v>60</v>
      </c>
    </row>
    <row r="62" spans="1:12" x14ac:dyDescent="0.2">
      <c r="A62" s="71">
        <v>31</v>
      </c>
      <c r="B62" s="71" t="s">
        <v>167</v>
      </c>
      <c r="C62" s="71" t="s">
        <v>90</v>
      </c>
      <c r="D62" s="71">
        <v>0.47</v>
      </c>
      <c r="E62" s="71">
        <v>79</v>
      </c>
      <c r="F62" s="71">
        <v>5</v>
      </c>
      <c r="G62" s="71">
        <v>575.4</v>
      </c>
      <c r="H62" s="71">
        <v>55.863999999999997</v>
      </c>
      <c r="I62" s="71">
        <v>3049</v>
      </c>
      <c r="J62" s="71">
        <v>-36.380000000000003</v>
      </c>
      <c r="K62" s="71">
        <v>1.07735E-2</v>
      </c>
      <c r="L62" s="32">
        <v>61</v>
      </c>
    </row>
    <row r="63" spans="1:12" x14ac:dyDescent="0.2">
      <c r="A63" s="71">
        <v>31</v>
      </c>
      <c r="B63" s="71" t="s">
        <v>167</v>
      </c>
      <c r="C63" s="71" t="s">
        <v>90</v>
      </c>
      <c r="D63" s="71">
        <v>0.47</v>
      </c>
      <c r="E63" s="71">
        <v>79</v>
      </c>
      <c r="F63" s="71">
        <v>6</v>
      </c>
      <c r="G63" s="71">
        <v>625.1</v>
      </c>
      <c r="H63" s="71">
        <v>56.329000000000001</v>
      </c>
      <c r="I63" s="71">
        <v>3053</v>
      </c>
      <c r="J63" s="71">
        <v>-36.533000000000001</v>
      </c>
      <c r="K63" s="71">
        <v>1.07718E-2</v>
      </c>
      <c r="L63" s="32">
        <v>62</v>
      </c>
    </row>
    <row r="64" spans="1:12" x14ac:dyDescent="0.2">
      <c r="A64" s="71">
        <v>32</v>
      </c>
      <c r="B64" s="71" t="s">
        <v>184</v>
      </c>
      <c r="C64" s="71" t="s">
        <v>91</v>
      </c>
      <c r="D64" s="71">
        <v>0.55000000000000004</v>
      </c>
      <c r="E64" s="71">
        <v>79</v>
      </c>
      <c r="F64" s="71">
        <v>5</v>
      </c>
      <c r="G64" s="71">
        <v>575.4</v>
      </c>
      <c r="H64" s="71">
        <v>56.158000000000001</v>
      </c>
      <c r="I64" s="71">
        <v>3064</v>
      </c>
      <c r="J64" s="71">
        <v>-36.380000000000003</v>
      </c>
      <c r="K64" s="71">
        <v>1.07735E-2</v>
      </c>
      <c r="L64" s="32">
        <v>63</v>
      </c>
    </row>
    <row r="65" spans="1:12" x14ac:dyDescent="0.2">
      <c r="A65" s="71">
        <v>32</v>
      </c>
      <c r="B65" s="71" t="s">
        <v>184</v>
      </c>
      <c r="C65" s="71" t="s">
        <v>91</v>
      </c>
      <c r="D65" s="71">
        <v>0.55000000000000004</v>
      </c>
      <c r="E65" s="71">
        <v>79</v>
      </c>
      <c r="F65" s="71">
        <v>6</v>
      </c>
      <c r="G65" s="71">
        <v>625.1</v>
      </c>
      <c r="H65" s="71">
        <v>56.573999999999998</v>
      </c>
      <c r="I65" s="71">
        <v>3068</v>
      </c>
      <c r="J65" s="71">
        <v>-36.468000000000004</v>
      </c>
      <c r="K65" s="71">
        <v>1.0772500000000001E-2</v>
      </c>
      <c r="L65" s="32">
        <v>64</v>
      </c>
    </row>
    <row r="66" spans="1:12" x14ac:dyDescent="0.2">
      <c r="A66" s="71">
        <v>33</v>
      </c>
      <c r="B66" s="71" t="s">
        <v>184</v>
      </c>
      <c r="C66" s="71" t="s">
        <v>92</v>
      </c>
      <c r="D66" s="71">
        <v>0.47</v>
      </c>
      <c r="E66" s="71">
        <v>79</v>
      </c>
      <c r="F66" s="71">
        <v>5</v>
      </c>
      <c r="G66" s="71">
        <v>575.4</v>
      </c>
      <c r="H66" s="71">
        <v>55.951999999999998</v>
      </c>
      <c r="I66" s="71">
        <v>3050</v>
      </c>
      <c r="J66" s="71">
        <v>-36.380000000000003</v>
      </c>
      <c r="K66" s="71">
        <v>1.07735E-2</v>
      </c>
      <c r="L66" s="32">
        <v>65</v>
      </c>
    </row>
    <row r="67" spans="1:12" x14ac:dyDescent="0.2">
      <c r="A67" s="71">
        <v>33</v>
      </c>
      <c r="B67" s="71" t="s">
        <v>184</v>
      </c>
      <c r="C67" s="71" t="s">
        <v>92</v>
      </c>
      <c r="D67" s="71">
        <v>0.47</v>
      </c>
      <c r="E67" s="71">
        <v>79</v>
      </c>
      <c r="F67" s="71">
        <v>6</v>
      </c>
      <c r="G67" s="71">
        <v>625.1</v>
      </c>
      <c r="H67" s="71">
        <v>56.298999999999999</v>
      </c>
      <c r="I67" s="71">
        <v>3051</v>
      </c>
      <c r="J67" s="71">
        <v>-36.497</v>
      </c>
      <c r="K67" s="71">
        <v>1.0772199999999999E-2</v>
      </c>
      <c r="L67" s="32">
        <v>66</v>
      </c>
    </row>
    <row r="68" spans="1:12" x14ac:dyDescent="0.2">
      <c r="A68" s="71">
        <v>34</v>
      </c>
      <c r="B68" s="71" t="s">
        <v>184</v>
      </c>
      <c r="C68" s="71" t="s">
        <v>93</v>
      </c>
      <c r="D68" s="71">
        <v>0.56000000000000005</v>
      </c>
      <c r="E68" s="71">
        <v>79</v>
      </c>
      <c r="F68" s="71">
        <v>5</v>
      </c>
      <c r="G68" s="71">
        <v>575.4</v>
      </c>
      <c r="H68" s="71">
        <v>55.698999999999998</v>
      </c>
      <c r="I68" s="71">
        <v>3044</v>
      </c>
      <c r="J68" s="71">
        <v>-36.380000000000003</v>
      </c>
      <c r="K68" s="71">
        <v>1.07735E-2</v>
      </c>
      <c r="L68" s="32">
        <v>67</v>
      </c>
    </row>
    <row r="69" spans="1:12" x14ac:dyDescent="0.2">
      <c r="A69" s="71">
        <v>34</v>
      </c>
      <c r="B69" s="71" t="s">
        <v>184</v>
      </c>
      <c r="C69" s="71" t="s">
        <v>93</v>
      </c>
      <c r="D69" s="71">
        <v>0.56000000000000005</v>
      </c>
      <c r="E69" s="71">
        <v>79</v>
      </c>
      <c r="F69" s="71">
        <v>6</v>
      </c>
      <c r="G69" s="71">
        <v>625.1</v>
      </c>
      <c r="H69" s="71">
        <v>56.185000000000002</v>
      </c>
      <c r="I69" s="71">
        <v>3045</v>
      </c>
      <c r="J69" s="71">
        <v>-36.484000000000002</v>
      </c>
      <c r="K69" s="71">
        <v>1.07723E-2</v>
      </c>
      <c r="L69" s="32">
        <v>68</v>
      </c>
    </row>
    <row r="70" spans="1:12" x14ac:dyDescent="0.2">
      <c r="A70" s="71">
        <v>35</v>
      </c>
      <c r="B70" s="71" t="s">
        <v>184</v>
      </c>
      <c r="C70" s="71" t="s">
        <v>94</v>
      </c>
      <c r="D70" s="71">
        <v>0.45</v>
      </c>
      <c r="E70" s="71">
        <v>79</v>
      </c>
      <c r="F70" s="71">
        <v>5</v>
      </c>
      <c r="G70" s="71">
        <v>575.4</v>
      </c>
      <c r="H70" s="71">
        <v>56.093000000000004</v>
      </c>
      <c r="I70" s="71">
        <v>3061</v>
      </c>
      <c r="J70" s="71">
        <v>-36.380000000000003</v>
      </c>
      <c r="K70" s="71">
        <v>1.07735E-2</v>
      </c>
      <c r="L70" s="32">
        <v>69</v>
      </c>
    </row>
    <row r="71" spans="1:12" x14ac:dyDescent="0.2">
      <c r="A71" s="71">
        <v>35</v>
      </c>
      <c r="B71" s="71" t="s">
        <v>184</v>
      </c>
      <c r="C71" s="71" t="s">
        <v>94</v>
      </c>
      <c r="D71" s="71">
        <v>0.45</v>
      </c>
      <c r="E71" s="71">
        <v>79</v>
      </c>
      <c r="F71" s="71">
        <v>6</v>
      </c>
      <c r="G71" s="71">
        <v>625.1</v>
      </c>
      <c r="H71" s="71">
        <v>56.524000000000001</v>
      </c>
      <c r="I71" s="71">
        <v>3067</v>
      </c>
      <c r="J71" s="71">
        <v>-36.530999999999999</v>
      </c>
      <c r="K71" s="71">
        <v>1.07718E-2</v>
      </c>
      <c r="L71" s="32">
        <v>70</v>
      </c>
    </row>
    <row r="72" spans="1:12" x14ac:dyDescent="0.2">
      <c r="A72" s="71">
        <v>36</v>
      </c>
      <c r="B72" s="71" t="s">
        <v>184</v>
      </c>
      <c r="C72" s="71" t="s">
        <v>95</v>
      </c>
      <c r="D72" s="71">
        <v>0.49</v>
      </c>
      <c r="E72" s="71">
        <v>79</v>
      </c>
      <c r="F72" s="71">
        <v>5</v>
      </c>
      <c r="G72" s="71">
        <v>575.4</v>
      </c>
      <c r="H72" s="71">
        <v>56.037999999999997</v>
      </c>
      <c r="I72" s="71">
        <v>3058</v>
      </c>
      <c r="J72" s="71">
        <v>-36.380000000000003</v>
      </c>
      <c r="K72" s="71">
        <v>1.07735E-2</v>
      </c>
      <c r="L72" s="32">
        <v>71</v>
      </c>
    </row>
    <row r="73" spans="1:12" x14ac:dyDescent="0.2">
      <c r="A73" s="71">
        <v>36</v>
      </c>
      <c r="B73" s="71" t="s">
        <v>184</v>
      </c>
      <c r="C73" s="71" t="s">
        <v>95</v>
      </c>
      <c r="D73" s="71">
        <v>0.49</v>
      </c>
      <c r="E73" s="71">
        <v>79</v>
      </c>
      <c r="F73" s="71">
        <v>6</v>
      </c>
      <c r="G73" s="71">
        <v>625.1</v>
      </c>
      <c r="H73" s="71">
        <v>56.212000000000003</v>
      </c>
      <c r="I73" s="71">
        <v>3059</v>
      </c>
      <c r="J73" s="71">
        <v>-36.521000000000001</v>
      </c>
      <c r="K73" s="71">
        <v>1.0771899999999999E-2</v>
      </c>
      <c r="L73" s="32">
        <v>72</v>
      </c>
    </row>
    <row r="74" spans="1:12" x14ac:dyDescent="0.2">
      <c r="A74" s="71">
        <v>37</v>
      </c>
      <c r="B74" s="71" t="s">
        <v>64</v>
      </c>
      <c r="C74" s="71" t="s">
        <v>96</v>
      </c>
      <c r="D74" s="71"/>
      <c r="E74" s="71">
        <v>0</v>
      </c>
      <c r="F74" s="71">
        <v>3</v>
      </c>
      <c r="G74" s="71">
        <v>575.4</v>
      </c>
      <c r="H74" s="71">
        <v>80.869</v>
      </c>
      <c r="I74" s="71">
        <v>4431</v>
      </c>
      <c r="J74" s="71">
        <v>-36.380000000000003</v>
      </c>
      <c r="K74" s="71">
        <v>1.07735E-2</v>
      </c>
      <c r="L74" s="32">
        <v>73</v>
      </c>
    </row>
    <row r="75" spans="1:12" x14ac:dyDescent="0.2">
      <c r="A75" s="71">
        <v>37</v>
      </c>
      <c r="B75" s="71" t="s">
        <v>64</v>
      </c>
      <c r="C75" s="71" t="s">
        <v>96</v>
      </c>
      <c r="D75" s="71"/>
      <c r="E75" s="71">
        <v>0</v>
      </c>
      <c r="F75" s="71">
        <v>4</v>
      </c>
      <c r="G75" s="71">
        <v>625.1</v>
      </c>
      <c r="H75" s="71">
        <v>81.873000000000005</v>
      </c>
      <c r="I75" s="71">
        <v>4431</v>
      </c>
      <c r="J75" s="71">
        <v>-36.633000000000003</v>
      </c>
      <c r="K75" s="71">
        <v>1.07706E-2</v>
      </c>
      <c r="L75" s="32">
        <v>74</v>
      </c>
    </row>
    <row r="76" spans="1:12" x14ac:dyDescent="0.2">
      <c r="A76" s="71">
        <v>38</v>
      </c>
      <c r="B76" s="71" t="s">
        <v>17</v>
      </c>
      <c r="C76" s="71" t="s">
        <v>97</v>
      </c>
      <c r="D76" s="71">
        <v>0.60009999999999997</v>
      </c>
      <c r="E76" s="71">
        <v>89</v>
      </c>
      <c r="F76" s="71">
        <v>5</v>
      </c>
      <c r="G76" s="71">
        <v>575.4</v>
      </c>
      <c r="H76" s="71">
        <v>54.235999999999997</v>
      </c>
      <c r="I76" s="71">
        <v>2968</v>
      </c>
      <c r="J76" s="71">
        <v>-36.380000000000003</v>
      </c>
      <c r="K76" s="71">
        <v>1.07735E-2</v>
      </c>
      <c r="L76" s="32">
        <v>75</v>
      </c>
    </row>
    <row r="77" spans="1:12" x14ac:dyDescent="0.2">
      <c r="A77" s="71">
        <v>38</v>
      </c>
      <c r="B77" s="71" t="s">
        <v>17</v>
      </c>
      <c r="C77" s="71" t="s">
        <v>97</v>
      </c>
      <c r="D77" s="71">
        <v>0.60009999999999997</v>
      </c>
      <c r="E77" s="71">
        <v>89</v>
      </c>
      <c r="F77" s="71">
        <v>6</v>
      </c>
      <c r="G77" s="71">
        <v>625.1</v>
      </c>
      <c r="H77" s="71">
        <v>54.911999999999999</v>
      </c>
      <c r="I77" s="71">
        <v>2966</v>
      </c>
      <c r="J77" s="71">
        <v>-36.552999999999997</v>
      </c>
      <c r="K77" s="71">
        <v>1.07715E-2</v>
      </c>
      <c r="L77" s="32">
        <v>76</v>
      </c>
    </row>
    <row r="78" spans="1:12" x14ac:dyDescent="0.2">
      <c r="A78" s="71">
        <v>39</v>
      </c>
      <c r="B78" s="71" t="s">
        <v>17</v>
      </c>
      <c r="C78" s="71" t="s">
        <v>98</v>
      </c>
      <c r="D78" s="71">
        <v>0.54349999999999998</v>
      </c>
      <c r="E78" s="71">
        <v>89</v>
      </c>
      <c r="F78" s="71">
        <v>5</v>
      </c>
      <c r="G78" s="71">
        <v>575.4</v>
      </c>
      <c r="H78" s="71">
        <v>54.021999999999998</v>
      </c>
      <c r="I78" s="71">
        <v>2953</v>
      </c>
      <c r="J78" s="71">
        <v>-36.380000000000003</v>
      </c>
      <c r="K78" s="71">
        <v>1.07735E-2</v>
      </c>
      <c r="L78" s="32">
        <v>77</v>
      </c>
    </row>
    <row r="79" spans="1:12" x14ac:dyDescent="0.2">
      <c r="A79" s="71">
        <v>39</v>
      </c>
      <c r="B79" s="71" t="s">
        <v>17</v>
      </c>
      <c r="C79" s="71" t="s">
        <v>98</v>
      </c>
      <c r="D79" s="71">
        <v>0.54349999999999998</v>
      </c>
      <c r="E79" s="71">
        <v>89</v>
      </c>
      <c r="F79" s="71">
        <v>6</v>
      </c>
      <c r="G79" s="71">
        <v>625.1</v>
      </c>
      <c r="H79" s="71">
        <v>54.485999999999997</v>
      </c>
      <c r="I79" s="71">
        <v>2957</v>
      </c>
      <c r="J79" s="71">
        <v>-36.57</v>
      </c>
      <c r="K79" s="71">
        <v>1.0771299999999999E-2</v>
      </c>
      <c r="L79" s="32">
        <v>78</v>
      </c>
    </row>
    <row r="80" spans="1:12" x14ac:dyDescent="0.2">
      <c r="A80" s="71">
        <v>40</v>
      </c>
      <c r="B80" s="71" t="s">
        <v>12</v>
      </c>
      <c r="C80" s="71" t="s">
        <v>99</v>
      </c>
      <c r="D80" s="71">
        <v>0.48920000000000002</v>
      </c>
      <c r="E80" s="71">
        <v>89</v>
      </c>
      <c r="F80" s="71">
        <v>5</v>
      </c>
      <c r="G80" s="71">
        <v>575.4</v>
      </c>
      <c r="H80" s="71">
        <v>54.134</v>
      </c>
      <c r="I80" s="71">
        <v>2961</v>
      </c>
      <c r="J80" s="71">
        <v>-36.380000000000003</v>
      </c>
      <c r="K80" s="71">
        <v>1.07735E-2</v>
      </c>
      <c r="L80" s="32">
        <v>79</v>
      </c>
    </row>
    <row r="81" spans="1:12" x14ac:dyDescent="0.2">
      <c r="A81" s="71">
        <v>40</v>
      </c>
      <c r="B81" s="71" t="s">
        <v>12</v>
      </c>
      <c r="C81" s="71" t="s">
        <v>99</v>
      </c>
      <c r="D81" s="71">
        <v>0.48920000000000002</v>
      </c>
      <c r="E81" s="71">
        <v>89</v>
      </c>
      <c r="F81" s="71">
        <v>6</v>
      </c>
      <c r="G81" s="71">
        <v>625.1</v>
      </c>
      <c r="H81" s="71">
        <v>54.76</v>
      </c>
      <c r="I81" s="71">
        <v>2972</v>
      </c>
      <c r="J81" s="71">
        <v>-36.591000000000001</v>
      </c>
      <c r="K81" s="71">
        <v>1.07711E-2</v>
      </c>
      <c r="L81" s="32">
        <v>80</v>
      </c>
    </row>
    <row r="82" spans="1:12" x14ac:dyDescent="0.2">
      <c r="A82" s="71">
        <v>41</v>
      </c>
      <c r="B82" s="71" t="s">
        <v>12</v>
      </c>
      <c r="C82" s="71" t="s">
        <v>100</v>
      </c>
      <c r="D82" s="71">
        <v>0.52749999999999997</v>
      </c>
      <c r="E82" s="71">
        <v>89</v>
      </c>
      <c r="F82" s="71">
        <v>5</v>
      </c>
      <c r="G82" s="71">
        <v>575.4</v>
      </c>
      <c r="H82" s="71">
        <v>54.036000000000001</v>
      </c>
      <c r="I82" s="71">
        <v>2953</v>
      </c>
      <c r="J82" s="71">
        <v>-36.380000000000003</v>
      </c>
      <c r="K82" s="71">
        <v>1.07735E-2</v>
      </c>
      <c r="L82" s="32">
        <v>81</v>
      </c>
    </row>
    <row r="83" spans="1:12" x14ac:dyDescent="0.2">
      <c r="A83" s="71">
        <v>41</v>
      </c>
      <c r="B83" s="71" t="s">
        <v>12</v>
      </c>
      <c r="C83" s="71" t="s">
        <v>100</v>
      </c>
      <c r="D83" s="71">
        <v>0.52749999999999997</v>
      </c>
      <c r="E83" s="71">
        <v>89</v>
      </c>
      <c r="F83" s="71">
        <v>6</v>
      </c>
      <c r="G83" s="71">
        <v>625.1</v>
      </c>
      <c r="H83" s="71">
        <v>54.561</v>
      </c>
      <c r="I83" s="71">
        <v>2958</v>
      </c>
      <c r="J83" s="71">
        <v>-36.527000000000001</v>
      </c>
      <c r="K83" s="71">
        <v>1.07718E-2</v>
      </c>
      <c r="L83" s="32">
        <v>82</v>
      </c>
    </row>
    <row r="84" spans="1:12" x14ac:dyDescent="0.2">
      <c r="A84" s="71">
        <v>42</v>
      </c>
      <c r="B84" s="71" t="s">
        <v>10</v>
      </c>
      <c r="C84" s="71" t="s">
        <v>101</v>
      </c>
      <c r="D84" s="71">
        <v>1.0708</v>
      </c>
      <c r="E84">
        <v>89</v>
      </c>
      <c r="F84">
        <v>5</v>
      </c>
      <c r="G84">
        <v>575.6</v>
      </c>
      <c r="H84">
        <v>81.396000000000001</v>
      </c>
      <c r="I84">
        <v>4446</v>
      </c>
      <c r="J84">
        <v>-36.380000000000003</v>
      </c>
      <c r="K84">
        <v>1.07735E-2</v>
      </c>
      <c r="L84" s="32">
        <v>83</v>
      </c>
    </row>
    <row r="85" spans="1:12" x14ac:dyDescent="0.2">
      <c r="A85" s="71">
        <v>42</v>
      </c>
      <c r="B85" s="71" t="s">
        <v>10</v>
      </c>
      <c r="C85" s="71" t="s">
        <v>101</v>
      </c>
      <c r="D85" s="71">
        <v>1.0708</v>
      </c>
      <c r="E85">
        <v>89</v>
      </c>
      <c r="F85">
        <v>6</v>
      </c>
      <c r="G85">
        <v>625.29999999999995</v>
      </c>
      <c r="H85">
        <v>82.019000000000005</v>
      </c>
      <c r="I85">
        <v>4455</v>
      </c>
      <c r="J85">
        <v>-36.545000000000002</v>
      </c>
      <c r="K85">
        <v>1.0771599999999999E-2</v>
      </c>
      <c r="L85" s="32">
        <v>84</v>
      </c>
    </row>
    <row r="86" spans="1:12" x14ac:dyDescent="0.2">
      <c r="A86" s="71">
        <v>43</v>
      </c>
      <c r="B86" s="71" t="s">
        <v>11</v>
      </c>
      <c r="C86" s="71" t="s">
        <v>102</v>
      </c>
      <c r="D86" s="71">
        <v>0.2928</v>
      </c>
      <c r="E86">
        <v>89</v>
      </c>
      <c r="F86">
        <v>5</v>
      </c>
      <c r="G86">
        <v>575.4</v>
      </c>
      <c r="H86">
        <v>81.56</v>
      </c>
      <c r="I86">
        <v>4458</v>
      </c>
      <c r="J86">
        <v>-36.380000000000003</v>
      </c>
      <c r="K86">
        <v>1.07735E-2</v>
      </c>
      <c r="L86" s="32">
        <v>85</v>
      </c>
    </row>
    <row r="87" spans="1:12" x14ac:dyDescent="0.2">
      <c r="A87" s="71">
        <v>43</v>
      </c>
      <c r="B87" s="71" t="s">
        <v>11</v>
      </c>
      <c r="C87" s="71" t="s">
        <v>102</v>
      </c>
      <c r="D87" s="71">
        <v>0.2928</v>
      </c>
      <c r="E87">
        <v>89</v>
      </c>
      <c r="F87">
        <v>6</v>
      </c>
      <c r="G87">
        <v>625.29999999999995</v>
      </c>
      <c r="H87">
        <v>81.974999999999994</v>
      </c>
      <c r="I87">
        <v>4465</v>
      </c>
      <c r="J87">
        <v>-36.616</v>
      </c>
      <c r="K87">
        <v>1.0770800000000001E-2</v>
      </c>
      <c r="L87" s="32">
        <v>86</v>
      </c>
    </row>
    <row r="88" spans="1:12" x14ac:dyDescent="0.2">
      <c r="A88" s="71">
        <v>44</v>
      </c>
      <c r="B88" s="71" t="s">
        <v>12</v>
      </c>
      <c r="C88" s="71" t="s">
        <v>103</v>
      </c>
      <c r="D88" s="71">
        <v>0.73029999999999995</v>
      </c>
      <c r="E88">
        <v>89</v>
      </c>
      <c r="F88">
        <v>5</v>
      </c>
      <c r="G88">
        <v>575.4</v>
      </c>
      <c r="H88">
        <v>81.566999999999993</v>
      </c>
      <c r="I88">
        <v>4450</v>
      </c>
      <c r="J88">
        <v>-36.380000000000003</v>
      </c>
      <c r="K88">
        <v>1.07735E-2</v>
      </c>
      <c r="L88" s="32">
        <v>87</v>
      </c>
    </row>
    <row r="89" spans="1:12" x14ac:dyDescent="0.2">
      <c r="A89" s="71">
        <v>44</v>
      </c>
      <c r="B89" s="71" t="s">
        <v>12</v>
      </c>
      <c r="C89" s="71" t="s">
        <v>103</v>
      </c>
      <c r="D89" s="71">
        <v>0.73029999999999995</v>
      </c>
      <c r="E89">
        <v>89</v>
      </c>
      <c r="F89">
        <v>6</v>
      </c>
      <c r="G89">
        <v>625.29999999999995</v>
      </c>
      <c r="H89">
        <v>82.13</v>
      </c>
      <c r="I89">
        <v>4458</v>
      </c>
      <c r="J89">
        <v>-36.575000000000003</v>
      </c>
      <c r="K89">
        <v>1.0771299999999999E-2</v>
      </c>
      <c r="L89" s="32">
        <v>88</v>
      </c>
    </row>
    <row r="90" spans="1:12" x14ac:dyDescent="0.2">
      <c r="A90" s="71">
        <v>45</v>
      </c>
      <c r="B90" s="71" t="s">
        <v>13</v>
      </c>
      <c r="C90" s="71" t="s">
        <v>104</v>
      </c>
      <c r="D90" s="71">
        <v>1.2213000000000001</v>
      </c>
      <c r="E90">
        <v>89</v>
      </c>
      <c r="F90">
        <v>5</v>
      </c>
      <c r="G90">
        <v>575.4</v>
      </c>
      <c r="H90">
        <v>82.168999999999997</v>
      </c>
      <c r="I90">
        <v>4486</v>
      </c>
      <c r="J90">
        <v>-36.380000000000003</v>
      </c>
      <c r="K90">
        <v>1.07735E-2</v>
      </c>
      <c r="L90" s="32">
        <v>89</v>
      </c>
    </row>
    <row r="91" spans="1:12" x14ac:dyDescent="0.2">
      <c r="A91" s="71">
        <v>45</v>
      </c>
      <c r="B91" s="71" t="s">
        <v>13</v>
      </c>
      <c r="C91" s="71" t="s">
        <v>104</v>
      </c>
      <c r="D91" s="71">
        <v>1.2213000000000001</v>
      </c>
      <c r="E91">
        <v>89</v>
      </c>
      <c r="F91">
        <v>6</v>
      </c>
      <c r="G91">
        <v>625.29999999999995</v>
      </c>
      <c r="H91">
        <v>82.834999999999994</v>
      </c>
      <c r="I91">
        <v>4498</v>
      </c>
      <c r="J91">
        <v>-36.555999999999997</v>
      </c>
      <c r="K91">
        <v>1.07715E-2</v>
      </c>
      <c r="L91" s="32">
        <v>90</v>
      </c>
    </row>
    <row r="92" spans="1:12" x14ac:dyDescent="0.2">
      <c r="A92" s="71">
        <v>46</v>
      </c>
      <c r="B92" s="71" t="s">
        <v>64</v>
      </c>
      <c r="C92" s="71" t="s">
        <v>105</v>
      </c>
      <c r="D92" s="71"/>
      <c r="E92">
        <v>0</v>
      </c>
      <c r="F92">
        <v>3</v>
      </c>
      <c r="G92">
        <v>575.4</v>
      </c>
      <c r="H92">
        <v>81.366</v>
      </c>
      <c r="I92">
        <v>4441</v>
      </c>
      <c r="J92">
        <v>-36.380000000000003</v>
      </c>
      <c r="K92">
        <v>1.07735E-2</v>
      </c>
      <c r="L92" s="32">
        <v>91</v>
      </c>
    </row>
    <row r="93" spans="1:12" x14ac:dyDescent="0.2">
      <c r="A93" s="71">
        <v>46</v>
      </c>
      <c r="B93" s="71" t="s">
        <v>64</v>
      </c>
      <c r="C93" s="71" t="s">
        <v>105</v>
      </c>
      <c r="D93" s="71"/>
      <c r="E93">
        <v>0</v>
      </c>
      <c r="F93">
        <v>4</v>
      </c>
      <c r="G93">
        <v>625.1</v>
      </c>
      <c r="H93">
        <v>81.994</v>
      </c>
      <c r="I93">
        <v>4444</v>
      </c>
      <c r="J93">
        <v>-36.590000000000003</v>
      </c>
      <c r="K93">
        <v>1.07711E-2</v>
      </c>
      <c r="L93" s="32">
        <v>92</v>
      </c>
    </row>
    <row r="94" spans="1:12" x14ac:dyDescent="0.2">
      <c r="A94" s="71">
        <v>47</v>
      </c>
      <c r="B94" s="71" t="s">
        <v>200</v>
      </c>
      <c r="C94" s="71" t="s">
        <v>106</v>
      </c>
      <c r="D94" s="71"/>
      <c r="E94">
        <v>0</v>
      </c>
      <c r="F94">
        <v>4</v>
      </c>
      <c r="G94">
        <v>575.6</v>
      </c>
      <c r="H94">
        <v>82.475999999999999</v>
      </c>
      <c r="I94">
        <v>4463</v>
      </c>
      <c r="J94">
        <v>-36.380000000000003</v>
      </c>
      <c r="K94">
        <v>1.07735E-2</v>
      </c>
      <c r="L94" s="32">
        <v>93</v>
      </c>
    </row>
    <row r="95" spans="1:12" x14ac:dyDescent="0.2">
      <c r="A95" s="71">
        <v>47</v>
      </c>
      <c r="B95" s="71" t="s">
        <v>200</v>
      </c>
      <c r="C95" s="71" t="s">
        <v>106</v>
      </c>
      <c r="D95" s="71"/>
      <c r="E95">
        <v>0</v>
      </c>
      <c r="F95">
        <v>5</v>
      </c>
      <c r="G95">
        <v>625.1</v>
      </c>
      <c r="H95">
        <v>82.415000000000006</v>
      </c>
      <c r="I95">
        <v>4469</v>
      </c>
      <c r="J95">
        <v>-36.557000000000002</v>
      </c>
      <c r="K95">
        <v>1.07715E-2</v>
      </c>
      <c r="L95" s="32">
        <v>94</v>
      </c>
    </row>
    <row r="96" spans="1:12" x14ac:dyDescent="0.2">
      <c r="A96" s="71">
        <v>48</v>
      </c>
      <c r="B96" s="71" t="s">
        <v>120</v>
      </c>
      <c r="C96" s="71" t="s">
        <v>107</v>
      </c>
      <c r="D96" s="71">
        <v>0.87</v>
      </c>
      <c r="E96">
        <v>89</v>
      </c>
      <c r="F96">
        <v>5</v>
      </c>
      <c r="G96">
        <v>575.4</v>
      </c>
      <c r="H96">
        <v>54.843000000000004</v>
      </c>
      <c r="I96">
        <v>2997</v>
      </c>
      <c r="J96">
        <v>-36.380000000000003</v>
      </c>
      <c r="K96">
        <v>1.07735E-2</v>
      </c>
      <c r="L96" s="32">
        <v>95</v>
      </c>
    </row>
    <row r="97" spans="1:12" x14ac:dyDescent="0.2">
      <c r="A97" s="71">
        <v>48</v>
      </c>
      <c r="B97" s="71" t="s">
        <v>120</v>
      </c>
      <c r="C97" s="71" t="s">
        <v>107</v>
      </c>
      <c r="D97" s="71">
        <v>0.87</v>
      </c>
      <c r="E97">
        <v>89</v>
      </c>
      <c r="F97">
        <v>6</v>
      </c>
      <c r="G97">
        <v>625.1</v>
      </c>
      <c r="H97">
        <v>55.31</v>
      </c>
      <c r="I97">
        <v>2999</v>
      </c>
      <c r="J97">
        <v>-36.549999999999997</v>
      </c>
      <c r="K97">
        <v>1.0771599999999999E-2</v>
      </c>
      <c r="L97" s="32">
        <v>96</v>
      </c>
    </row>
    <row r="98" spans="1:12" x14ac:dyDescent="0.2">
      <c r="A98" s="71">
        <v>49</v>
      </c>
      <c r="B98" s="71" t="s">
        <v>120</v>
      </c>
      <c r="C98" s="71" t="s">
        <v>108</v>
      </c>
      <c r="D98" s="71">
        <v>0.24049999999999999</v>
      </c>
      <c r="E98">
        <v>89</v>
      </c>
      <c r="F98">
        <v>5</v>
      </c>
      <c r="G98">
        <v>575.4</v>
      </c>
      <c r="H98">
        <v>54.484000000000002</v>
      </c>
      <c r="I98">
        <v>2983</v>
      </c>
      <c r="J98">
        <v>-36.380000000000003</v>
      </c>
      <c r="K98">
        <v>1.07735E-2</v>
      </c>
      <c r="L98" s="32">
        <v>97</v>
      </c>
    </row>
    <row r="99" spans="1:12" x14ac:dyDescent="0.2">
      <c r="A99" s="71">
        <v>49</v>
      </c>
      <c r="B99" s="71" t="s">
        <v>120</v>
      </c>
      <c r="C99" s="71" t="s">
        <v>108</v>
      </c>
      <c r="D99" s="71">
        <v>0.24049999999999999</v>
      </c>
      <c r="E99">
        <v>89</v>
      </c>
      <c r="F99">
        <v>6</v>
      </c>
      <c r="G99">
        <v>625.1</v>
      </c>
      <c r="H99">
        <v>55.058999999999997</v>
      </c>
      <c r="I99">
        <v>2988</v>
      </c>
      <c r="J99">
        <v>-36.594000000000001</v>
      </c>
      <c r="K99">
        <v>1.07711E-2</v>
      </c>
      <c r="L99" s="32">
        <v>98</v>
      </c>
    </row>
    <row r="100" spans="1:12" x14ac:dyDescent="0.2">
      <c r="A100" s="71">
        <v>50</v>
      </c>
      <c r="B100" s="71" t="s">
        <v>120</v>
      </c>
      <c r="C100" s="71" t="s">
        <v>109</v>
      </c>
      <c r="D100" s="113">
        <v>0.34499999999999997</v>
      </c>
      <c r="E100">
        <v>89</v>
      </c>
      <c r="F100">
        <v>5</v>
      </c>
      <c r="G100">
        <v>575.4</v>
      </c>
      <c r="H100">
        <v>55.9</v>
      </c>
      <c r="I100">
        <v>3044</v>
      </c>
      <c r="J100">
        <v>-36.380000000000003</v>
      </c>
      <c r="K100">
        <v>1.07735E-2</v>
      </c>
      <c r="L100" s="32">
        <v>99</v>
      </c>
    </row>
    <row r="101" spans="1:12" x14ac:dyDescent="0.2">
      <c r="A101" s="71">
        <v>50</v>
      </c>
      <c r="B101" s="71" t="s">
        <v>120</v>
      </c>
      <c r="C101" s="71" t="s">
        <v>109</v>
      </c>
      <c r="D101" s="113">
        <v>0.34499999999999997</v>
      </c>
      <c r="E101">
        <v>89</v>
      </c>
      <c r="F101">
        <v>6</v>
      </c>
      <c r="G101">
        <v>625.1</v>
      </c>
      <c r="H101">
        <v>56.334000000000003</v>
      </c>
      <c r="I101">
        <v>3050</v>
      </c>
      <c r="J101">
        <v>-36.518999999999998</v>
      </c>
      <c r="K101">
        <v>1.0771899999999999E-2</v>
      </c>
      <c r="L101" s="32">
        <v>100</v>
      </c>
    </row>
    <row r="102" spans="1:12" x14ac:dyDescent="0.2">
      <c r="A102" s="71">
        <v>51</v>
      </c>
      <c r="B102" s="71" t="s">
        <v>120</v>
      </c>
      <c r="C102" s="71" t="s">
        <v>110</v>
      </c>
      <c r="D102" s="71">
        <v>0.50819999999999999</v>
      </c>
      <c r="E102">
        <v>89</v>
      </c>
      <c r="F102">
        <v>5</v>
      </c>
      <c r="G102">
        <v>575.4</v>
      </c>
      <c r="H102">
        <v>55.634</v>
      </c>
      <c r="I102">
        <v>3034</v>
      </c>
      <c r="J102">
        <v>-36.380000000000003</v>
      </c>
      <c r="K102">
        <v>1.07735E-2</v>
      </c>
      <c r="L102" s="32">
        <v>101</v>
      </c>
    </row>
    <row r="103" spans="1:12" x14ac:dyDescent="0.2">
      <c r="A103" s="71">
        <v>51</v>
      </c>
      <c r="B103" s="71" t="s">
        <v>120</v>
      </c>
      <c r="C103" s="71" t="s">
        <v>110</v>
      </c>
      <c r="D103" s="71">
        <v>0.50819999999999999</v>
      </c>
      <c r="E103">
        <v>89</v>
      </c>
      <c r="F103">
        <v>6</v>
      </c>
      <c r="G103">
        <v>625.1</v>
      </c>
      <c r="H103">
        <v>55.988</v>
      </c>
      <c r="I103">
        <v>3035</v>
      </c>
      <c r="J103">
        <v>-36.539000000000001</v>
      </c>
      <c r="K103">
        <v>1.07717E-2</v>
      </c>
      <c r="L103" s="32">
        <v>102</v>
      </c>
    </row>
    <row r="104" spans="1:12" x14ac:dyDescent="0.2">
      <c r="A104" s="71">
        <v>52</v>
      </c>
      <c r="B104" s="71" t="s">
        <v>64</v>
      </c>
      <c r="C104" s="71" t="s">
        <v>111</v>
      </c>
      <c r="D104" s="71"/>
      <c r="E104">
        <v>98</v>
      </c>
      <c r="F104">
        <v>3</v>
      </c>
      <c r="G104">
        <v>574.79999999999995</v>
      </c>
      <c r="H104">
        <v>7.226</v>
      </c>
      <c r="I104">
        <v>404</v>
      </c>
      <c r="J104">
        <v>-36.380000000000003</v>
      </c>
      <c r="K104">
        <v>1.07735E-2</v>
      </c>
      <c r="L104" s="32">
        <v>103</v>
      </c>
    </row>
    <row r="105" spans="1:12" x14ac:dyDescent="0.2">
      <c r="A105" s="71">
        <v>52</v>
      </c>
      <c r="B105" s="71" t="s">
        <v>64</v>
      </c>
      <c r="C105" s="71" t="s">
        <v>111</v>
      </c>
      <c r="D105" s="71"/>
      <c r="E105">
        <v>98</v>
      </c>
      <c r="F105">
        <v>4</v>
      </c>
      <c r="G105">
        <v>624.5</v>
      </c>
      <c r="H105">
        <v>7.3780000000000001</v>
      </c>
      <c r="I105">
        <v>405</v>
      </c>
      <c r="J105">
        <v>-36.607999999999997</v>
      </c>
      <c r="K105">
        <v>1.07709E-2</v>
      </c>
      <c r="L105" s="32">
        <v>104</v>
      </c>
    </row>
    <row r="106" spans="1:12" x14ac:dyDescent="0.2">
      <c r="A106" s="71"/>
      <c r="B106" s="71"/>
      <c r="C106" s="71"/>
      <c r="D106" s="71"/>
      <c r="L106" s="32"/>
    </row>
    <row r="107" spans="1:12" x14ac:dyDescent="0.2">
      <c r="A107" s="71"/>
      <c r="B107" s="71"/>
      <c r="C107" s="71"/>
      <c r="D107" s="71"/>
      <c r="L107" s="32"/>
    </row>
    <row r="108" spans="1:12" x14ac:dyDescent="0.2">
      <c r="A108" s="71"/>
      <c r="B108" s="71"/>
      <c r="C108" s="71"/>
      <c r="D108" s="71"/>
      <c r="L108" s="32"/>
    </row>
    <row r="109" spans="1:12" x14ac:dyDescent="0.2">
      <c r="A109" s="71"/>
      <c r="B109" s="71"/>
      <c r="C109" s="71"/>
      <c r="D109" s="71"/>
      <c r="L109" s="32"/>
    </row>
    <row r="110" spans="1:12" x14ac:dyDescent="0.2">
      <c r="A110" s="71"/>
      <c r="B110" s="71"/>
      <c r="C110" s="71"/>
      <c r="D110" s="71"/>
      <c r="L110" s="32"/>
    </row>
    <row r="111" spans="1:12" x14ac:dyDescent="0.2">
      <c r="A111" s="71"/>
      <c r="B111" s="71"/>
      <c r="C111" s="71"/>
      <c r="D111" s="71"/>
      <c r="L111" s="32"/>
    </row>
    <row r="112" spans="1:12" x14ac:dyDescent="0.2">
      <c r="A112" s="71"/>
      <c r="B112" s="71"/>
      <c r="C112" s="71"/>
      <c r="D112" s="71"/>
      <c r="L112" s="32"/>
    </row>
    <row r="113" spans="1:12" x14ac:dyDescent="0.2">
      <c r="A113" s="71"/>
      <c r="B113" s="71"/>
      <c r="C113" s="71"/>
      <c r="D113" s="71"/>
      <c r="L113" s="32"/>
    </row>
    <row r="114" spans="1:12" x14ac:dyDescent="0.2">
      <c r="A114" s="71"/>
      <c r="B114" s="71"/>
      <c r="C114" s="71"/>
      <c r="D114" s="71"/>
      <c r="L114" s="32"/>
    </row>
    <row r="115" spans="1:12" x14ac:dyDescent="0.2">
      <c r="A115" s="71"/>
      <c r="B115" s="71"/>
      <c r="C115" s="71"/>
      <c r="D115" s="71"/>
      <c r="L115" s="32"/>
    </row>
    <row r="116" spans="1:12" x14ac:dyDescent="0.2">
      <c r="A116" s="71"/>
      <c r="B116" s="71"/>
      <c r="C116" s="71"/>
      <c r="D116" s="71"/>
      <c r="L116" s="32"/>
    </row>
    <row r="117" spans="1:12" x14ac:dyDescent="0.2">
      <c r="A117" s="71"/>
      <c r="B117" s="71"/>
      <c r="C117" s="71"/>
      <c r="D117" s="71"/>
      <c r="L117" s="32"/>
    </row>
    <row r="118" spans="1:12" x14ac:dyDescent="0.2">
      <c r="A118" s="71"/>
      <c r="B118" s="71"/>
      <c r="C118" s="71"/>
      <c r="D118" s="71"/>
      <c r="L118" s="32"/>
    </row>
    <row r="119" spans="1:12" x14ac:dyDescent="0.2">
      <c r="A119" s="71"/>
      <c r="B119" s="71"/>
      <c r="C119" s="71"/>
      <c r="D119" s="71"/>
      <c r="L119" s="32"/>
    </row>
    <row r="120" spans="1:12" x14ac:dyDescent="0.2">
      <c r="A120" s="71"/>
      <c r="B120" s="71"/>
      <c r="C120" s="71"/>
      <c r="D120" s="71"/>
      <c r="L120" s="32"/>
    </row>
    <row r="121" spans="1:12" x14ac:dyDescent="0.2">
      <c r="A121" s="71"/>
      <c r="B121" s="71"/>
      <c r="C121" s="71"/>
      <c r="D121" s="71"/>
      <c r="L121" s="32"/>
    </row>
    <row r="122" spans="1:12" x14ac:dyDescent="0.2">
      <c r="A122" s="71"/>
      <c r="B122" s="71"/>
      <c r="C122" s="71"/>
      <c r="L122" s="32"/>
    </row>
    <row r="123" spans="1:12" x14ac:dyDescent="0.2">
      <c r="A123" s="71"/>
      <c r="B123" s="71"/>
      <c r="C123" s="71"/>
      <c r="L123" s="32"/>
    </row>
    <row r="124" spans="1:12" x14ac:dyDescent="0.2">
      <c r="A124" s="71"/>
      <c r="B124" s="71"/>
      <c r="C124" s="71"/>
      <c r="L124" s="32"/>
    </row>
    <row r="125" spans="1:12" x14ac:dyDescent="0.2">
      <c r="A125" s="71"/>
      <c r="B125" s="71"/>
      <c r="C125" s="71"/>
      <c r="L125" s="32"/>
    </row>
    <row r="126" spans="1:12" x14ac:dyDescent="0.2">
      <c r="A126" s="71"/>
      <c r="B126" s="71"/>
      <c r="C126" s="71"/>
      <c r="L126" s="32"/>
    </row>
    <row r="127" spans="1:12" x14ac:dyDescent="0.2">
      <c r="A127" s="71"/>
      <c r="B127" s="71"/>
      <c r="C127" s="71"/>
      <c r="L127" s="32"/>
    </row>
    <row r="128" spans="1:12" x14ac:dyDescent="0.2">
      <c r="A128" s="71"/>
      <c r="B128" s="71"/>
      <c r="C128" s="71"/>
      <c r="L128" s="32"/>
    </row>
    <row r="129" spans="1:12" x14ac:dyDescent="0.2">
      <c r="A129" s="71"/>
      <c r="B129" s="71"/>
      <c r="C129" s="71"/>
      <c r="L129" s="32"/>
    </row>
    <row r="130" spans="1:12" x14ac:dyDescent="0.2">
      <c r="A130" s="71"/>
      <c r="B130" s="71"/>
      <c r="C130" s="71"/>
      <c r="L130" s="32"/>
    </row>
    <row r="131" spans="1:12" x14ac:dyDescent="0.2">
      <c r="A131" s="71"/>
      <c r="B131" s="71"/>
      <c r="C131" s="71"/>
      <c r="L131" s="32"/>
    </row>
    <row r="132" spans="1:12" x14ac:dyDescent="0.2">
      <c r="A132" s="71"/>
      <c r="B132" s="71"/>
      <c r="C132" s="71"/>
      <c r="L132" s="32"/>
    </row>
    <row r="133" spans="1:12" x14ac:dyDescent="0.2">
      <c r="A133" s="71"/>
      <c r="B133" s="71"/>
      <c r="C133" s="71"/>
      <c r="L133" s="32"/>
    </row>
    <row r="134" spans="1:12" x14ac:dyDescent="0.2">
      <c r="A134" s="71"/>
      <c r="B134" s="71"/>
      <c r="C134" s="71"/>
      <c r="L134" s="32"/>
    </row>
    <row r="135" spans="1:12" x14ac:dyDescent="0.2">
      <c r="A135" s="71"/>
      <c r="B135" s="71"/>
      <c r="C135" s="71"/>
      <c r="L135" s="32"/>
    </row>
    <row r="136" spans="1:12" x14ac:dyDescent="0.2">
      <c r="A136" s="71"/>
      <c r="B136" s="71"/>
      <c r="C136" s="71"/>
      <c r="L136" s="32"/>
    </row>
    <row r="137" spans="1:12" x14ac:dyDescent="0.2">
      <c r="A137" s="71"/>
      <c r="B137" s="71"/>
      <c r="C137" s="71"/>
      <c r="L137" s="32"/>
    </row>
    <row r="138" spans="1:12" x14ac:dyDescent="0.2">
      <c r="A138" s="71"/>
      <c r="B138" s="71"/>
      <c r="C138" s="71"/>
      <c r="E138" s="71"/>
      <c r="F138" s="71"/>
      <c r="G138" s="71"/>
      <c r="H138" s="71"/>
      <c r="I138" s="71"/>
      <c r="J138" s="71"/>
      <c r="K138" s="71"/>
      <c r="L138" s="32"/>
    </row>
    <row r="139" spans="1:12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32"/>
    </row>
    <row r="140" spans="1:12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32"/>
    </row>
    <row r="141" spans="1:12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32"/>
    </row>
    <row r="142" spans="1:12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32"/>
    </row>
    <row r="143" spans="1:12" x14ac:dyDescent="0.2">
      <c r="A143" s="71"/>
      <c r="B143" s="71"/>
      <c r="C143" s="71"/>
      <c r="E143" s="71"/>
      <c r="F143" s="71"/>
      <c r="G143" s="71"/>
      <c r="H143" s="71"/>
      <c r="I143" s="71"/>
      <c r="J143" s="71"/>
      <c r="K143" s="71"/>
    </row>
    <row r="144" spans="1:12" x14ac:dyDescent="0.2">
      <c r="A144" s="71"/>
      <c r="B144" s="71"/>
      <c r="C144" s="71"/>
      <c r="E144" s="71"/>
      <c r="F144" s="71"/>
      <c r="G144" s="71"/>
      <c r="H144" s="71"/>
      <c r="I144" s="71"/>
      <c r="J144" s="71"/>
      <c r="K144" s="71"/>
    </row>
    <row r="145" spans="1:11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</row>
    <row r="146" spans="1:11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</row>
    <row r="147" spans="1:11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</row>
    <row r="148" spans="1:11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</row>
    <row r="149" spans="1:11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</row>
    <row r="150" spans="1:11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</row>
    <row r="151" spans="1:11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</row>
    <row r="152" spans="1:11" x14ac:dyDescent="0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</row>
    <row r="153" spans="1:11" x14ac:dyDescent="0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</row>
    <row r="154" spans="1:11" x14ac:dyDescent="0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</row>
    <row r="155" spans="1:11" x14ac:dyDescent="0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</row>
    <row r="156" spans="1:11" x14ac:dyDescent="0.2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</row>
    <row r="157" spans="1:11" x14ac:dyDescent="0.2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</row>
    <row r="158" spans="1:11" x14ac:dyDescent="0.2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</row>
    <row r="159" spans="1:11" x14ac:dyDescent="0.2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</row>
    <row r="160" spans="1:11" x14ac:dyDescent="0.2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</row>
    <row r="161" spans="1:11" x14ac:dyDescent="0.2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</row>
    <row r="162" spans="1:11" x14ac:dyDescent="0.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</row>
    <row r="163" spans="1:11" x14ac:dyDescent="0.2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</row>
    <row r="164" spans="1:11" x14ac:dyDescent="0.2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</row>
    <row r="165" spans="1:11" x14ac:dyDescent="0.2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</row>
    <row r="166" spans="1:11" x14ac:dyDescent="0.2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</row>
    <row r="167" spans="1:11" x14ac:dyDescent="0.2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</row>
    <row r="168" spans="1:11" x14ac:dyDescent="0.2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</row>
    <row r="169" spans="1:11" x14ac:dyDescent="0.2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</row>
    <row r="170" spans="1:11" x14ac:dyDescent="0.2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</row>
    <row r="171" spans="1:11" x14ac:dyDescent="0.2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</row>
    <row r="172" spans="1:11" x14ac:dyDescent="0.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</row>
    <row r="173" spans="1:11" x14ac:dyDescent="0.2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</row>
    <row r="174" spans="1:11" x14ac:dyDescent="0.2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</row>
    <row r="175" spans="1:11" x14ac:dyDescent="0.2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</row>
    <row r="176" spans="1:11" x14ac:dyDescent="0.2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</row>
    <row r="177" spans="1:15" x14ac:dyDescent="0.2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</row>
    <row r="178" spans="1:15" x14ac:dyDescent="0.2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</row>
    <row r="179" spans="1:15" x14ac:dyDescent="0.2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</row>
    <row r="180" spans="1:15" x14ac:dyDescent="0.2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O180" s="1"/>
    </row>
    <row r="181" spans="1:15" x14ac:dyDescent="0.2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O181" s="1"/>
    </row>
    <row r="182" spans="1:15" x14ac:dyDescent="0.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O182" s="1"/>
    </row>
    <row r="183" spans="1:15" x14ac:dyDescent="0.2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O183" s="1"/>
    </row>
    <row r="184" spans="1:15" x14ac:dyDescent="0.2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O184" s="1"/>
    </row>
    <row r="185" spans="1:15" x14ac:dyDescent="0.2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O185" s="1"/>
    </row>
    <row r="186" spans="1:15" x14ac:dyDescent="0.2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O186" s="1"/>
    </row>
    <row r="187" spans="1:15" x14ac:dyDescent="0.2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O187" s="1"/>
    </row>
    <row r="188" spans="1:15" x14ac:dyDescent="0.2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O188" s="1"/>
    </row>
    <row r="189" spans="1:15" x14ac:dyDescent="0.2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O189" s="1"/>
    </row>
    <row r="190" spans="1:15" x14ac:dyDescent="0.2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O190" s="1"/>
    </row>
    <row r="191" spans="1:15" x14ac:dyDescent="0.2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O191" s="1"/>
    </row>
    <row r="192" spans="1:15" x14ac:dyDescent="0.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O192" s="1"/>
    </row>
    <row r="193" spans="1:15" x14ac:dyDescent="0.2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O193" s="1"/>
    </row>
    <row r="194" spans="1:15" x14ac:dyDescent="0.2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O194" s="1"/>
    </row>
    <row r="195" spans="1:15" x14ac:dyDescent="0.2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O195" s="1"/>
    </row>
    <row r="196" spans="1:15" x14ac:dyDescent="0.2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O196" s="1"/>
    </row>
    <row r="197" spans="1:15" x14ac:dyDescent="0.2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O197" s="1"/>
    </row>
    <row r="198" spans="1:15" x14ac:dyDescent="0.2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O198" s="1"/>
    </row>
    <row r="199" spans="1:15" x14ac:dyDescent="0.2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O199" s="1"/>
    </row>
    <row r="200" spans="1:15" x14ac:dyDescent="0.2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O200" s="1"/>
    </row>
    <row r="201" spans="1:15" x14ac:dyDescent="0.2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O201" s="1"/>
    </row>
    <row r="202" spans="1:15" x14ac:dyDescent="0.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O202" s="1"/>
    </row>
    <row r="203" spans="1:15" x14ac:dyDescent="0.2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O203" s="1"/>
    </row>
    <row r="204" spans="1:15" x14ac:dyDescent="0.2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O204" s="1"/>
    </row>
    <row r="205" spans="1:15" x14ac:dyDescent="0.2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O205" s="1"/>
    </row>
    <row r="206" spans="1:15" x14ac:dyDescent="0.2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O206" s="1"/>
    </row>
    <row r="207" spans="1:15" x14ac:dyDescent="0.2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O207" s="1"/>
    </row>
    <row r="208" spans="1:15" x14ac:dyDescent="0.2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O208" s="1"/>
    </row>
    <row r="209" spans="1:15" x14ac:dyDescent="0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O209" s="1"/>
    </row>
    <row r="210" spans="1:15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O210" s="1"/>
    </row>
    <row r="211" spans="1:15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O211" s="1"/>
    </row>
    <row r="212" spans="1:15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O212" s="1"/>
    </row>
    <row r="213" spans="1:15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O213" s="1"/>
    </row>
    <row r="214" spans="1:15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O214" s="1"/>
    </row>
    <row r="215" spans="1:15" x14ac:dyDescent="0.2">
      <c r="A215" s="71"/>
      <c r="B215" s="71"/>
      <c r="C215" s="71"/>
      <c r="E215" s="71"/>
      <c r="F215" s="71"/>
      <c r="G215" s="71"/>
      <c r="H215" s="71"/>
      <c r="I215" s="71"/>
      <c r="J215" s="71"/>
      <c r="K215" s="71"/>
      <c r="O215" s="1"/>
    </row>
    <row r="216" spans="1:15" x14ac:dyDescent="0.2">
      <c r="A216" s="71"/>
      <c r="B216" s="71"/>
      <c r="C216" s="71"/>
      <c r="E216" s="71"/>
      <c r="F216" s="71"/>
      <c r="G216" s="71"/>
      <c r="H216" s="71"/>
      <c r="I216" s="71"/>
      <c r="J216" s="71"/>
      <c r="K216" s="71"/>
      <c r="O216" s="1"/>
    </row>
    <row r="217" spans="1:15" x14ac:dyDescent="0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O217" s="1"/>
    </row>
    <row r="218" spans="1:15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O218" s="1"/>
    </row>
    <row r="219" spans="1:15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O219" s="1"/>
    </row>
    <row r="220" spans="1:15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O220" s="1"/>
    </row>
    <row r="221" spans="1:15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O221" s="1"/>
    </row>
    <row r="222" spans="1:15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O222" s="1"/>
    </row>
    <row r="223" spans="1:15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O223" s="1"/>
    </row>
    <row r="224" spans="1:15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O224" s="1"/>
    </row>
    <row r="225" spans="1:15" x14ac:dyDescent="0.2">
      <c r="A225" s="71"/>
      <c r="B225" s="71"/>
      <c r="C225" s="71"/>
      <c r="D225" s="71"/>
      <c r="O225" s="1"/>
    </row>
    <row r="226" spans="1:15" x14ac:dyDescent="0.2">
      <c r="A226" s="71"/>
      <c r="B226" s="71"/>
      <c r="C226" s="71"/>
      <c r="D226" s="71"/>
      <c r="O226" s="1"/>
    </row>
    <row r="227" spans="1:15" x14ac:dyDescent="0.2">
      <c r="A227" s="71"/>
      <c r="B227" s="71"/>
      <c r="C227" s="71"/>
      <c r="D227" s="71"/>
      <c r="O227" s="1"/>
    </row>
    <row r="228" spans="1:15" x14ac:dyDescent="0.2">
      <c r="A228" s="71"/>
      <c r="B228" s="71"/>
      <c r="C228" s="71"/>
      <c r="D228" s="71"/>
      <c r="O228" s="1"/>
    </row>
    <row r="229" spans="1:15" x14ac:dyDescent="0.2">
      <c r="A229" s="71"/>
      <c r="B229" s="71"/>
      <c r="C229" s="71"/>
      <c r="D229" s="71"/>
      <c r="O229" s="1"/>
    </row>
    <row r="230" spans="1:15" x14ac:dyDescent="0.2">
      <c r="A230" s="71"/>
      <c r="B230" s="71"/>
      <c r="C230" s="71"/>
      <c r="D230" s="71"/>
      <c r="O230" s="1"/>
    </row>
    <row r="231" spans="1:15" x14ac:dyDescent="0.2">
      <c r="A231" s="71"/>
      <c r="B231" s="71"/>
      <c r="C231" s="71"/>
      <c r="D231" s="71"/>
      <c r="O231" s="1"/>
    </row>
    <row r="232" spans="1:15" x14ac:dyDescent="0.2">
      <c r="A232" s="71"/>
      <c r="B232" s="71"/>
      <c r="C232" s="71"/>
      <c r="D232" s="71"/>
      <c r="O232" s="1"/>
    </row>
    <row r="233" spans="1:15" x14ac:dyDescent="0.2">
      <c r="A233" s="71"/>
      <c r="B233" s="71"/>
      <c r="C233" s="71"/>
      <c r="O233" s="1"/>
    </row>
    <row r="234" spans="1:15" x14ac:dyDescent="0.2">
      <c r="A234" s="71"/>
      <c r="B234" s="71"/>
      <c r="C234" s="71"/>
      <c r="O234" s="1"/>
    </row>
    <row r="235" spans="1:15" x14ac:dyDescent="0.2">
      <c r="A235" s="71"/>
      <c r="B235" s="71"/>
      <c r="C235" s="71"/>
      <c r="O235" s="1"/>
    </row>
    <row r="236" spans="1:15" x14ac:dyDescent="0.2">
      <c r="A236" s="71"/>
      <c r="B236" s="71"/>
      <c r="C236" s="71"/>
      <c r="O236" s="1"/>
    </row>
    <row r="237" spans="1:15" x14ac:dyDescent="0.2">
      <c r="A237" s="71"/>
      <c r="B237" s="71"/>
      <c r="C237" s="71"/>
      <c r="O237" s="1"/>
    </row>
    <row r="238" spans="1:15" x14ac:dyDescent="0.2">
      <c r="A238" s="71"/>
      <c r="B238" s="71"/>
      <c r="C238" s="71"/>
      <c r="O238" s="1"/>
    </row>
    <row r="239" spans="1:15" x14ac:dyDescent="0.2">
      <c r="A239" s="71"/>
      <c r="B239" s="71"/>
      <c r="C239" s="71"/>
      <c r="O239" s="1"/>
    </row>
    <row r="240" spans="1:15" x14ac:dyDescent="0.2">
      <c r="A240" s="71"/>
      <c r="B240" s="71"/>
      <c r="C240" s="71"/>
      <c r="O240" s="1"/>
    </row>
    <row r="241" spans="1:15" x14ac:dyDescent="0.2">
      <c r="A241" s="71"/>
      <c r="B241" s="71"/>
      <c r="C241" s="71"/>
      <c r="O241" s="1"/>
    </row>
    <row r="242" spans="1:15" x14ac:dyDescent="0.2">
      <c r="A242" s="71"/>
      <c r="B242" s="71"/>
      <c r="C242" s="71"/>
      <c r="O242" s="1"/>
    </row>
    <row r="243" spans="1:15" x14ac:dyDescent="0.2">
      <c r="A243" s="71"/>
      <c r="B243" s="71"/>
      <c r="C243" s="71"/>
      <c r="O243" s="1"/>
    </row>
    <row r="244" spans="1:15" x14ac:dyDescent="0.2">
      <c r="A244" s="71"/>
      <c r="B244" s="71"/>
      <c r="C244" s="71"/>
      <c r="O244" s="1"/>
    </row>
    <row r="245" spans="1:15" x14ac:dyDescent="0.2">
      <c r="A245" s="71"/>
      <c r="B245" s="71"/>
      <c r="C245" s="71"/>
      <c r="O245" s="1"/>
    </row>
    <row r="246" spans="1:15" x14ac:dyDescent="0.2">
      <c r="A246" s="71"/>
      <c r="B246" s="71"/>
      <c r="C246" s="71"/>
      <c r="O246" s="1"/>
    </row>
    <row r="247" spans="1:15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O247" s="1"/>
    </row>
    <row r="248" spans="1:15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O248" s="1"/>
    </row>
    <row r="249" spans="1:15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O249" s="1"/>
    </row>
    <row r="250" spans="1:15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O250" s="1"/>
    </row>
    <row r="251" spans="1:15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O251" s="1"/>
    </row>
    <row r="252" spans="1:15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O252" s="1"/>
    </row>
    <row r="253" spans="1:15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O253" s="1"/>
    </row>
    <row r="254" spans="1:15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O254" s="1"/>
    </row>
    <row r="255" spans="1:15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O255" s="1"/>
    </row>
    <row r="256" spans="1:15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O256" s="1"/>
    </row>
    <row r="257" spans="1:15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O257" s="1"/>
    </row>
    <row r="258" spans="1:15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O258" s="1"/>
    </row>
    <row r="259" spans="1:15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O259" s="1"/>
    </row>
    <row r="260" spans="1:15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O260" s="1"/>
    </row>
    <row r="261" spans="1:15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O261" s="1"/>
    </row>
    <row r="262" spans="1:15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O262" s="1"/>
    </row>
    <row r="263" spans="1:15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O263" s="1"/>
    </row>
    <row r="264" spans="1:15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O264" s="1"/>
    </row>
    <row r="265" spans="1:15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O265" s="1"/>
    </row>
    <row r="266" spans="1:15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O266" s="1"/>
    </row>
    <row r="267" spans="1:15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O267" s="1"/>
    </row>
    <row r="268" spans="1:15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O268" s="1"/>
    </row>
    <row r="269" spans="1:15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O269" s="1"/>
    </row>
    <row r="270" spans="1:15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O270" s="1"/>
    </row>
    <row r="271" spans="1:15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O271" s="1"/>
    </row>
    <row r="272" spans="1:15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O272" s="1"/>
    </row>
    <row r="273" spans="1:15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O273" s="1"/>
    </row>
    <row r="274" spans="1:15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O274" s="1"/>
    </row>
    <row r="275" spans="1:15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O275" s="1"/>
    </row>
    <row r="276" spans="1:15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O276" s="1"/>
    </row>
    <row r="277" spans="1:15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O277" s="1"/>
    </row>
    <row r="278" spans="1:15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O278" s="1"/>
    </row>
    <row r="279" spans="1:15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O279" s="1"/>
    </row>
    <row r="280" spans="1:15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O280" s="1"/>
    </row>
    <row r="281" spans="1:15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O281" s="1"/>
    </row>
    <row r="282" spans="1:15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O282" s="1"/>
    </row>
    <row r="283" spans="1:15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O283" s="1"/>
    </row>
    <row r="284" spans="1:15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O284" s="1"/>
    </row>
    <row r="285" spans="1:15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O285" s="1"/>
    </row>
    <row r="286" spans="1:15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O286" s="1"/>
    </row>
    <row r="287" spans="1:15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O287" s="1"/>
    </row>
    <row r="288" spans="1:15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O288" s="1"/>
    </row>
    <row r="289" spans="1:15" x14ac:dyDescent="0.2">
      <c r="A289" s="71"/>
      <c r="B289" s="71"/>
      <c r="C289" s="71"/>
      <c r="D289" s="71"/>
      <c r="O289" s="1"/>
    </row>
    <row r="290" spans="1:15" x14ac:dyDescent="0.2">
      <c r="A290" s="71"/>
      <c r="B290" s="71"/>
      <c r="C290" s="71"/>
      <c r="D290" s="71"/>
    </row>
    <row r="291" spans="1:15" x14ac:dyDescent="0.2">
      <c r="A291" s="71"/>
      <c r="B291" s="71"/>
      <c r="C291" s="71"/>
      <c r="D291" s="71"/>
    </row>
    <row r="292" spans="1:15" x14ac:dyDescent="0.2">
      <c r="A292" s="71"/>
      <c r="B292" s="71"/>
      <c r="C292" s="71"/>
      <c r="D292" s="71"/>
    </row>
    <row r="293" spans="1:15" x14ac:dyDescent="0.2">
      <c r="A293" s="71"/>
      <c r="B293" s="71"/>
      <c r="C293" s="71"/>
      <c r="D293" s="71"/>
    </row>
    <row r="294" spans="1:15" x14ac:dyDescent="0.2">
      <c r="A294" s="71"/>
      <c r="B294" s="71"/>
      <c r="C294" s="71"/>
      <c r="D294" s="71"/>
    </row>
    <row r="295" spans="1:15" x14ac:dyDescent="0.2">
      <c r="A295" s="71"/>
      <c r="B295" s="71"/>
      <c r="C295" s="71"/>
      <c r="D295" s="71"/>
    </row>
    <row r="296" spans="1:15" x14ac:dyDescent="0.2">
      <c r="A296" s="71"/>
      <c r="B296" s="71"/>
      <c r="C296" s="71"/>
      <c r="D296" s="71"/>
    </row>
    <row r="297" spans="1:15" x14ac:dyDescent="0.2">
      <c r="A297" s="71"/>
      <c r="B297" s="71"/>
      <c r="C297" s="71"/>
      <c r="D297" s="71"/>
    </row>
    <row r="298" spans="1:15" x14ac:dyDescent="0.2">
      <c r="A298" s="71"/>
      <c r="B298" s="71"/>
      <c r="C298" s="71"/>
      <c r="D298" s="71"/>
    </row>
    <row r="299" spans="1:15" x14ac:dyDescent="0.2">
      <c r="A299" s="71"/>
      <c r="B299" s="71"/>
      <c r="C299" s="71"/>
      <c r="D299" s="71"/>
    </row>
    <row r="300" spans="1:15" x14ac:dyDescent="0.2">
      <c r="A300" s="71"/>
      <c r="B300" s="71"/>
      <c r="C300" s="71"/>
      <c r="D300" s="71"/>
    </row>
    <row r="301" spans="1:15" x14ac:dyDescent="0.2">
      <c r="A301" s="71"/>
      <c r="B301" s="71"/>
      <c r="C301" s="71"/>
      <c r="D301" s="71"/>
    </row>
    <row r="302" spans="1:15" x14ac:dyDescent="0.2">
      <c r="A302" s="71"/>
      <c r="B302" s="71"/>
      <c r="C302" s="71"/>
      <c r="D302" s="71"/>
    </row>
    <row r="303" spans="1:15" x14ac:dyDescent="0.2">
      <c r="A303" s="71"/>
      <c r="B303" s="71"/>
      <c r="C303" s="71"/>
      <c r="D303" s="71"/>
    </row>
    <row r="304" spans="1:15" x14ac:dyDescent="0.2">
      <c r="A304" s="71"/>
      <c r="B304" s="71"/>
      <c r="C304" s="71"/>
      <c r="D304" s="71"/>
    </row>
    <row r="305" spans="1:4" x14ac:dyDescent="0.2">
      <c r="A305" s="71"/>
      <c r="B305" s="71"/>
      <c r="C305" s="71"/>
      <c r="D305" s="71"/>
    </row>
    <row r="306" spans="1:4" x14ac:dyDescent="0.2">
      <c r="A306" s="71"/>
      <c r="B306" s="71"/>
      <c r="C306" s="71"/>
      <c r="D306" s="71"/>
    </row>
    <row r="307" spans="1:4" x14ac:dyDescent="0.2">
      <c r="A307" s="71"/>
      <c r="B307" s="71"/>
      <c r="C307" s="71"/>
      <c r="D307" s="71"/>
    </row>
    <row r="308" spans="1:4" x14ac:dyDescent="0.2">
      <c r="A308" s="71"/>
      <c r="B308" s="71"/>
      <c r="C308" s="71"/>
      <c r="D308" s="71"/>
    </row>
    <row r="309" spans="1:4" x14ac:dyDescent="0.2">
      <c r="A309" s="71"/>
      <c r="B309" s="71"/>
      <c r="C309" s="71"/>
      <c r="D309" s="71"/>
    </row>
    <row r="310" spans="1:4" x14ac:dyDescent="0.2">
      <c r="A310" s="71"/>
      <c r="B310" s="71"/>
      <c r="C310" s="71"/>
      <c r="D310" s="71"/>
    </row>
    <row r="311" spans="1:4" x14ac:dyDescent="0.2">
      <c r="A311" s="71"/>
      <c r="B311" s="71"/>
      <c r="C311" s="71"/>
      <c r="D311" s="71"/>
    </row>
    <row r="312" spans="1:4" x14ac:dyDescent="0.2">
      <c r="A312" s="71"/>
      <c r="B312" s="71"/>
      <c r="C312" s="71"/>
      <c r="D312" s="71"/>
    </row>
    <row r="313" spans="1:4" x14ac:dyDescent="0.2">
      <c r="A313" s="71"/>
      <c r="B313" s="71"/>
      <c r="C313" s="71"/>
      <c r="D313" s="71"/>
    </row>
    <row r="314" spans="1:4" x14ac:dyDescent="0.2">
      <c r="A314" s="71"/>
      <c r="B314" s="71"/>
      <c r="C314" s="71"/>
      <c r="D314" s="71"/>
    </row>
    <row r="315" spans="1:4" x14ac:dyDescent="0.2">
      <c r="A315" s="71"/>
      <c r="B315" s="71"/>
      <c r="C315" s="71"/>
      <c r="D315" s="71"/>
    </row>
    <row r="316" spans="1:4" x14ac:dyDescent="0.2">
      <c r="A316" s="71"/>
      <c r="B316" s="71"/>
      <c r="C316" s="71"/>
      <c r="D316" s="71"/>
    </row>
    <row r="317" spans="1:4" x14ac:dyDescent="0.2">
      <c r="A317" s="71"/>
      <c r="B317" s="71"/>
      <c r="C317" s="71"/>
      <c r="D317" s="71"/>
    </row>
    <row r="318" spans="1:4" x14ac:dyDescent="0.2">
      <c r="A318" s="71"/>
      <c r="B318" s="71"/>
      <c r="C318" s="71"/>
      <c r="D318" s="71"/>
    </row>
    <row r="319" spans="1:4" x14ac:dyDescent="0.2">
      <c r="A319" s="71"/>
      <c r="B319" s="71"/>
      <c r="C319" s="71"/>
      <c r="D319" s="71"/>
    </row>
    <row r="320" spans="1:4" x14ac:dyDescent="0.2">
      <c r="A320" s="71"/>
      <c r="B320" s="71"/>
      <c r="C320" s="71"/>
      <c r="D320" s="71"/>
    </row>
    <row r="321" spans="1:4" x14ac:dyDescent="0.2">
      <c r="A321" s="71"/>
      <c r="B321" s="71"/>
      <c r="C321" s="71"/>
      <c r="D321" s="71"/>
    </row>
    <row r="322" spans="1:4" x14ac:dyDescent="0.2">
      <c r="A322" s="71"/>
      <c r="B322" s="71"/>
      <c r="C322" s="71"/>
      <c r="D322" s="71"/>
    </row>
    <row r="323" spans="1:4" x14ac:dyDescent="0.2">
      <c r="A323" s="71"/>
      <c r="B323" s="71"/>
      <c r="C323" s="71"/>
      <c r="D323" s="71"/>
    </row>
    <row r="324" spans="1:4" x14ac:dyDescent="0.2">
      <c r="A324" s="71"/>
      <c r="B324" s="71"/>
      <c r="C324" s="71"/>
      <c r="D324" s="71"/>
    </row>
    <row r="325" spans="1:4" x14ac:dyDescent="0.2">
      <c r="A325" s="71"/>
      <c r="B325" s="71"/>
      <c r="C325" s="71"/>
      <c r="D325" s="71"/>
    </row>
    <row r="326" spans="1:4" x14ac:dyDescent="0.2">
      <c r="A326" s="71"/>
      <c r="B326" s="71"/>
      <c r="C326" s="71"/>
      <c r="D326" s="71"/>
    </row>
    <row r="327" spans="1:4" x14ac:dyDescent="0.2">
      <c r="A327" s="71"/>
      <c r="B327" s="71"/>
      <c r="C327" s="71"/>
    </row>
    <row r="328" spans="1:4" x14ac:dyDescent="0.2">
      <c r="A328" s="71"/>
      <c r="B328" s="71"/>
      <c r="C328" s="71"/>
    </row>
    <row r="329" spans="1:4" x14ac:dyDescent="0.2">
      <c r="A329" s="71"/>
      <c r="B329" s="71"/>
      <c r="C329" s="71"/>
    </row>
    <row r="330" spans="1:4" x14ac:dyDescent="0.2">
      <c r="A330" s="71"/>
      <c r="B330" s="71"/>
      <c r="C330" s="71"/>
    </row>
    <row r="331" spans="1:4" x14ac:dyDescent="0.2">
      <c r="A331" s="71"/>
      <c r="B331" s="71"/>
      <c r="C331" s="71"/>
    </row>
    <row r="332" spans="1:4" x14ac:dyDescent="0.2">
      <c r="A332" s="71"/>
      <c r="B332" s="71"/>
      <c r="C332" s="71"/>
    </row>
    <row r="333" spans="1:4" x14ac:dyDescent="0.2">
      <c r="A333" s="71"/>
      <c r="B333" s="71"/>
      <c r="C333" s="71"/>
    </row>
    <row r="334" spans="1:4" x14ac:dyDescent="0.2">
      <c r="A334" s="71"/>
      <c r="B334" s="71"/>
      <c r="C334" s="71"/>
    </row>
    <row r="335" spans="1:4" x14ac:dyDescent="0.2">
      <c r="A335" s="71"/>
      <c r="B335" s="71"/>
      <c r="C335" s="71"/>
    </row>
    <row r="336" spans="1:4" x14ac:dyDescent="0.2">
      <c r="A336" s="71"/>
      <c r="B336" s="71"/>
      <c r="C336" s="71"/>
    </row>
    <row r="337" spans="1:11" x14ac:dyDescent="0.2">
      <c r="A337" s="71"/>
      <c r="B337" s="71"/>
      <c r="C337" s="71"/>
    </row>
    <row r="338" spans="1:11" x14ac:dyDescent="0.2">
      <c r="A338" s="71"/>
      <c r="B338" s="71"/>
      <c r="C338" s="71"/>
    </row>
    <row r="339" spans="1:11" x14ac:dyDescent="0.2">
      <c r="A339" s="71"/>
      <c r="B339" s="71"/>
      <c r="C339" s="71"/>
    </row>
    <row r="340" spans="1:11" x14ac:dyDescent="0.2">
      <c r="A340" s="71"/>
      <c r="B340" s="71"/>
      <c r="C340" s="71"/>
    </row>
    <row r="341" spans="1:11" x14ac:dyDescent="0.2">
      <c r="A341" s="71"/>
      <c r="B341" s="71"/>
      <c r="C341" s="71"/>
    </row>
    <row r="342" spans="1:11" x14ac:dyDescent="0.2">
      <c r="A342" s="71"/>
      <c r="B342" s="71"/>
      <c r="C342" s="71"/>
    </row>
    <row r="343" spans="1:11" x14ac:dyDescent="0.2">
      <c r="A343" s="71"/>
      <c r="B343" s="71"/>
      <c r="C343" s="71"/>
      <c r="E343" s="71"/>
      <c r="F343" s="71"/>
      <c r="G343" s="71"/>
      <c r="H343" s="71"/>
      <c r="I343" s="71"/>
      <c r="J343" s="71"/>
      <c r="K343" s="71"/>
    </row>
    <row r="344" spans="1:11" x14ac:dyDescent="0.2">
      <c r="A344" s="71"/>
      <c r="B344" s="71"/>
      <c r="C344" s="71"/>
      <c r="E344" s="71"/>
      <c r="F344" s="71"/>
      <c r="G344" s="71"/>
      <c r="H344" s="71"/>
      <c r="I344" s="71"/>
      <c r="J344" s="71"/>
      <c r="K344" s="71"/>
    </row>
    <row r="345" spans="1:11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</row>
    <row r="346" spans="1:11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</row>
    <row r="347" spans="1:11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</row>
    <row r="348" spans="1:11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</row>
    <row r="349" spans="1:11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</row>
    <row r="350" spans="1:11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</row>
    <row r="351" spans="1:11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</row>
    <row r="352" spans="1:11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</row>
    <row r="353" spans="1:11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</row>
    <row r="354" spans="1:11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</row>
    <row r="355" spans="1:11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</row>
    <row r="356" spans="1:11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</row>
    <row r="357" spans="1:11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</row>
    <row r="358" spans="1:11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</row>
    <row r="359" spans="1:11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</row>
    <row r="360" spans="1:11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</row>
    <row r="361" spans="1:11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</row>
    <row r="362" spans="1:11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</row>
    <row r="363" spans="1:11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</row>
    <row r="364" spans="1:11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</row>
    <row r="365" spans="1:11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</row>
    <row r="366" spans="1:11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</row>
    <row r="367" spans="1:11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</row>
    <row r="368" spans="1:11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</row>
    <row r="369" spans="1:11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</row>
    <row r="370" spans="1:11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</row>
    <row r="371" spans="1:11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</row>
    <row r="372" spans="1:11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</row>
    <row r="373" spans="1:11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</row>
    <row r="374" spans="1:11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</row>
    <row r="375" spans="1:11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</row>
    <row r="376" spans="1:11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</row>
    <row r="377" spans="1:11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</row>
    <row r="378" spans="1:11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</row>
    <row r="379" spans="1:11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</row>
    <row r="380" spans="1:11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</row>
    <row r="381" spans="1:11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</row>
    <row r="382" spans="1:11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</row>
    <row r="383" spans="1:11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</row>
    <row r="384" spans="1:11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</row>
    <row r="385" spans="1:11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</row>
    <row r="386" spans="1:11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</row>
    <row r="387" spans="1:11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</row>
    <row r="388" spans="1:11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</row>
    <row r="389" spans="1:11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</row>
    <row r="390" spans="1:11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</row>
    <row r="391" spans="1:11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</row>
    <row r="392" spans="1:11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</row>
    <row r="393" spans="1:11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</row>
    <row r="394" spans="1:11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</row>
    <row r="395" spans="1:11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</row>
    <row r="396" spans="1:11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</row>
    <row r="397" spans="1:11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</row>
    <row r="398" spans="1:11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</row>
    <row r="399" spans="1:11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</row>
    <row r="400" spans="1:11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</row>
    <row r="401" spans="1:11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</row>
    <row r="402" spans="1:11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</row>
    <row r="403" spans="1:11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</row>
    <row r="404" spans="1:11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</row>
    <row r="405" spans="1:11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</row>
    <row r="406" spans="1:11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</row>
    <row r="407" spans="1:11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</row>
    <row r="408" spans="1:11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</row>
    <row r="409" spans="1:11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</row>
    <row r="410" spans="1:11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</row>
    <row r="411" spans="1:11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</row>
    <row r="412" spans="1:11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</row>
    <row r="413" spans="1:11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</row>
    <row r="414" spans="1:11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</row>
    <row r="415" spans="1:11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</row>
    <row r="416" spans="1:11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</row>
    <row r="417" spans="1:11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</row>
    <row r="418" spans="1:11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</row>
    <row r="419" spans="1:11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</row>
    <row r="420" spans="1:11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</row>
    <row r="421" spans="1:11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</row>
    <row r="422" spans="1:11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</row>
    <row r="423" spans="1:11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</row>
    <row r="424" spans="1:11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</row>
    <row r="425" spans="1:11" x14ac:dyDescent="0.2">
      <c r="A425" s="71"/>
      <c r="B425" s="71"/>
      <c r="C425" s="71"/>
      <c r="D425" s="71"/>
    </row>
    <row r="426" spans="1:11" x14ac:dyDescent="0.2">
      <c r="A426" s="71"/>
      <c r="B426" s="71"/>
      <c r="C426" s="71"/>
      <c r="D426" s="71"/>
    </row>
    <row r="427" spans="1:11" x14ac:dyDescent="0.2">
      <c r="A427" s="71"/>
      <c r="B427" s="71"/>
      <c r="C427" s="71"/>
      <c r="D427" s="71"/>
    </row>
    <row r="428" spans="1:11" x14ac:dyDescent="0.2">
      <c r="A428" s="71"/>
      <c r="B428" s="71"/>
      <c r="C428" s="71"/>
      <c r="D428" s="71"/>
    </row>
    <row r="429" spans="1:11" x14ac:dyDescent="0.2">
      <c r="A429" s="71"/>
      <c r="B429" s="71"/>
      <c r="C429" s="71"/>
      <c r="D429" s="71"/>
    </row>
    <row r="430" spans="1:11" x14ac:dyDescent="0.2">
      <c r="A430" s="71"/>
      <c r="B430" s="71"/>
      <c r="C430" s="71"/>
      <c r="D430" s="71"/>
    </row>
    <row r="431" spans="1:11" x14ac:dyDescent="0.2">
      <c r="A431" s="71"/>
      <c r="B431" s="71"/>
      <c r="C431" s="71"/>
      <c r="D431" s="71"/>
    </row>
    <row r="432" spans="1:11" x14ac:dyDescent="0.2">
      <c r="A432" s="71"/>
      <c r="B432" s="71"/>
      <c r="C432" s="71"/>
      <c r="D432" s="71"/>
    </row>
    <row r="433" spans="1:4" x14ac:dyDescent="0.2">
      <c r="A433" s="71"/>
      <c r="B433" s="71"/>
      <c r="C433" s="71"/>
      <c r="D433" s="71"/>
    </row>
    <row r="434" spans="1:4" x14ac:dyDescent="0.2">
      <c r="A434" s="71"/>
      <c r="B434" s="71"/>
      <c r="C434" s="71"/>
      <c r="D434" s="71"/>
    </row>
    <row r="435" spans="1:4" x14ac:dyDescent="0.2">
      <c r="A435" s="71"/>
      <c r="B435" s="71"/>
      <c r="C435" s="71"/>
      <c r="D435" s="71"/>
    </row>
    <row r="436" spans="1:4" x14ac:dyDescent="0.2">
      <c r="A436" s="71"/>
      <c r="B436" s="71"/>
      <c r="C436" s="71"/>
      <c r="D436" s="71"/>
    </row>
    <row r="437" spans="1:4" x14ac:dyDescent="0.2">
      <c r="A437" s="71"/>
      <c r="B437" s="71"/>
      <c r="C437" s="71"/>
      <c r="D437" s="71"/>
    </row>
    <row r="438" spans="1:4" x14ac:dyDescent="0.2">
      <c r="A438" s="71"/>
      <c r="B438" s="71"/>
      <c r="C438" s="71"/>
      <c r="D438" s="71"/>
    </row>
    <row r="439" spans="1:4" x14ac:dyDescent="0.2">
      <c r="A439" s="71"/>
      <c r="B439" s="71"/>
      <c r="C439" s="71"/>
      <c r="D439" s="71"/>
    </row>
    <row r="440" spans="1:4" x14ac:dyDescent="0.2">
      <c r="A440" s="71"/>
      <c r="B440" s="71"/>
      <c r="C440" s="71"/>
      <c r="D440" s="71"/>
    </row>
    <row r="441" spans="1:4" x14ac:dyDescent="0.2">
      <c r="A441" s="71"/>
      <c r="B441" s="71"/>
      <c r="C441" s="71"/>
    </row>
    <row r="442" spans="1:4" x14ac:dyDescent="0.2">
      <c r="A442" s="71"/>
      <c r="B442" s="71"/>
      <c r="C442" s="71"/>
    </row>
    <row r="443" spans="1:4" x14ac:dyDescent="0.2">
      <c r="A443" s="71"/>
      <c r="B443" s="71"/>
      <c r="C443" s="71"/>
    </row>
    <row r="444" spans="1:4" x14ac:dyDescent="0.2">
      <c r="A444" s="71"/>
      <c r="B444" s="71"/>
      <c r="C444" s="71"/>
    </row>
    <row r="445" spans="1:4" x14ac:dyDescent="0.2">
      <c r="A445" s="71"/>
      <c r="B445" s="71"/>
      <c r="C445" s="71"/>
    </row>
    <row r="446" spans="1:4" x14ac:dyDescent="0.2">
      <c r="A446" s="71"/>
      <c r="B446" s="71"/>
      <c r="C446" s="71"/>
    </row>
    <row r="447" spans="1:4" x14ac:dyDescent="0.2">
      <c r="A447" s="71"/>
      <c r="B447" s="71"/>
      <c r="C447" s="71"/>
    </row>
    <row r="448" spans="1:4" x14ac:dyDescent="0.2">
      <c r="A448" s="71"/>
      <c r="B448" s="71"/>
      <c r="C448" s="71"/>
    </row>
    <row r="449" spans="1:3" x14ac:dyDescent="0.2">
      <c r="A449" s="71"/>
      <c r="B449" s="71"/>
      <c r="C449" s="71"/>
    </row>
    <row r="450" spans="1:3" x14ac:dyDescent="0.2">
      <c r="A450" s="71"/>
      <c r="B450" s="71"/>
      <c r="C450" s="71"/>
    </row>
    <row r="451" spans="1:3" x14ac:dyDescent="0.2">
      <c r="A451" s="71"/>
      <c r="B451" s="71"/>
      <c r="C451" s="71"/>
    </row>
    <row r="452" spans="1:3" x14ac:dyDescent="0.2">
      <c r="A452" s="71"/>
      <c r="B452" s="71"/>
      <c r="C452" s="71"/>
    </row>
    <row r="453" spans="1:3" x14ac:dyDescent="0.2">
      <c r="A453" s="71"/>
      <c r="B453" s="71"/>
      <c r="C453" s="71"/>
    </row>
    <row r="454" spans="1:3" x14ac:dyDescent="0.2">
      <c r="A454" s="71"/>
      <c r="B454" s="71"/>
      <c r="C454" s="71"/>
    </row>
    <row r="455" spans="1:3" x14ac:dyDescent="0.2">
      <c r="A455" s="71"/>
      <c r="B455" s="71"/>
      <c r="C455" s="71"/>
    </row>
    <row r="456" spans="1:3" x14ac:dyDescent="0.2">
      <c r="A456" s="71"/>
      <c r="B456" s="71"/>
      <c r="C456" s="71"/>
    </row>
    <row r="457" spans="1:3" x14ac:dyDescent="0.2">
      <c r="A457" s="71"/>
      <c r="B457" s="71"/>
      <c r="C457" s="71"/>
    </row>
    <row r="458" spans="1:3" x14ac:dyDescent="0.2">
      <c r="A458" s="71"/>
      <c r="B458" s="71"/>
      <c r="C458" s="71"/>
    </row>
    <row r="459" spans="1:3" x14ac:dyDescent="0.2">
      <c r="A459" s="71"/>
      <c r="B459" s="71"/>
      <c r="C459" s="71"/>
    </row>
    <row r="460" spans="1:3" x14ac:dyDescent="0.2">
      <c r="A460" s="71"/>
      <c r="B460" s="71"/>
      <c r="C460" s="71"/>
    </row>
    <row r="461" spans="1:3" x14ac:dyDescent="0.2">
      <c r="A461" s="71"/>
      <c r="B461" s="71"/>
      <c r="C461" s="71"/>
    </row>
    <row r="462" spans="1:3" x14ac:dyDescent="0.2">
      <c r="A462" s="71"/>
      <c r="B462" s="71"/>
      <c r="C462" s="71"/>
    </row>
  </sheetData>
  <sortState xmlns:xlrd2="http://schemas.microsoft.com/office/spreadsheetml/2017/richdata2" ref="A143:N246">
    <sortCondition ref="A143:A24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3"/>
  <sheetViews>
    <sheetView zoomScale="66" zoomScaleNormal="66" workbookViewId="0">
      <selection activeCell="K56" sqref="K56"/>
    </sheetView>
  </sheetViews>
  <sheetFormatPr defaultRowHeight="12.75" x14ac:dyDescent="0.2"/>
  <cols>
    <col min="1" max="1" width="5.28515625" bestFit="1" customWidth="1"/>
    <col min="2" max="2" width="15.140625" customWidth="1"/>
    <col min="3" max="3" width="8.28515625" bestFit="1" customWidth="1"/>
    <col min="4" max="4" width="14.85546875" bestFit="1" customWidth="1"/>
    <col min="8" max="8" width="16.42578125" bestFit="1" customWidth="1"/>
    <col min="9" max="9" width="10.140625" style="11" customWidth="1"/>
    <col min="10" max="11" width="12.140625" style="11" customWidth="1"/>
    <col min="12" max="12" width="17.5703125" style="11" customWidth="1"/>
    <col min="13" max="13" width="12" style="15" customWidth="1"/>
    <col min="15" max="20" width="15.7109375" customWidth="1"/>
    <col min="21" max="21" width="20.140625" customWidth="1"/>
    <col min="22" max="22" width="17.85546875" customWidth="1"/>
    <col min="23" max="23" width="14" customWidth="1"/>
    <col min="24" max="24" width="12.28515625" customWidth="1"/>
    <col min="25" max="25" width="8.85546875" customWidth="1"/>
    <col min="26" max="26" width="8.28515625" customWidth="1"/>
    <col min="28" max="28" width="7.85546875" customWidth="1"/>
    <col min="265" max="265" width="15.140625" customWidth="1"/>
    <col min="266" max="266" width="3.85546875" customWidth="1"/>
    <col min="270" max="270" width="10.28515625" customWidth="1"/>
    <col min="271" max="271" width="10.140625" customWidth="1"/>
    <col min="272" max="272" width="12.140625" customWidth="1"/>
    <col min="273" max="273" width="11.42578125" customWidth="1"/>
    <col min="274" max="274" width="14.28515625" customWidth="1"/>
    <col min="276" max="276" width="20.42578125" customWidth="1"/>
    <col min="279" max="279" width="22.7109375" customWidth="1"/>
    <col min="281" max="281" width="8.5703125" customWidth="1"/>
    <col min="284" max="284" width="26" bestFit="1" customWidth="1"/>
    <col min="521" max="521" width="15.140625" customWidth="1"/>
    <col min="522" max="522" width="3.85546875" customWidth="1"/>
    <col min="526" max="526" width="10.28515625" customWidth="1"/>
    <col min="527" max="527" width="10.140625" customWidth="1"/>
    <col min="528" max="528" width="12.140625" customWidth="1"/>
    <col min="529" max="529" width="11.42578125" customWidth="1"/>
    <col min="530" max="530" width="14.28515625" customWidth="1"/>
    <col min="532" max="532" width="20.42578125" customWidth="1"/>
    <col min="535" max="535" width="22.7109375" customWidth="1"/>
    <col min="537" max="537" width="8.5703125" customWidth="1"/>
    <col min="540" max="540" width="26" bestFit="1" customWidth="1"/>
    <col min="777" max="777" width="15.140625" customWidth="1"/>
    <col min="778" max="778" width="3.85546875" customWidth="1"/>
    <col min="782" max="782" width="10.28515625" customWidth="1"/>
    <col min="783" max="783" width="10.140625" customWidth="1"/>
    <col min="784" max="784" width="12.140625" customWidth="1"/>
    <col min="785" max="785" width="11.42578125" customWidth="1"/>
    <col min="786" max="786" width="14.28515625" customWidth="1"/>
    <col min="788" max="788" width="20.42578125" customWidth="1"/>
    <col min="791" max="791" width="22.7109375" customWidth="1"/>
    <col min="793" max="793" width="8.5703125" customWidth="1"/>
    <col min="796" max="796" width="26" bestFit="1" customWidth="1"/>
    <col min="1033" max="1033" width="15.140625" customWidth="1"/>
    <col min="1034" max="1034" width="3.85546875" customWidth="1"/>
    <col min="1038" max="1038" width="10.28515625" customWidth="1"/>
    <col min="1039" max="1039" width="10.140625" customWidth="1"/>
    <col min="1040" max="1040" width="12.140625" customWidth="1"/>
    <col min="1041" max="1041" width="11.42578125" customWidth="1"/>
    <col min="1042" max="1042" width="14.28515625" customWidth="1"/>
    <col min="1044" max="1044" width="20.42578125" customWidth="1"/>
    <col min="1047" max="1047" width="22.7109375" customWidth="1"/>
    <col min="1049" max="1049" width="8.5703125" customWidth="1"/>
    <col min="1052" max="1052" width="26" bestFit="1" customWidth="1"/>
    <col min="1289" max="1289" width="15.140625" customWidth="1"/>
    <col min="1290" max="1290" width="3.85546875" customWidth="1"/>
    <col min="1294" max="1294" width="10.28515625" customWidth="1"/>
    <col min="1295" max="1295" width="10.140625" customWidth="1"/>
    <col min="1296" max="1296" width="12.140625" customWidth="1"/>
    <col min="1297" max="1297" width="11.42578125" customWidth="1"/>
    <col min="1298" max="1298" width="14.28515625" customWidth="1"/>
    <col min="1300" max="1300" width="20.42578125" customWidth="1"/>
    <col min="1303" max="1303" width="22.7109375" customWidth="1"/>
    <col min="1305" max="1305" width="8.5703125" customWidth="1"/>
    <col min="1308" max="1308" width="26" bestFit="1" customWidth="1"/>
    <col min="1545" max="1545" width="15.140625" customWidth="1"/>
    <col min="1546" max="1546" width="3.85546875" customWidth="1"/>
    <col min="1550" max="1550" width="10.28515625" customWidth="1"/>
    <col min="1551" max="1551" width="10.140625" customWidth="1"/>
    <col min="1552" max="1552" width="12.140625" customWidth="1"/>
    <col min="1553" max="1553" width="11.42578125" customWidth="1"/>
    <col min="1554" max="1554" width="14.28515625" customWidth="1"/>
    <col min="1556" max="1556" width="20.42578125" customWidth="1"/>
    <col min="1559" max="1559" width="22.7109375" customWidth="1"/>
    <col min="1561" max="1561" width="8.5703125" customWidth="1"/>
    <col min="1564" max="1564" width="26" bestFit="1" customWidth="1"/>
    <col min="1801" max="1801" width="15.140625" customWidth="1"/>
    <col min="1802" max="1802" width="3.85546875" customWidth="1"/>
    <col min="1806" max="1806" width="10.28515625" customWidth="1"/>
    <col min="1807" max="1807" width="10.140625" customWidth="1"/>
    <col min="1808" max="1808" width="12.140625" customWidth="1"/>
    <col min="1809" max="1809" width="11.42578125" customWidth="1"/>
    <col min="1810" max="1810" width="14.28515625" customWidth="1"/>
    <col min="1812" max="1812" width="20.42578125" customWidth="1"/>
    <col min="1815" max="1815" width="22.7109375" customWidth="1"/>
    <col min="1817" max="1817" width="8.5703125" customWidth="1"/>
    <col min="1820" max="1820" width="26" bestFit="1" customWidth="1"/>
    <col min="2057" max="2057" width="15.140625" customWidth="1"/>
    <col min="2058" max="2058" width="3.85546875" customWidth="1"/>
    <col min="2062" max="2062" width="10.28515625" customWidth="1"/>
    <col min="2063" max="2063" width="10.140625" customWidth="1"/>
    <col min="2064" max="2064" width="12.140625" customWidth="1"/>
    <col min="2065" max="2065" width="11.42578125" customWidth="1"/>
    <col min="2066" max="2066" width="14.28515625" customWidth="1"/>
    <col min="2068" max="2068" width="20.42578125" customWidth="1"/>
    <col min="2071" max="2071" width="22.7109375" customWidth="1"/>
    <col min="2073" max="2073" width="8.5703125" customWidth="1"/>
    <col min="2076" max="2076" width="26" bestFit="1" customWidth="1"/>
    <col min="2313" max="2313" width="15.140625" customWidth="1"/>
    <col min="2314" max="2314" width="3.85546875" customWidth="1"/>
    <col min="2318" max="2318" width="10.28515625" customWidth="1"/>
    <col min="2319" max="2319" width="10.140625" customWidth="1"/>
    <col min="2320" max="2320" width="12.140625" customWidth="1"/>
    <col min="2321" max="2321" width="11.42578125" customWidth="1"/>
    <col min="2322" max="2322" width="14.28515625" customWidth="1"/>
    <col min="2324" max="2324" width="20.42578125" customWidth="1"/>
    <col min="2327" max="2327" width="22.7109375" customWidth="1"/>
    <col min="2329" max="2329" width="8.5703125" customWidth="1"/>
    <col min="2332" max="2332" width="26" bestFit="1" customWidth="1"/>
    <col min="2569" max="2569" width="15.140625" customWidth="1"/>
    <col min="2570" max="2570" width="3.85546875" customWidth="1"/>
    <col min="2574" max="2574" width="10.28515625" customWidth="1"/>
    <col min="2575" max="2575" width="10.140625" customWidth="1"/>
    <col min="2576" max="2576" width="12.140625" customWidth="1"/>
    <col min="2577" max="2577" width="11.42578125" customWidth="1"/>
    <col min="2578" max="2578" width="14.28515625" customWidth="1"/>
    <col min="2580" max="2580" width="20.42578125" customWidth="1"/>
    <col min="2583" max="2583" width="22.7109375" customWidth="1"/>
    <col min="2585" max="2585" width="8.5703125" customWidth="1"/>
    <col min="2588" max="2588" width="26" bestFit="1" customWidth="1"/>
    <col min="2825" max="2825" width="15.140625" customWidth="1"/>
    <col min="2826" max="2826" width="3.85546875" customWidth="1"/>
    <col min="2830" max="2830" width="10.28515625" customWidth="1"/>
    <col min="2831" max="2831" width="10.140625" customWidth="1"/>
    <col min="2832" max="2832" width="12.140625" customWidth="1"/>
    <col min="2833" max="2833" width="11.42578125" customWidth="1"/>
    <col min="2834" max="2834" width="14.28515625" customWidth="1"/>
    <col min="2836" max="2836" width="20.42578125" customWidth="1"/>
    <col min="2839" max="2839" width="22.7109375" customWidth="1"/>
    <col min="2841" max="2841" width="8.5703125" customWidth="1"/>
    <col min="2844" max="2844" width="26" bestFit="1" customWidth="1"/>
    <col min="3081" max="3081" width="15.140625" customWidth="1"/>
    <col min="3082" max="3082" width="3.85546875" customWidth="1"/>
    <col min="3086" max="3086" width="10.28515625" customWidth="1"/>
    <col min="3087" max="3087" width="10.140625" customWidth="1"/>
    <col min="3088" max="3088" width="12.140625" customWidth="1"/>
    <col min="3089" max="3089" width="11.42578125" customWidth="1"/>
    <col min="3090" max="3090" width="14.28515625" customWidth="1"/>
    <col min="3092" max="3092" width="20.42578125" customWidth="1"/>
    <col min="3095" max="3095" width="22.7109375" customWidth="1"/>
    <col min="3097" max="3097" width="8.5703125" customWidth="1"/>
    <col min="3100" max="3100" width="26" bestFit="1" customWidth="1"/>
    <col min="3337" max="3337" width="15.140625" customWidth="1"/>
    <col min="3338" max="3338" width="3.85546875" customWidth="1"/>
    <col min="3342" max="3342" width="10.28515625" customWidth="1"/>
    <col min="3343" max="3343" width="10.140625" customWidth="1"/>
    <col min="3344" max="3344" width="12.140625" customWidth="1"/>
    <col min="3345" max="3345" width="11.42578125" customWidth="1"/>
    <col min="3346" max="3346" width="14.28515625" customWidth="1"/>
    <col min="3348" max="3348" width="20.42578125" customWidth="1"/>
    <col min="3351" max="3351" width="22.7109375" customWidth="1"/>
    <col min="3353" max="3353" width="8.5703125" customWidth="1"/>
    <col min="3356" max="3356" width="26" bestFit="1" customWidth="1"/>
    <col min="3593" max="3593" width="15.140625" customWidth="1"/>
    <col min="3594" max="3594" width="3.85546875" customWidth="1"/>
    <col min="3598" max="3598" width="10.28515625" customWidth="1"/>
    <col min="3599" max="3599" width="10.140625" customWidth="1"/>
    <col min="3600" max="3600" width="12.140625" customWidth="1"/>
    <col min="3601" max="3601" width="11.42578125" customWidth="1"/>
    <col min="3602" max="3602" width="14.28515625" customWidth="1"/>
    <col min="3604" max="3604" width="20.42578125" customWidth="1"/>
    <col min="3607" max="3607" width="22.7109375" customWidth="1"/>
    <col min="3609" max="3609" width="8.5703125" customWidth="1"/>
    <col min="3612" max="3612" width="26" bestFit="1" customWidth="1"/>
    <col min="3849" max="3849" width="15.140625" customWidth="1"/>
    <col min="3850" max="3850" width="3.85546875" customWidth="1"/>
    <col min="3854" max="3854" width="10.28515625" customWidth="1"/>
    <col min="3855" max="3855" width="10.140625" customWidth="1"/>
    <col min="3856" max="3856" width="12.140625" customWidth="1"/>
    <col min="3857" max="3857" width="11.42578125" customWidth="1"/>
    <col min="3858" max="3858" width="14.28515625" customWidth="1"/>
    <col min="3860" max="3860" width="20.42578125" customWidth="1"/>
    <col min="3863" max="3863" width="22.7109375" customWidth="1"/>
    <col min="3865" max="3865" width="8.5703125" customWidth="1"/>
    <col min="3868" max="3868" width="26" bestFit="1" customWidth="1"/>
    <col min="4105" max="4105" width="15.140625" customWidth="1"/>
    <col min="4106" max="4106" width="3.85546875" customWidth="1"/>
    <col min="4110" max="4110" width="10.28515625" customWidth="1"/>
    <col min="4111" max="4111" width="10.140625" customWidth="1"/>
    <col min="4112" max="4112" width="12.140625" customWidth="1"/>
    <col min="4113" max="4113" width="11.42578125" customWidth="1"/>
    <col min="4114" max="4114" width="14.28515625" customWidth="1"/>
    <col min="4116" max="4116" width="20.42578125" customWidth="1"/>
    <col min="4119" max="4119" width="22.7109375" customWidth="1"/>
    <col min="4121" max="4121" width="8.5703125" customWidth="1"/>
    <col min="4124" max="4124" width="26" bestFit="1" customWidth="1"/>
    <col min="4361" max="4361" width="15.140625" customWidth="1"/>
    <col min="4362" max="4362" width="3.85546875" customWidth="1"/>
    <col min="4366" max="4366" width="10.28515625" customWidth="1"/>
    <col min="4367" max="4367" width="10.140625" customWidth="1"/>
    <col min="4368" max="4368" width="12.140625" customWidth="1"/>
    <col min="4369" max="4369" width="11.42578125" customWidth="1"/>
    <col min="4370" max="4370" width="14.28515625" customWidth="1"/>
    <col min="4372" max="4372" width="20.42578125" customWidth="1"/>
    <col min="4375" max="4375" width="22.7109375" customWidth="1"/>
    <col min="4377" max="4377" width="8.5703125" customWidth="1"/>
    <col min="4380" max="4380" width="26" bestFit="1" customWidth="1"/>
    <col min="4617" max="4617" width="15.140625" customWidth="1"/>
    <col min="4618" max="4618" width="3.85546875" customWidth="1"/>
    <col min="4622" max="4622" width="10.28515625" customWidth="1"/>
    <col min="4623" max="4623" width="10.140625" customWidth="1"/>
    <col min="4624" max="4624" width="12.140625" customWidth="1"/>
    <col min="4625" max="4625" width="11.42578125" customWidth="1"/>
    <col min="4626" max="4626" width="14.28515625" customWidth="1"/>
    <col min="4628" max="4628" width="20.42578125" customWidth="1"/>
    <col min="4631" max="4631" width="22.7109375" customWidth="1"/>
    <col min="4633" max="4633" width="8.5703125" customWidth="1"/>
    <col min="4636" max="4636" width="26" bestFit="1" customWidth="1"/>
    <col min="4873" max="4873" width="15.140625" customWidth="1"/>
    <col min="4874" max="4874" width="3.85546875" customWidth="1"/>
    <col min="4878" max="4878" width="10.28515625" customWidth="1"/>
    <col min="4879" max="4879" width="10.140625" customWidth="1"/>
    <col min="4880" max="4880" width="12.140625" customWidth="1"/>
    <col min="4881" max="4881" width="11.42578125" customWidth="1"/>
    <col min="4882" max="4882" width="14.28515625" customWidth="1"/>
    <col min="4884" max="4884" width="20.42578125" customWidth="1"/>
    <col min="4887" max="4887" width="22.7109375" customWidth="1"/>
    <col min="4889" max="4889" width="8.5703125" customWidth="1"/>
    <col min="4892" max="4892" width="26" bestFit="1" customWidth="1"/>
    <col min="5129" max="5129" width="15.140625" customWidth="1"/>
    <col min="5130" max="5130" width="3.85546875" customWidth="1"/>
    <col min="5134" max="5134" width="10.28515625" customWidth="1"/>
    <col min="5135" max="5135" width="10.140625" customWidth="1"/>
    <col min="5136" max="5136" width="12.140625" customWidth="1"/>
    <col min="5137" max="5137" width="11.42578125" customWidth="1"/>
    <col min="5138" max="5138" width="14.28515625" customWidth="1"/>
    <col min="5140" max="5140" width="20.42578125" customWidth="1"/>
    <col min="5143" max="5143" width="22.7109375" customWidth="1"/>
    <col min="5145" max="5145" width="8.5703125" customWidth="1"/>
    <col min="5148" max="5148" width="26" bestFit="1" customWidth="1"/>
    <col min="5385" max="5385" width="15.140625" customWidth="1"/>
    <col min="5386" max="5386" width="3.85546875" customWidth="1"/>
    <col min="5390" max="5390" width="10.28515625" customWidth="1"/>
    <col min="5391" max="5391" width="10.140625" customWidth="1"/>
    <col min="5392" max="5392" width="12.140625" customWidth="1"/>
    <col min="5393" max="5393" width="11.42578125" customWidth="1"/>
    <col min="5394" max="5394" width="14.28515625" customWidth="1"/>
    <col min="5396" max="5396" width="20.42578125" customWidth="1"/>
    <col min="5399" max="5399" width="22.7109375" customWidth="1"/>
    <col min="5401" max="5401" width="8.5703125" customWidth="1"/>
    <col min="5404" max="5404" width="26" bestFit="1" customWidth="1"/>
    <col min="5641" max="5641" width="15.140625" customWidth="1"/>
    <col min="5642" max="5642" width="3.85546875" customWidth="1"/>
    <col min="5646" max="5646" width="10.28515625" customWidth="1"/>
    <col min="5647" max="5647" width="10.140625" customWidth="1"/>
    <col min="5648" max="5648" width="12.140625" customWidth="1"/>
    <col min="5649" max="5649" width="11.42578125" customWidth="1"/>
    <col min="5650" max="5650" width="14.28515625" customWidth="1"/>
    <col min="5652" max="5652" width="20.42578125" customWidth="1"/>
    <col min="5655" max="5655" width="22.7109375" customWidth="1"/>
    <col min="5657" max="5657" width="8.5703125" customWidth="1"/>
    <col min="5660" max="5660" width="26" bestFit="1" customWidth="1"/>
    <col min="5897" max="5897" width="15.140625" customWidth="1"/>
    <col min="5898" max="5898" width="3.85546875" customWidth="1"/>
    <col min="5902" max="5902" width="10.28515625" customWidth="1"/>
    <col min="5903" max="5903" width="10.140625" customWidth="1"/>
    <col min="5904" max="5904" width="12.140625" customWidth="1"/>
    <col min="5905" max="5905" width="11.42578125" customWidth="1"/>
    <col min="5906" max="5906" width="14.28515625" customWidth="1"/>
    <col min="5908" max="5908" width="20.42578125" customWidth="1"/>
    <col min="5911" max="5911" width="22.7109375" customWidth="1"/>
    <col min="5913" max="5913" width="8.5703125" customWidth="1"/>
    <col min="5916" max="5916" width="26" bestFit="1" customWidth="1"/>
    <col min="6153" max="6153" width="15.140625" customWidth="1"/>
    <col min="6154" max="6154" width="3.85546875" customWidth="1"/>
    <col min="6158" max="6158" width="10.28515625" customWidth="1"/>
    <col min="6159" max="6159" width="10.140625" customWidth="1"/>
    <col min="6160" max="6160" width="12.140625" customWidth="1"/>
    <col min="6161" max="6161" width="11.42578125" customWidth="1"/>
    <col min="6162" max="6162" width="14.28515625" customWidth="1"/>
    <col min="6164" max="6164" width="20.42578125" customWidth="1"/>
    <col min="6167" max="6167" width="22.7109375" customWidth="1"/>
    <col min="6169" max="6169" width="8.5703125" customWidth="1"/>
    <col min="6172" max="6172" width="26" bestFit="1" customWidth="1"/>
    <col min="6409" max="6409" width="15.140625" customWidth="1"/>
    <col min="6410" max="6410" width="3.85546875" customWidth="1"/>
    <col min="6414" max="6414" width="10.28515625" customWidth="1"/>
    <col min="6415" max="6415" width="10.140625" customWidth="1"/>
    <col min="6416" max="6416" width="12.140625" customWidth="1"/>
    <col min="6417" max="6417" width="11.42578125" customWidth="1"/>
    <col min="6418" max="6418" width="14.28515625" customWidth="1"/>
    <col min="6420" max="6420" width="20.42578125" customWidth="1"/>
    <col min="6423" max="6423" width="22.7109375" customWidth="1"/>
    <col min="6425" max="6425" width="8.5703125" customWidth="1"/>
    <col min="6428" max="6428" width="26" bestFit="1" customWidth="1"/>
    <col min="6665" max="6665" width="15.140625" customWidth="1"/>
    <col min="6666" max="6666" width="3.85546875" customWidth="1"/>
    <col min="6670" max="6670" width="10.28515625" customWidth="1"/>
    <col min="6671" max="6671" width="10.140625" customWidth="1"/>
    <col min="6672" max="6672" width="12.140625" customWidth="1"/>
    <col min="6673" max="6673" width="11.42578125" customWidth="1"/>
    <col min="6674" max="6674" width="14.28515625" customWidth="1"/>
    <col min="6676" max="6676" width="20.42578125" customWidth="1"/>
    <col min="6679" max="6679" width="22.7109375" customWidth="1"/>
    <col min="6681" max="6681" width="8.5703125" customWidth="1"/>
    <col min="6684" max="6684" width="26" bestFit="1" customWidth="1"/>
    <col min="6921" max="6921" width="15.140625" customWidth="1"/>
    <col min="6922" max="6922" width="3.85546875" customWidth="1"/>
    <col min="6926" max="6926" width="10.28515625" customWidth="1"/>
    <col min="6927" max="6927" width="10.140625" customWidth="1"/>
    <col min="6928" max="6928" width="12.140625" customWidth="1"/>
    <col min="6929" max="6929" width="11.42578125" customWidth="1"/>
    <col min="6930" max="6930" width="14.28515625" customWidth="1"/>
    <col min="6932" max="6932" width="20.42578125" customWidth="1"/>
    <col min="6935" max="6935" width="22.7109375" customWidth="1"/>
    <col min="6937" max="6937" width="8.5703125" customWidth="1"/>
    <col min="6940" max="6940" width="26" bestFit="1" customWidth="1"/>
    <col min="7177" max="7177" width="15.140625" customWidth="1"/>
    <col min="7178" max="7178" width="3.85546875" customWidth="1"/>
    <col min="7182" max="7182" width="10.28515625" customWidth="1"/>
    <col min="7183" max="7183" width="10.140625" customWidth="1"/>
    <col min="7184" max="7184" width="12.140625" customWidth="1"/>
    <col min="7185" max="7185" width="11.42578125" customWidth="1"/>
    <col min="7186" max="7186" width="14.28515625" customWidth="1"/>
    <col min="7188" max="7188" width="20.42578125" customWidth="1"/>
    <col min="7191" max="7191" width="22.7109375" customWidth="1"/>
    <col min="7193" max="7193" width="8.5703125" customWidth="1"/>
    <col min="7196" max="7196" width="26" bestFit="1" customWidth="1"/>
    <col min="7433" max="7433" width="15.140625" customWidth="1"/>
    <col min="7434" max="7434" width="3.85546875" customWidth="1"/>
    <col min="7438" max="7438" width="10.28515625" customWidth="1"/>
    <col min="7439" max="7439" width="10.140625" customWidth="1"/>
    <col min="7440" max="7440" width="12.140625" customWidth="1"/>
    <col min="7441" max="7441" width="11.42578125" customWidth="1"/>
    <col min="7442" max="7442" width="14.28515625" customWidth="1"/>
    <col min="7444" max="7444" width="20.42578125" customWidth="1"/>
    <col min="7447" max="7447" width="22.7109375" customWidth="1"/>
    <col min="7449" max="7449" width="8.5703125" customWidth="1"/>
    <col min="7452" max="7452" width="26" bestFit="1" customWidth="1"/>
    <col min="7689" max="7689" width="15.140625" customWidth="1"/>
    <col min="7690" max="7690" width="3.85546875" customWidth="1"/>
    <col min="7694" max="7694" width="10.28515625" customWidth="1"/>
    <col min="7695" max="7695" width="10.140625" customWidth="1"/>
    <col min="7696" max="7696" width="12.140625" customWidth="1"/>
    <col min="7697" max="7697" width="11.42578125" customWidth="1"/>
    <col min="7698" max="7698" width="14.28515625" customWidth="1"/>
    <col min="7700" max="7700" width="20.42578125" customWidth="1"/>
    <col min="7703" max="7703" width="22.7109375" customWidth="1"/>
    <col min="7705" max="7705" width="8.5703125" customWidth="1"/>
    <col min="7708" max="7708" width="26" bestFit="1" customWidth="1"/>
    <col min="7945" max="7945" width="15.140625" customWidth="1"/>
    <col min="7946" max="7946" width="3.85546875" customWidth="1"/>
    <col min="7950" max="7950" width="10.28515625" customWidth="1"/>
    <col min="7951" max="7951" width="10.140625" customWidth="1"/>
    <col min="7952" max="7952" width="12.140625" customWidth="1"/>
    <col min="7953" max="7953" width="11.42578125" customWidth="1"/>
    <col min="7954" max="7954" width="14.28515625" customWidth="1"/>
    <col min="7956" max="7956" width="20.42578125" customWidth="1"/>
    <col min="7959" max="7959" width="22.7109375" customWidth="1"/>
    <col min="7961" max="7961" width="8.5703125" customWidth="1"/>
    <col min="7964" max="7964" width="26" bestFit="1" customWidth="1"/>
    <col min="8201" max="8201" width="15.140625" customWidth="1"/>
    <col min="8202" max="8202" width="3.85546875" customWidth="1"/>
    <col min="8206" max="8206" width="10.28515625" customWidth="1"/>
    <col min="8207" max="8207" width="10.140625" customWidth="1"/>
    <col min="8208" max="8208" width="12.140625" customWidth="1"/>
    <col min="8209" max="8209" width="11.42578125" customWidth="1"/>
    <col min="8210" max="8210" width="14.28515625" customWidth="1"/>
    <col min="8212" max="8212" width="20.42578125" customWidth="1"/>
    <col min="8215" max="8215" width="22.7109375" customWidth="1"/>
    <col min="8217" max="8217" width="8.5703125" customWidth="1"/>
    <col min="8220" max="8220" width="26" bestFit="1" customWidth="1"/>
    <col min="8457" max="8457" width="15.140625" customWidth="1"/>
    <col min="8458" max="8458" width="3.85546875" customWidth="1"/>
    <col min="8462" max="8462" width="10.28515625" customWidth="1"/>
    <col min="8463" max="8463" width="10.140625" customWidth="1"/>
    <col min="8464" max="8464" width="12.140625" customWidth="1"/>
    <col min="8465" max="8465" width="11.42578125" customWidth="1"/>
    <col min="8466" max="8466" width="14.28515625" customWidth="1"/>
    <col min="8468" max="8468" width="20.42578125" customWidth="1"/>
    <col min="8471" max="8471" width="22.7109375" customWidth="1"/>
    <col min="8473" max="8473" width="8.5703125" customWidth="1"/>
    <col min="8476" max="8476" width="26" bestFit="1" customWidth="1"/>
    <col min="8713" max="8713" width="15.140625" customWidth="1"/>
    <col min="8714" max="8714" width="3.85546875" customWidth="1"/>
    <col min="8718" max="8718" width="10.28515625" customWidth="1"/>
    <col min="8719" max="8719" width="10.140625" customWidth="1"/>
    <col min="8720" max="8720" width="12.140625" customWidth="1"/>
    <col min="8721" max="8721" width="11.42578125" customWidth="1"/>
    <col min="8722" max="8722" width="14.28515625" customWidth="1"/>
    <col min="8724" max="8724" width="20.42578125" customWidth="1"/>
    <col min="8727" max="8727" width="22.7109375" customWidth="1"/>
    <col min="8729" max="8729" width="8.5703125" customWidth="1"/>
    <col min="8732" max="8732" width="26" bestFit="1" customWidth="1"/>
    <col min="8969" max="8969" width="15.140625" customWidth="1"/>
    <col min="8970" max="8970" width="3.85546875" customWidth="1"/>
    <col min="8974" max="8974" width="10.28515625" customWidth="1"/>
    <col min="8975" max="8975" width="10.140625" customWidth="1"/>
    <col min="8976" max="8976" width="12.140625" customWidth="1"/>
    <col min="8977" max="8977" width="11.42578125" customWidth="1"/>
    <col min="8978" max="8978" width="14.28515625" customWidth="1"/>
    <col min="8980" max="8980" width="20.42578125" customWidth="1"/>
    <col min="8983" max="8983" width="22.7109375" customWidth="1"/>
    <col min="8985" max="8985" width="8.5703125" customWidth="1"/>
    <col min="8988" max="8988" width="26" bestFit="1" customWidth="1"/>
    <col min="9225" max="9225" width="15.140625" customWidth="1"/>
    <col min="9226" max="9226" width="3.85546875" customWidth="1"/>
    <col min="9230" max="9230" width="10.28515625" customWidth="1"/>
    <col min="9231" max="9231" width="10.140625" customWidth="1"/>
    <col min="9232" max="9232" width="12.140625" customWidth="1"/>
    <col min="9233" max="9233" width="11.42578125" customWidth="1"/>
    <col min="9234" max="9234" width="14.28515625" customWidth="1"/>
    <col min="9236" max="9236" width="20.42578125" customWidth="1"/>
    <col min="9239" max="9239" width="22.7109375" customWidth="1"/>
    <col min="9241" max="9241" width="8.5703125" customWidth="1"/>
    <col min="9244" max="9244" width="26" bestFit="1" customWidth="1"/>
    <col min="9481" max="9481" width="15.140625" customWidth="1"/>
    <col min="9482" max="9482" width="3.85546875" customWidth="1"/>
    <col min="9486" max="9486" width="10.28515625" customWidth="1"/>
    <col min="9487" max="9487" width="10.140625" customWidth="1"/>
    <col min="9488" max="9488" width="12.140625" customWidth="1"/>
    <col min="9489" max="9489" width="11.42578125" customWidth="1"/>
    <col min="9490" max="9490" width="14.28515625" customWidth="1"/>
    <col min="9492" max="9492" width="20.42578125" customWidth="1"/>
    <col min="9495" max="9495" width="22.7109375" customWidth="1"/>
    <col min="9497" max="9497" width="8.5703125" customWidth="1"/>
    <col min="9500" max="9500" width="26" bestFit="1" customWidth="1"/>
    <col min="9737" max="9737" width="15.140625" customWidth="1"/>
    <col min="9738" max="9738" width="3.85546875" customWidth="1"/>
    <col min="9742" max="9742" width="10.28515625" customWidth="1"/>
    <col min="9743" max="9743" width="10.140625" customWidth="1"/>
    <col min="9744" max="9744" width="12.140625" customWidth="1"/>
    <col min="9745" max="9745" width="11.42578125" customWidth="1"/>
    <col min="9746" max="9746" width="14.28515625" customWidth="1"/>
    <col min="9748" max="9748" width="20.42578125" customWidth="1"/>
    <col min="9751" max="9751" width="22.7109375" customWidth="1"/>
    <col min="9753" max="9753" width="8.5703125" customWidth="1"/>
    <col min="9756" max="9756" width="26" bestFit="1" customWidth="1"/>
    <col min="9993" max="9993" width="15.140625" customWidth="1"/>
    <col min="9994" max="9994" width="3.85546875" customWidth="1"/>
    <col min="9998" max="9998" width="10.28515625" customWidth="1"/>
    <col min="9999" max="9999" width="10.140625" customWidth="1"/>
    <col min="10000" max="10000" width="12.140625" customWidth="1"/>
    <col min="10001" max="10001" width="11.42578125" customWidth="1"/>
    <col min="10002" max="10002" width="14.28515625" customWidth="1"/>
    <col min="10004" max="10004" width="20.42578125" customWidth="1"/>
    <col min="10007" max="10007" width="22.7109375" customWidth="1"/>
    <col min="10009" max="10009" width="8.5703125" customWidth="1"/>
    <col min="10012" max="10012" width="26" bestFit="1" customWidth="1"/>
    <col min="10249" max="10249" width="15.140625" customWidth="1"/>
    <col min="10250" max="10250" width="3.85546875" customWidth="1"/>
    <col min="10254" max="10254" width="10.28515625" customWidth="1"/>
    <col min="10255" max="10255" width="10.140625" customWidth="1"/>
    <col min="10256" max="10256" width="12.140625" customWidth="1"/>
    <col min="10257" max="10257" width="11.42578125" customWidth="1"/>
    <col min="10258" max="10258" width="14.28515625" customWidth="1"/>
    <col min="10260" max="10260" width="20.42578125" customWidth="1"/>
    <col min="10263" max="10263" width="22.7109375" customWidth="1"/>
    <col min="10265" max="10265" width="8.5703125" customWidth="1"/>
    <col min="10268" max="10268" width="26" bestFit="1" customWidth="1"/>
    <col min="10505" max="10505" width="15.140625" customWidth="1"/>
    <col min="10506" max="10506" width="3.85546875" customWidth="1"/>
    <col min="10510" max="10510" width="10.28515625" customWidth="1"/>
    <col min="10511" max="10511" width="10.140625" customWidth="1"/>
    <col min="10512" max="10512" width="12.140625" customWidth="1"/>
    <col min="10513" max="10513" width="11.42578125" customWidth="1"/>
    <col min="10514" max="10514" width="14.28515625" customWidth="1"/>
    <col min="10516" max="10516" width="20.42578125" customWidth="1"/>
    <col min="10519" max="10519" width="22.7109375" customWidth="1"/>
    <col min="10521" max="10521" width="8.5703125" customWidth="1"/>
    <col min="10524" max="10524" width="26" bestFit="1" customWidth="1"/>
    <col min="10761" max="10761" width="15.140625" customWidth="1"/>
    <col min="10762" max="10762" width="3.85546875" customWidth="1"/>
    <col min="10766" max="10766" width="10.28515625" customWidth="1"/>
    <col min="10767" max="10767" width="10.140625" customWidth="1"/>
    <col min="10768" max="10768" width="12.140625" customWidth="1"/>
    <col min="10769" max="10769" width="11.42578125" customWidth="1"/>
    <col min="10770" max="10770" width="14.28515625" customWidth="1"/>
    <col min="10772" max="10772" width="20.42578125" customWidth="1"/>
    <col min="10775" max="10775" width="22.7109375" customWidth="1"/>
    <col min="10777" max="10777" width="8.5703125" customWidth="1"/>
    <col min="10780" max="10780" width="26" bestFit="1" customWidth="1"/>
    <col min="11017" max="11017" width="15.140625" customWidth="1"/>
    <col min="11018" max="11018" width="3.85546875" customWidth="1"/>
    <col min="11022" max="11022" width="10.28515625" customWidth="1"/>
    <col min="11023" max="11023" width="10.140625" customWidth="1"/>
    <col min="11024" max="11024" width="12.140625" customWidth="1"/>
    <col min="11025" max="11025" width="11.42578125" customWidth="1"/>
    <col min="11026" max="11026" width="14.28515625" customWidth="1"/>
    <col min="11028" max="11028" width="20.42578125" customWidth="1"/>
    <col min="11031" max="11031" width="22.7109375" customWidth="1"/>
    <col min="11033" max="11033" width="8.5703125" customWidth="1"/>
    <col min="11036" max="11036" width="26" bestFit="1" customWidth="1"/>
    <col min="11273" max="11273" width="15.140625" customWidth="1"/>
    <col min="11274" max="11274" width="3.85546875" customWidth="1"/>
    <col min="11278" max="11278" width="10.28515625" customWidth="1"/>
    <col min="11279" max="11279" width="10.140625" customWidth="1"/>
    <col min="11280" max="11280" width="12.140625" customWidth="1"/>
    <col min="11281" max="11281" width="11.42578125" customWidth="1"/>
    <col min="11282" max="11282" width="14.28515625" customWidth="1"/>
    <col min="11284" max="11284" width="20.42578125" customWidth="1"/>
    <col min="11287" max="11287" width="22.7109375" customWidth="1"/>
    <col min="11289" max="11289" width="8.5703125" customWidth="1"/>
    <col min="11292" max="11292" width="26" bestFit="1" customWidth="1"/>
    <col min="11529" max="11529" width="15.140625" customWidth="1"/>
    <col min="11530" max="11530" width="3.85546875" customWidth="1"/>
    <col min="11534" max="11534" width="10.28515625" customWidth="1"/>
    <col min="11535" max="11535" width="10.140625" customWidth="1"/>
    <col min="11536" max="11536" width="12.140625" customWidth="1"/>
    <col min="11537" max="11537" width="11.42578125" customWidth="1"/>
    <col min="11538" max="11538" width="14.28515625" customWidth="1"/>
    <col min="11540" max="11540" width="20.42578125" customWidth="1"/>
    <col min="11543" max="11543" width="22.7109375" customWidth="1"/>
    <col min="11545" max="11545" width="8.5703125" customWidth="1"/>
    <col min="11548" max="11548" width="26" bestFit="1" customWidth="1"/>
    <col min="11785" max="11785" width="15.140625" customWidth="1"/>
    <col min="11786" max="11786" width="3.85546875" customWidth="1"/>
    <col min="11790" max="11790" width="10.28515625" customWidth="1"/>
    <col min="11791" max="11791" width="10.140625" customWidth="1"/>
    <col min="11792" max="11792" width="12.140625" customWidth="1"/>
    <col min="11793" max="11793" width="11.42578125" customWidth="1"/>
    <col min="11794" max="11794" width="14.28515625" customWidth="1"/>
    <col min="11796" max="11796" width="20.42578125" customWidth="1"/>
    <col min="11799" max="11799" width="22.7109375" customWidth="1"/>
    <col min="11801" max="11801" width="8.5703125" customWidth="1"/>
    <col min="11804" max="11804" width="26" bestFit="1" customWidth="1"/>
    <col min="12041" max="12041" width="15.140625" customWidth="1"/>
    <col min="12042" max="12042" width="3.85546875" customWidth="1"/>
    <col min="12046" max="12046" width="10.28515625" customWidth="1"/>
    <col min="12047" max="12047" width="10.140625" customWidth="1"/>
    <col min="12048" max="12048" width="12.140625" customWidth="1"/>
    <col min="12049" max="12049" width="11.42578125" customWidth="1"/>
    <col min="12050" max="12050" width="14.28515625" customWidth="1"/>
    <col min="12052" max="12052" width="20.42578125" customWidth="1"/>
    <col min="12055" max="12055" width="22.7109375" customWidth="1"/>
    <col min="12057" max="12057" width="8.5703125" customWidth="1"/>
    <col min="12060" max="12060" width="26" bestFit="1" customWidth="1"/>
    <col min="12297" max="12297" width="15.140625" customWidth="1"/>
    <col min="12298" max="12298" width="3.85546875" customWidth="1"/>
    <col min="12302" max="12302" width="10.28515625" customWidth="1"/>
    <col min="12303" max="12303" width="10.140625" customWidth="1"/>
    <col min="12304" max="12304" width="12.140625" customWidth="1"/>
    <col min="12305" max="12305" width="11.42578125" customWidth="1"/>
    <col min="12306" max="12306" width="14.28515625" customWidth="1"/>
    <col min="12308" max="12308" width="20.42578125" customWidth="1"/>
    <col min="12311" max="12311" width="22.7109375" customWidth="1"/>
    <col min="12313" max="12313" width="8.5703125" customWidth="1"/>
    <col min="12316" max="12316" width="26" bestFit="1" customWidth="1"/>
    <col min="12553" max="12553" width="15.140625" customWidth="1"/>
    <col min="12554" max="12554" width="3.85546875" customWidth="1"/>
    <col min="12558" max="12558" width="10.28515625" customWidth="1"/>
    <col min="12559" max="12559" width="10.140625" customWidth="1"/>
    <col min="12560" max="12560" width="12.140625" customWidth="1"/>
    <col min="12561" max="12561" width="11.42578125" customWidth="1"/>
    <col min="12562" max="12562" width="14.28515625" customWidth="1"/>
    <col min="12564" max="12564" width="20.42578125" customWidth="1"/>
    <col min="12567" max="12567" width="22.7109375" customWidth="1"/>
    <col min="12569" max="12569" width="8.5703125" customWidth="1"/>
    <col min="12572" max="12572" width="26" bestFit="1" customWidth="1"/>
    <col min="12809" max="12809" width="15.140625" customWidth="1"/>
    <col min="12810" max="12810" width="3.85546875" customWidth="1"/>
    <col min="12814" max="12814" width="10.28515625" customWidth="1"/>
    <col min="12815" max="12815" width="10.140625" customWidth="1"/>
    <col min="12816" max="12816" width="12.140625" customWidth="1"/>
    <col min="12817" max="12817" width="11.42578125" customWidth="1"/>
    <col min="12818" max="12818" width="14.28515625" customWidth="1"/>
    <col min="12820" max="12820" width="20.42578125" customWidth="1"/>
    <col min="12823" max="12823" width="22.7109375" customWidth="1"/>
    <col min="12825" max="12825" width="8.5703125" customWidth="1"/>
    <col min="12828" max="12828" width="26" bestFit="1" customWidth="1"/>
    <col min="13065" max="13065" width="15.140625" customWidth="1"/>
    <col min="13066" max="13066" width="3.85546875" customWidth="1"/>
    <col min="13070" max="13070" width="10.28515625" customWidth="1"/>
    <col min="13071" max="13071" width="10.140625" customWidth="1"/>
    <col min="13072" max="13072" width="12.140625" customWidth="1"/>
    <col min="13073" max="13073" width="11.42578125" customWidth="1"/>
    <col min="13074" max="13074" width="14.28515625" customWidth="1"/>
    <col min="13076" max="13076" width="20.42578125" customWidth="1"/>
    <col min="13079" max="13079" width="22.7109375" customWidth="1"/>
    <col min="13081" max="13081" width="8.5703125" customWidth="1"/>
    <col min="13084" max="13084" width="26" bestFit="1" customWidth="1"/>
    <col min="13321" max="13321" width="15.140625" customWidth="1"/>
    <col min="13322" max="13322" width="3.85546875" customWidth="1"/>
    <col min="13326" max="13326" width="10.28515625" customWidth="1"/>
    <col min="13327" max="13327" width="10.140625" customWidth="1"/>
    <col min="13328" max="13328" width="12.140625" customWidth="1"/>
    <col min="13329" max="13329" width="11.42578125" customWidth="1"/>
    <col min="13330" max="13330" width="14.28515625" customWidth="1"/>
    <col min="13332" max="13332" width="20.42578125" customWidth="1"/>
    <col min="13335" max="13335" width="22.7109375" customWidth="1"/>
    <col min="13337" max="13337" width="8.5703125" customWidth="1"/>
    <col min="13340" max="13340" width="26" bestFit="1" customWidth="1"/>
    <col min="13577" max="13577" width="15.140625" customWidth="1"/>
    <col min="13578" max="13578" width="3.85546875" customWidth="1"/>
    <col min="13582" max="13582" width="10.28515625" customWidth="1"/>
    <col min="13583" max="13583" width="10.140625" customWidth="1"/>
    <col min="13584" max="13584" width="12.140625" customWidth="1"/>
    <col min="13585" max="13585" width="11.42578125" customWidth="1"/>
    <col min="13586" max="13586" width="14.28515625" customWidth="1"/>
    <col min="13588" max="13588" width="20.42578125" customWidth="1"/>
    <col min="13591" max="13591" width="22.7109375" customWidth="1"/>
    <col min="13593" max="13593" width="8.5703125" customWidth="1"/>
    <col min="13596" max="13596" width="26" bestFit="1" customWidth="1"/>
    <col min="13833" max="13833" width="15.140625" customWidth="1"/>
    <col min="13834" max="13834" width="3.85546875" customWidth="1"/>
    <col min="13838" max="13838" width="10.28515625" customWidth="1"/>
    <col min="13839" max="13839" width="10.140625" customWidth="1"/>
    <col min="13840" max="13840" width="12.140625" customWidth="1"/>
    <col min="13841" max="13841" width="11.42578125" customWidth="1"/>
    <col min="13842" max="13842" width="14.28515625" customWidth="1"/>
    <col min="13844" max="13844" width="20.42578125" customWidth="1"/>
    <col min="13847" max="13847" width="22.7109375" customWidth="1"/>
    <col min="13849" max="13849" width="8.5703125" customWidth="1"/>
    <col min="13852" max="13852" width="26" bestFit="1" customWidth="1"/>
    <col min="14089" max="14089" width="15.140625" customWidth="1"/>
    <col min="14090" max="14090" width="3.85546875" customWidth="1"/>
    <col min="14094" max="14094" width="10.28515625" customWidth="1"/>
    <col min="14095" max="14095" width="10.140625" customWidth="1"/>
    <col min="14096" max="14096" width="12.140625" customWidth="1"/>
    <col min="14097" max="14097" width="11.42578125" customWidth="1"/>
    <col min="14098" max="14098" width="14.28515625" customWidth="1"/>
    <col min="14100" max="14100" width="20.42578125" customWidth="1"/>
    <col min="14103" max="14103" width="22.7109375" customWidth="1"/>
    <col min="14105" max="14105" width="8.5703125" customWidth="1"/>
    <col min="14108" max="14108" width="26" bestFit="1" customWidth="1"/>
    <col min="14345" max="14345" width="15.140625" customWidth="1"/>
    <col min="14346" max="14346" width="3.85546875" customWidth="1"/>
    <col min="14350" max="14350" width="10.28515625" customWidth="1"/>
    <col min="14351" max="14351" width="10.140625" customWidth="1"/>
    <col min="14352" max="14352" width="12.140625" customWidth="1"/>
    <col min="14353" max="14353" width="11.42578125" customWidth="1"/>
    <col min="14354" max="14354" width="14.28515625" customWidth="1"/>
    <col min="14356" max="14356" width="20.42578125" customWidth="1"/>
    <col min="14359" max="14359" width="22.7109375" customWidth="1"/>
    <col min="14361" max="14361" width="8.5703125" customWidth="1"/>
    <col min="14364" max="14364" width="26" bestFit="1" customWidth="1"/>
    <col min="14601" max="14601" width="15.140625" customWidth="1"/>
    <col min="14602" max="14602" width="3.85546875" customWidth="1"/>
    <col min="14606" max="14606" width="10.28515625" customWidth="1"/>
    <col min="14607" max="14607" width="10.140625" customWidth="1"/>
    <col min="14608" max="14608" width="12.140625" customWidth="1"/>
    <col min="14609" max="14609" width="11.42578125" customWidth="1"/>
    <col min="14610" max="14610" width="14.28515625" customWidth="1"/>
    <col min="14612" max="14612" width="20.42578125" customWidth="1"/>
    <col min="14615" max="14615" width="22.7109375" customWidth="1"/>
    <col min="14617" max="14617" width="8.5703125" customWidth="1"/>
    <col min="14620" max="14620" width="26" bestFit="1" customWidth="1"/>
    <col min="14857" max="14857" width="15.140625" customWidth="1"/>
    <col min="14858" max="14858" width="3.85546875" customWidth="1"/>
    <col min="14862" max="14862" width="10.28515625" customWidth="1"/>
    <col min="14863" max="14863" width="10.140625" customWidth="1"/>
    <col min="14864" max="14864" width="12.140625" customWidth="1"/>
    <col min="14865" max="14865" width="11.42578125" customWidth="1"/>
    <col min="14866" max="14866" width="14.28515625" customWidth="1"/>
    <col min="14868" max="14868" width="20.42578125" customWidth="1"/>
    <col min="14871" max="14871" width="22.7109375" customWidth="1"/>
    <col min="14873" max="14873" width="8.5703125" customWidth="1"/>
    <col min="14876" max="14876" width="26" bestFit="1" customWidth="1"/>
    <col min="15113" max="15113" width="15.140625" customWidth="1"/>
    <col min="15114" max="15114" width="3.85546875" customWidth="1"/>
    <col min="15118" max="15118" width="10.28515625" customWidth="1"/>
    <col min="15119" max="15119" width="10.140625" customWidth="1"/>
    <col min="15120" max="15120" width="12.140625" customWidth="1"/>
    <col min="15121" max="15121" width="11.42578125" customWidth="1"/>
    <col min="15122" max="15122" width="14.28515625" customWidth="1"/>
    <col min="15124" max="15124" width="20.42578125" customWidth="1"/>
    <col min="15127" max="15127" width="22.7109375" customWidth="1"/>
    <col min="15129" max="15129" width="8.5703125" customWidth="1"/>
    <col min="15132" max="15132" width="26" bestFit="1" customWidth="1"/>
    <col min="15369" max="15369" width="15.140625" customWidth="1"/>
    <col min="15370" max="15370" width="3.85546875" customWidth="1"/>
    <col min="15374" max="15374" width="10.28515625" customWidth="1"/>
    <col min="15375" max="15375" width="10.140625" customWidth="1"/>
    <col min="15376" max="15376" width="12.140625" customWidth="1"/>
    <col min="15377" max="15377" width="11.42578125" customWidth="1"/>
    <col min="15378" max="15378" width="14.28515625" customWidth="1"/>
    <col min="15380" max="15380" width="20.42578125" customWidth="1"/>
    <col min="15383" max="15383" width="22.7109375" customWidth="1"/>
    <col min="15385" max="15385" width="8.5703125" customWidth="1"/>
    <col min="15388" max="15388" width="26" bestFit="1" customWidth="1"/>
    <col min="15625" max="15625" width="15.140625" customWidth="1"/>
    <col min="15626" max="15626" width="3.85546875" customWidth="1"/>
    <col min="15630" max="15630" width="10.28515625" customWidth="1"/>
    <col min="15631" max="15631" width="10.140625" customWidth="1"/>
    <col min="15632" max="15632" width="12.140625" customWidth="1"/>
    <col min="15633" max="15633" width="11.42578125" customWidth="1"/>
    <col min="15634" max="15634" width="14.28515625" customWidth="1"/>
    <col min="15636" max="15636" width="20.42578125" customWidth="1"/>
    <col min="15639" max="15639" width="22.7109375" customWidth="1"/>
    <col min="15641" max="15641" width="8.5703125" customWidth="1"/>
    <col min="15644" max="15644" width="26" bestFit="1" customWidth="1"/>
    <col min="15881" max="15881" width="15.140625" customWidth="1"/>
    <col min="15882" max="15882" width="3.85546875" customWidth="1"/>
    <col min="15886" max="15886" width="10.28515625" customWidth="1"/>
    <col min="15887" max="15887" width="10.140625" customWidth="1"/>
    <col min="15888" max="15888" width="12.140625" customWidth="1"/>
    <col min="15889" max="15889" width="11.42578125" customWidth="1"/>
    <col min="15890" max="15890" width="14.28515625" customWidth="1"/>
    <col min="15892" max="15892" width="20.42578125" customWidth="1"/>
    <col min="15895" max="15895" width="22.7109375" customWidth="1"/>
    <col min="15897" max="15897" width="8.5703125" customWidth="1"/>
    <col min="15900" max="15900" width="26" bestFit="1" customWidth="1"/>
    <col min="16137" max="16137" width="15.140625" customWidth="1"/>
    <col min="16138" max="16138" width="3.85546875" customWidth="1"/>
    <col min="16142" max="16142" width="10.28515625" customWidth="1"/>
    <col min="16143" max="16143" width="10.140625" customWidth="1"/>
    <col min="16144" max="16144" width="12.140625" customWidth="1"/>
    <col min="16145" max="16145" width="11.42578125" customWidth="1"/>
    <col min="16146" max="16146" width="14.28515625" customWidth="1"/>
    <col min="16148" max="16148" width="20.42578125" customWidth="1"/>
    <col min="16151" max="16151" width="22.7109375" customWidth="1"/>
    <col min="16153" max="16153" width="8.5703125" customWidth="1"/>
    <col min="16156" max="16156" width="26" bestFit="1" customWidth="1"/>
  </cols>
  <sheetData>
    <row r="1" spans="1:25" s="3" customFormat="1" ht="18.75" customHeight="1" thickBot="1" x14ac:dyDescent="0.25">
      <c r="A1" s="34"/>
      <c r="B1" s="34"/>
      <c r="C1" s="34"/>
      <c r="D1" s="33"/>
      <c r="E1" s="34"/>
      <c r="F1" s="34"/>
      <c r="G1" s="33"/>
      <c r="H1" s="33"/>
      <c r="I1" s="11"/>
      <c r="J1" s="11"/>
      <c r="K1" s="11"/>
      <c r="L1" s="15" t="s">
        <v>73</v>
      </c>
      <c r="M1" s="11"/>
      <c r="N1" s="15"/>
      <c r="O1" s="33"/>
      <c r="P1" t="s">
        <v>129</v>
      </c>
      <c r="Q1" t="s">
        <v>207</v>
      </c>
      <c r="R1" s="33"/>
      <c r="S1" s="33"/>
      <c r="T1" s="33"/>
      <c r="V1" s="17" t="s">
        <v>39</v>
      </c>
      <c r="W1" s="16" t="s">
        <v>38</v>
      </c>
    </row>
    <row r="2" spans="1:25" ht="15.75" customHeight="1" thickBot="1" x14ac:dyDescent="0.25">
      <c r="A2" s="35"/>
      <c r="B2" s="35"/>
      <c r="C2" s="35"/>
      <c r="D2" s="36"/>
      <c r="E2" s="35"/>
      <c r="F2" s="35"/>
      <c r="G2" s="36"/>
      <c r="H2" s="36"/>
      <c r="L2" s="37">
        <f>AVERAGE(L6:L7,L22:L23,L41:L42)</f>
        <v>3.7001499999999997E-3</v>
      </c>
      <c r="M2" s="11"/>
      <c r="N2" s="15" t="s">
        <v>74</v>
      </c>
      <c r="O2" s="15" t="s">
        <v>75</v>
      </c>
      <c r="P2" s="15">
        <v>1582446.1920759999</v>
      </c>
      <c r="Q2" s="15">
        <v>-5895.5757270000004</v>
      </c>
      <c r="R2" s="15"/>
      <c r="S2" s="15"/>
      <c r="T2" s="15"/>
      <c r="U2" s="3"/>
      <c r="V2" s="20" t="s">
        <v>25</v>
      </c>
      <c r="W2" s="21">
        <v>6.15</v>
      </c>
    </row>
    <row r="3" spans="1:25" ht="15.75" thickBot="1" x14ac:dyDescent="0.25">
      <c r="A3" s="12" t="s">
        <v>0</v>
      </c>
      <c r="B3" s="12" t="s">
        <v>1</v>
      </c>
      <c r="C3" s="12" t="s">
        <v>2</v>
      </c>
      <c r="D3" s="12" t="s">
        <v>3</v>
      </c>
      <c r="E3" s="38" t="s">
        <v>76</v>
      </c>
      <c r="F3" s="13" t="s">
        <v>6</v>
      </c>
      <c r="G3" s="13" t="s">
        <v>7</v>
      </c>
      <c r="H3" s="52" t="s">
        <v>8</v>
      </c>
      <c r="I3" s="39" t="s">
        <v>37</v>
      </c>
      <c r="J3" s="39" t="s">
        <v>88</v>
      </c>
      <c r="K3" s="39" t="s">
        <v>89</v>
      </c>
      <c r="L3" s="40" t="s">
        <v>65</v>
      </c>
      <c r="M3" s="12" t="s">
        <v>77</v>
      </c>
      <c r="N3" s="39" t="s">
        <v>78</v>
      </c>
      <c r="O3" s="39" t="s">
        <v>78</v>
      </c>
      <c r="P3" s="95" t="s">
        <v>67</v>
      </c>
      <c r="Q3" s="95" t="s">
        <v>68</v>
      </c>
      <c r="R3" s="95" t="s">
        <v>69</v>
      </c>
      <c r="S3" s="95" t="s">
        <v>127</v>
      </c>
      <c r="T3" s="95" t="s">
        <v>128</v>
      </c>
      <c r="V3" s="18" t="s">
        <v>26</v>
      </c>
      <c r="W3" s="19">
        <v>6.12</v>
      </c>
      <c r="X3" s="14"/>
      <c r="Y3" s="14"/>
    </row>
    <row r="4" spans="1:25" x14ac:dyDescent="0.2">
      <c r="A4" s="56">
        <v>2</v>
      </c>
      <c r="B4" s="56" t="s">
        <v>17</v>
      </c>
      <c r="C4" s="56" t="s">
        <v>43</v>
      </c>
      <c r="D4" s="56">
        <v>0.62180000000000002</v>
      </c>
      <c r="E4" s="56">
        <v>57</v>
      </c>
      <c r="F4" s="56">
        <v>294.10000000000002</v>
      </c>
      <c r="G4" s="56">
        <v>21.542999999999999</v>
      </c>
      <c r="H4" s="56">
        <v>1810</v>
      </c>
      <c r="I4" s="44">
        <v>5.8470000000000004</v>
      </c>
      <c r="J4" s="44"/>
      <c r="K4" s="44">
        <f>I4</f>
        <v>5.8470000000000004</v>
      </c>
      <c r="L4" s="44">
        <v>3.6997000000000002E-3</v>
      </c>
      <c r="M4" s="57">
        <f>((L4/$L$2)-1)*1000</f>
        <v>-0.12161669121513174</v>
      </c>
      <c r="N4" s="57">
        <f>M4+$W$2+(M4*$W$2)/1000</f>
        <v>6.0276353661338957</v>
      </c>
      <c r="O4" s="57">
        <f>I4+$W$42</f>
        <v>6.0268333333333333</v>
      </c>
      <c r="P4" s="56">
        <v>16839</v>
      </c>
      <c r="Q4" s="56">
        <v>5296</v>
      </c>
      <c r="R4" s="56">
        <v>159905</v>
      </c>
      <c r="S4" s="57">
        <f>(R4-$Q$2)/$P$2</f>
        <v>0.10477485841682073</v>
      </c>
      <c r="T4" s="57">
        <f>S4/D4</f>
        <v>0.16850250629916488</v>
      </c>
    </row>
    <row r="5" spans="1:25" x14ac:dyDescent="0.2">
      <c r="A5" s="58">
        <v>3</v>
      </c>
      <c r="B5" s="58" t="s">
        <v>17</v>
      </c>
      <c r="C5" s="58" t="s">
        <v>44</v>
      </c>
      <c r="D5" s="58">
        <v>0.61919999999999997</v>
      </c>
      <c r="E5" s="58">
        <v>57</v>
      </c>
      <c r="F5" s="58">
        <v>293.89999999999998</v>
      </c>
      <c r="G5" s="58">
        <v>21.591999999999999</v>
      </c>
      <c r="H5" s="58">
        <v>1818</v>
      </c>
      <c r="I5" s="43">
        <v>5.7060000000000004</v>
      </c>
      <c r="J5" s="43"/>
      <c r="K5" s="43">
        <f>I5</f>
        <v>5.7060000000000004</v>
      </c>
      <c r="L5" s="43">
        <v>3.6992000000000001E-3</v>
      </c>
      <c r="M5" s="59">
        <f t="shared" ref="M5:M66" si="0">((L5/$L$2)-1)*1000</f>
        <v>-0.25674634812089536</v>
      </c>
      <c r="N5" s="59">
        <f t="shared" ref="N5:N66" si="1">M5+$W$2+(M5*$W$2)/1000</f>
        <v>5.8916746618381612</v>
      </c>
      <c r="O5" s="59">
        <f t="shared" ref="O5:O66" si="2">I5+$W$42</f>
        <v>5.8858333333333333</v>
      </c>
      <c r="P5" s="58">
        <v>16867</v>
      </c>
      <c r="Q5" s="58">
        <v>5295</v>
      </c>
      <c r="R5" s="58">
        <v>160181</v>
      </c>
      <c r="S5" s="59">
        <f t="shared" ref="S5:S8" si="3">(R5-$Q$2)/$P$2</f>
        <v>0.10494927193014084</v>
      </c>
      <c r="T5" s="59">
        <f t="shared" ref="T5:T8" si="4">S5/D5</f>
        <v>0.16949171823343159</v>
      </c>
    </row>
    <row r="6" spans="1:25" x14ac:dyDescent="0.2">
      <c r="A6" s="60">
        <v>4</v>
      </c>
      <c r="B6" s="60" t="s">
        <v>12</v>
      </c>
      <c r="C6" s="60" t="s">
        <v>45</v>
      </c>
      <c r="D6" s="60">
        <v>0.53910000000000002</v>
      </c>
      <c r="E6" s="60">
        <v>57</v>
      </c>
      <c r="F6" s="60">
        <v>294.10000000000002</v>
      </c>
      <c r="G6" s="60">
        <v>15.798999999999999</v>
      </c>
      <c r="H6" s="60">
        <v>1325</v>
      </c>
      <c r="I6" s="47">
        <v>5.9809999999999999</v>
      </c>
      <c r="J6" s="48">
        <f>I6</f>
        <v>5.9809999999999999</v>
      </c>
      <c r="K6" s="48"/>
      <c r="L6" s="47">
        <v>3.7001999999999998E-3</v>
      </c>
      <c r="M6" s="61">
        <f t="shared" si="0"/>
        <v>1.3512965690631873E-2</v>
      </c>
      <c r="N6" s="61">
        <f t="shared" si="1"/>
        <v>6.1635960704296293</v>
      </c>
      <c r="O6" s="61">
        <f t="shared" si="2"/>
        <v>6.1608333333333327</v>
      </c>
      <c r="P6" s="60">
        <v>12276</v>
      </c>
      <c r="Q6" s="60">
        <v>5304</v>
      </c>
      <c r="R6" s="60">
        <v>117798</v>
      </c>
      <c r="S6" s="61">
        <f t="shared" si="3"/>
        <v>7.8166054774176735E-2</v>
      </c>
      <c r="T6" s="61">
        <f t="shared" si="4"/>
        <v>0.14499360930101415</v>
      </c>
    </row>
    <row r="7" spans="1:25" x14ac:dyDescent="0.2">
      <c r="A7" s="62">
        <v>5</v>
      </c>
      <c r="B7" s="62" t="s">
        <v>12</v>
      </c>
      <c r="C7" s="62" t="s">
        <v>46</v>
      </c>
      <c r="D7" s="62">
        <v>0.61270000000000002</v>
      </c>
      <c r="E7" s="62">
        <v>57</v>
      </c>
      <c r="F7" s="62">
        <v>293.89999999999998</v>
      </c>
      <c r="G7" s="62">
        <v>19.113</v>
      </c>
      <c r="H7" s="62">
        <v>1610</v>
      </c>
      <c r="I7" s="45">
        <v>6.0430000000000001</v>
      </c>
      <c r="J7" s="46">
        <f>I7</f>
        <v>6.0430000000000001</v>
      </c>
      <c r="K7" s="46"/>
      <c r="L7" s="45">
        <v>3.7004E-3</v>
      </c>
      <c r="M7" s="63">
        <f t="shared" si="0"/>
        <v>6.756482845293732E-2</v>
      </c>
      <c r="N7" s="63">
        <f t="shared" si="1"/>
        <v>6.2179803521479231</v>
      </c>
      <c r="O7" s="63">
        <f t="shared" si="2"/>
        <v>6.222833333333333</v>
      </c>
      <c r="P7" s="62">
        <v>14927</v>
      </c>
      <c r="Q7" s="62">
        <v>5311</v>
      </c>
      <c r="R7" s="62">
        <v>142071</v>
      </c>
      <c r="S7" s="63">
        <f t="shared" si="3"/>
        <v>9.3504964951057007E-2</v>
      </c>
      <c r="T7" s="63">
        <f t="shared" si="4"/>
        <v>0.15261133499438062</v>
      </c>
    </row>
    <row r="8" spans="1:25" x14ac:dyDescent="0.2">
      <c r="A8" s="55">
        <v>6</v>
      </c>
      <c r="B8" s="55" t="s">
        <v>155</v>
      </c>
      <c r="C8" s="55" t="s">
        <v>47</v>
      </c>
      <c r="D8" s="55">
        <v>3.29</v>
      </c>
      <c r="E8" s="55">
        <v>0</v>
      </c>
      <c r="F8" s="55">
        <v>303.89999999999998</v>
      </c>
      <c r="G8" s="55">
        <v>4.4359999999999999</v>
      </c>
      <c r="H8" s="55">
        <v>365</v>
      </c>
      <c r="I8" s="11">
        <v>7.0919999999999996</v>
      </c>
      <c r="L8" s="11">
        <v>3.7043000000000002E-3</v>
      </c>
      <c r="M8" s="64">
        <f t="shared" si="0"/>
        <v>1.1215761523182266</v>
      </c>
      <c r="N8" s="64">
        <f t="shared" si="1"/>
        <v>7.2784738456549842</v>
      </c>
      <c r="O8" s="64">
        <f t="shared" si="2"/>
        <v>7.2718333333333325</v>
      </c>
      <c r="P8" s="55">
        <v>838</v>
      </c>
      <c r="Q8" s="55">
        <v>5411</v>
      </c>
      <c r="R8" s="55">
        <v>7311</v>
      </c>
      <c r="S8" s="64">
        <f t="shared" si="3"/>
        <v>8.3456712734569418E-3</v>
      </c>
      <c r="T8" s="64">
        <f t="shared" si="4"/>
        <v>2.5366781986191312E-3</v>
      </c>
    </row>
    <row r="9" spans="1:25" x14ac:dyDescent="0.2">
      <c r="A9" s="55">
        <v>7</v>
      </c>
      <c r="B9" s="55" t="s">
        <v>155</v>
      </c>
      <c r="C9" s="55" t="s">
        <v>48</v>
      </c>
      <c r="D9" s="55">
        <v>5.07</v>
      </c>
      <c r="E9" s="55">
        <v>0</v>
      </c>
      <c r="F9" s="55">
        <v>303</v>
      </c>
      <c r="G9" s="55">
        <v>5.3010000000000002</v>
      </c>
      <c r="H9" s="55">
        <v>433</v>
      </c>
      <c r="I9" s="11">
        <v>7.3710000000000004</v>
      </c>
      <c r="L9" s="11">
        <v>3.7052999999999999E-3</v>
      </c>
      <c r="M9" s="64">
        <f t="shared" si="0"/>
        <v>1.3918354661297538</v>
      </c>
      <c r="N9" s="64">
        <f t="shared" si="1"/>
        <v>7.5503952542464523</v>
      </c>
      <c r="O9" s="64">
        <f t="shared" si="2"/>
        <v>7.5508333333333333</v>
      </c>
      <c r="P9" s="55">
        <v>997</v>
      </c>
      <c r="Q9" s="55">
        <v>5416</v>
      </c>
      <c r="R9" s="55">
        <v>8945</v>
      </c>
      <c r="S9" s="64">
        <f t="shared" ref="S9:S66" si="5">(R9-$Q$2)/$P$2</f>
        <v>9.3782498269535178E-3</v>
      </c>
      <c r="T9" s="64">
        <f t="shared" ref="T9:T66" si="6">S9/D9</f>
        <v>1.8497534175450725E-3</v>
      </c>
    </row>
    <row r="10" spans="1:25" x14ac:dyDescent="0.2">
      <c r="A10" s="55">
        <v>8</v>
      </c>
      <c r="B10" s="55" t="s">
        <v>155</v>
      </c>
      <c r="C10" s="55" t="s">
        <v>49</v>
      </c>
      <c r="D10" s="55">
        <v>5.18</v>
      </c>
      <c r="E10" s="55">
        <v>0</v>
      </c>
      <c r="F10" s="55">
        <v>303</v>
      </c>
      <c r="G10" s="55">
        <v>6.6130000000000004</v>
      </c>
      <c r="H10" s="55">
        <v>544</v>
      </c>
      <c r="I10" s="11">
        <v>5.6790000000000003</v>
      </c>
      <c r="J10" s="84"/>
      <c r="K10" s="84"/>
      <c r="L10" s="11">
        <v>3.6990999999999999E-3</v>
      </c>
      <c r="M10" s="64">
        <f t="shared" si="0"/>
        <v>-0.28377227950215911</v>
      </c>
      <c r="N10" s="64">
        <f t="shared" si="1"/>
        <v>5.8644825209789033</v>
      </c>
      <c r="O10" s="64">
        <f t="shared" si="2"/>
        <v>5.8588333333333331</v>
      </c>
      <c r="P10" s="55">
        <v>1267</v>
      </c>
      <c r="Q10" s="55">
        <v>5445</v>
      </c>
      <c r="R10" s="55">
        <v>11435</v>
      </c>
      <c r="S10" s="64">
        <f t="shared" si="5"/>
        <v>1.0951763044950135E-2</v>
      </c>
      <c r="T10" s="64">
        <f t="shared" si="6"/>
        <v>2.1142399700675939E-3</v>
      </c>
    </row>
    <row r="11" spans="1:25" x14ac:dyDescent="0.2">
      <c r="A11" s="55">
        <v>9</v>
      </c>
      <c r="B11" s="55" t="s">
        <v>159</v>
      </c>
      <c r="C11" s="55" t="s">
        <v>50</v>
      </c>
      <c r="D11" s="55">
        <v>0.54</v>
      </c>
      <c r="E11" s="55">
        <v>33</v>
      </c>
      <c r="F11" s="55">
        <v>297.60000000000002</v>
      </c>
      <c r="G11" s="55">
        <v>1.7110000000000001</v>
      </c>
      <c r="H11" s="55">
        <v>141</v>
      </c>
      <c r="I11" s="11">
        <v>10.673999999999999</v>
      </c>
      <c r="J11" s="84"/>
      <c r="K11" s="84"/>
      <c r="L11" s="11">
        <v>3.7174999999999999E-3</v>
      </c>
      <c r="M11" s="64">
        <f t="shared" si="0"/>
        <v>4.6889990946312743</v>
      </c>
      <c r="N11" s="64">
        <f t="shared" si="1"/>
        <v>10.867836439063257</v>
      </c>
      <c r="O11" s="64">
        <f t="shared" si="2"/>
        <v>10.853833333333332</v>
      </c>
      <c r="P11" s="55">
        <v>612</v>
      </c>
      <c r="Q11" s="55">
        <v>5405</v>
      </c>
      <c r="R11" s="55">
        <v>5383</v>
      </c>
      <c r="S11" s="64">
        <f t="shared" si="5"/>
        <v>7.1273044122932968E-3</v>
      </c>
      <c r="T11" s="64">
        <f t="shared" si="6"/>
        <v>1.3198711874617216E-2</v>
      </c>
    </row>
    <row r="12" spans="1:25" x14ac:dyDescent="0.2">
      <c r="A12" s="55">
        <v>10</v>
      </c>
      <c r="B12" s="85" t="s">
        <v>159</v>
      </c>
      <c r="C12" s="55" t="s">
        <v>51</v>
      </c>
      <c r="D12" s="11">
        <v>0.61</v>
      </c>
      <c r="E12" s="55">
        <v>33</v>
      </c>
      <c r="F12" s="55">
        <v>297.2</v>
      </c>
      <c r="G12" s="11">
        <v>1.65</v>
      </c>
      <c r="H12" s="11">
        <v>136</v>
      </c>
      <c r="I12" s="11">
        <v>2.9060000000000001</v>
      </c>
      <c r="L12" s="11">
        <v>3.6889000000000002E-3</v>
      </c>
      <c r="M12" s="64">
        <f t="shared" si="0"/>
        <v>-3.040417280380403</v>
      </c>
      <c r="N12" s="64">
        <f t="shared" si="1"/>
        <v>3.0908841533452578</v>
      </c>
      <c r="O12" s="64">
        <f t="shared" si="2"/>
        <v>3.085833333333333</v>
      </c>
      <c r="P12" s="55">
        <v>595</v>
      </c>
      <c r="Q12" s="55">
        <v>5402</v>
      </c>
      <c r="R12" s="55">
        <v>5344</v>
      </c>
      <c r="S12" s="64">
        <f t="shared" si="5"/>
        <v>7.1026590245415423E-3</v>
      </c>
      <c r="T12" s="64">
        <f t="shared" si="6"/>
        <v>1.1643703318920562E-2</v>
      </c>
    </row>
    <row r="13" spans="1:25" x14ac:dyDescent="0.2">
      <c r="A13" s="55">
        <v>11</v>
      </c>
      <c r="B13" s="85" t="s">
        <v>159</v>
      </c>
      <c r="C13" s="55" t="s">
        <v>52</v>
      </c>
      <c r="D13" s="11">
        <v>0.6</v>
      </c>
      <c r="E13" s="55">
        <v>33</v>
      </c>
      <c r="F13" s="55">
        <v>297.39999999999998</v>
      </c>
      <c r="G13" s="11">
        <v>2.77</v>
      </c>
      <c r="H13" s="11">
        <v>229</v>
      </c>
      <c r="I13" s="11">
        <v>5.1980000000000004</v>
      </c>
      <c r="L13" s="11">
        <v>3.6973000000000002E-3</v>
      </c>
      <c r="M13" s="64">
        <f t="shared" si="0"/>
        <v>-0.77023904436290813</v>
      </c>
      <c r="N13" s="64">
        <f t="shared" si="1"/>
        <v>5.3750239855142601</v>
      </c>
      <c r="O13" s="64">
        <f t="shared" si="2"/>
        <v>5.3778333333333332</v>
      </c>
      <c r="P13" s="55">
        <v>1029</v>
      </c>
      <c r="Q13" s="55">
        <v>5544</v>
      </c>
      <c r="R13" s="55">
        <v>9403</v>
      </c>
      <c r="S13" s="64">
        <f t="shared" si="5"/>
        <v>9.6676751497818108E-3</v>
      </c>
      <c r="T13" s="64">
        <f t="shared" si="6"/>
        <v>1.6112791916303017E-2</v>
      </c>
    </row>
    <row r="14" spans="1:25" x14ac:dyDescent="0.2">
      <c r="A14" s="55">
        <v>12</v>
      </c>
      <c r="B14" s="85" t="s">
        <v>159</v>
      </c>
      <c r="C14" s="55" t="s">
        <v>53</v>
      </c>
      <c r="D14" s="11">
        <v>0.59</v>
      </c>
      <c r="E14" s="55">
        <v>33</v>
      </c>
      <c r="F14" s="55">
        <v>297</v>
      </c>
      <c r="G14" s="11">
        <v>1.917</v>
      </c>
      <c r="H14" s="11">
        <v>156</v>
      </c>
      <c r="I14" s="11">
        <v>-2.024</v>
      </c>
      <c r="L14" s="11">
        <v>3.6708000000000001E-3</v>
      </c>
      <c r="M14" s="64">
        <f t="shared" si="0"/>
        <v>-7.9321108603703783</v>
      </c>
      <c r="N14" s="64">
        <f t="shared" si="1"/>
        <v>-1.8308933421616558</v>
      </c>
      <c r="O14" s="64">
        <f t="shared" si="2"/>
        <v>-1.8441666666666672</v>
      </c>
      <c r="P14" s="55">
        <v>676</v>
      </c>
      <c r="Q14" s="55">
        <v>5513</v>
      </c>
      <c r="R14" s="55">
        <v>6143</v>
      </c>
      <c r="S14" s="64">
        <f t="shared" si="5"/>
        <v>7.6075735069428664E-3</v>
      </c>
      <c r="T14" s="64">
        <f t="shared" si="6"/>
        <v>1.2894192384648926E-2</v>
      </c>
    </row>
    <row r="15" spans="1:25" x14ac:dyDescent="0.2">
      <c r="A15" s="55">
        <v>13</v>
      </c>
      <c r="B15" s="85" t="s">
        <v>159</v>
      </c>
      <c r="C15" s="55" t="s">
        <v>54</v>
      </c>
      <c r="D15" s="11">
        <v>0.61</v>
      </c>
      <c r="E15" s="55">
        <v>33</v>
      </c>
      <c r="F15" s="55">
        <v>297</v>
      </c>
      <c r="G15" s="11">
        <v>2.9129999999999998</v>
      </c>
      <c r="H15" s="11">
        <v>234</v>
      </c>
      <c r="I15" s="11">
        <v>2.58</v>
      </c>
      <c r="L15" s="11">
        <v>3.6876999999999999E-3</v>
      </c>
      <c r="M15" s="64">
        <f t="shared" si="0"/>
        <v>-3.3647284569543467</v>
      </c>
      <c r="N15" s="64">
        <f t="shared" si="1"/>
        <v>2.7645784630353845</v>
      </c>
      <c r="O15" s="64">
        <f t="shared" si="2"/>
        <v>2.7598333333333329</v>
      </c>
      <c r="P15" s="55">
        <v>1036</v>
      </c>
      <c r="Q15" s="55">
        <v>5575</v>
      </c>
      <c r="R15" s="55">
        <v>9753</v>
      </c>
      <c r="S15" s="64">
        <f t="shared" si="5"/>
        <v>9.8888517065283243E-3</v>
      </c>
      <c r="T15" s="64">
        <f t="shared" si="6"/>
        <v>1.621123230578414E-2</v>
      </c>
    </row>
    <row r="16" spans="1:25" x14ac:dyDescent="0.2">
      <c r="A16" s="55">
        <v>14</v>
      </c>
      <c r="B16" s="85" t="s">
        <v>159</v>
      </c>
      <c r="C16" s="55" t="s">
        <v>55</v>
      </c>
      <c r="D16" s="11">
        <v>0.53</v>
      </c>
      <c r="E16" s="55">
        <v>33</v>
      </c>
      <c r="F16" s="55">
        <v>297.60000000000002</v>
      </c>
      <c r="G16" s="11">
        <v>1.0920000000000001</v>
      </c>
      <c r="H16" s="11">
        <v>88</v>
      </c>
      <c r="I16" s="11">
        <v>3.4359999999999999</v>
      </c>
      <c r="L16" s="11">
        <v>3.6908000000000002E-3</v>
      </c>
      <c r="M16" s="64">
        <f t="shared" si="0"/>
        <v>-2.5269245841383903</v>
      </c>
      <c r="N16" s="64">
        <f t="shared" si="1"/>
        <v>3.6075348296691589</v>
      </c>
      <c r="O16" s="64">
        <f t="shared" si="2"/>
        <v>3.6158333333333328</v>
      </c>
      <c r="P16" s="55">
        <v>357</v>
      </c>
      <c r="Q16" s="55">
        <v>5494</v>
      </c>
      <c r="R16" s="55">
        <v>3041</v>
      </c>
      <c r="S16" s="64">
        <f t="shared" si="5"/>
        <v>5.6473172811494898E-3</v>
      </c>
      <c r="T16" s="64">
        <f t="shared" si="6"/>
        <v>1.0655315624810358E-2</v>
      </c>
    </row>
    <row r="17" spans="1:27" x14ac:dyDescent="0.2">
      <c r="A17" s="55">
        <v>15</v>
      </c>
      <c r="B17" s="85" t="s">
        <v>159</v>
      </c>
      <c r="C17" s="55" t="s">
        <v>56</v>
      </c>
      <c r="D17" s="11">
        <v>0.55000000000000004</v>
      </c>
      <c r="E17" s="55">
        <v>33</v>
      </c>
      <c r="F17" s="55">
        <v>297.39999999999998</v>
      </c>
      <c r="G17" s="11">
        <v>2.83</v>
      </c>
      <c r="H17" s="11">
        <v>236</v>
      </c>
      <c r="I17" s="11">
        <v>1.5129999999999999</v>
      </c>
      <c r="L17" s="11">
        <v>3.6838000000000001E-3</v>
      </c>
      <c r="M17" s="64">
        <f t="shared" si="0"/>
        <v>-4.418739780819636</v>
      </c>
      <c r="N17" s="64">
        <f t="shared" si="1"/>
        <v>1.7040849695283236</v>
      </c>
      <c r="O17" s="64">
        <f t="shared" si="2"/>
        <v>1.6928333333333327</v>
      </c>
      <c r="P17" s="55">
        <v>1053</v>
      </c>
      <c r="Q17" s="55">
        <v>5377</v>
      </c>
      <c r="R17" s="55">
        <v>9590</v>
      </c>
      <c r="S17" s="64">
        <f t="shared" si="5"/>
        <v>9.7858466243863768E-3</v>
      </c>
      <c r="T17" s="64">
        <f t="shared" si="6"/>
        <v>1.7792448407975229E-2</v>
      </c>
      <c r="U17" s="54"/>
    </row>
    <row r="18" spans="1:27" x14ac:dyDescent="0.2">
      <c r="A18" s="55">
        <v>16</v>
      </c>
      <c r="B18" s="85" t="s">
        <v>167</v>
      </c>
      <c r="C18" s="55" t="s">
        <v>57</v>
      </c>
      <c r="D18" s="11">
        <v>0.6</v>
      </c>
      <c r="E18" s="11">
        <v>33</v>
      </c>
      <c r="F18" s="11">
        <v>297.2</v>
      </c>
      <c r="G18" s="11">
        <v>2.0680000000000001</v>
      </c>
      <c r="H18" s="11">
        <v>172</v>
      </c>
      <c r="I18" s="11">
        <v>7.327</v>
      </c>
      <c r="L18" s="11">
        <v>3.7050999999999998E-3</v>
      </c>
      <c r="M18" s="64">
        <f t="shared" si="0"/>
        <v>1.3377836033674484</v>
      </c>
      <c r="N18" s="64">
        <f t="shared" si="1"/>
        <v>7.4960109725281585</v>
      </c>
      <c r="O18" s="64">
        <f t="shared" si="2"/>
        <v>7.5068333333333328</v>
      </c>
      <c r="P18" s="55">
        <v>753</v>
      </c>
      <c r="Q18" s="55">
        <v>5371</v>
      </c>
      <c r="R18" s="55">
        <v>6909</v>
      </c>
      <c r="S18" s="64">
        <f t="shared" si="5"/>
        <v>8.0916341997080907E-3</v>
      </c>
      <c r="T18" s="64">
        <f t="shared" si="6"/>
        <v>1.3486056999513486E-2</v>
      </c>
      <c r="U18" s="54"/>
    </row>
    <row r="19" spans="1:27" x14ac:dyDescent="0.2">
      <c r="A19" s="55">
        <v>17</v>
      </c>
      <c r="B19" s="85" t="s">
        <v>167</v>
      </c>
      <c r="C19" s="55" t="s">
        <v>58</v>
      </c>
      <c r="D19" s="55">
        <v>0.53</v>
      </c>
      <c r="E19" s="55">
        <v>33</v>
      </c>
      <c r="F19" s="55">
        <v>297.8</v>
      </c>
      <c r="G19" s="11">
        <v>2.02</v>
      </c>
      <c r="H19" s="11">
        <v>167</v>
      </c>
      <c r="I19" s="11">
        <v>7.7939999999999996</v>
      </c>
      <c r="L19" s="11">
        <v>3.7069E-3</v>
      </c>
      <c r="M19" s="64">
        <f t="shared" si="0"/>
        <v>1.8242503682284195</v>
      </c>
      <c r="N19" s="64">
        <f t="shared" si="1"/>
        <v>7.9854695079930247</v>
      </c>
      <c r="O19" s="64">
        <f t="shared" si="2"/>
        <v>7.9738333333333324</v>
      </c>
      <c r="P19" s="55">
        <v>733</v>
      </c>
      <c r="Q19" s="55">
        <v>5382</v>
      </c>
      <c r="R19" s="55">
        <v>6692</v>
      </c>
      <c r="S19" s="64">
        <f t="shared" si="5"/>
        <v>7.9545047345252525E-3</v>
      </c>
      <c r="T19" s="64">
        <f t="shared" si="6"/>
        <v>1.5008499499104249E-2</v>
      </c>
    </row>
    <row r="20" spans="1:27" x14ac:dyDescent="0.2">
      <c r="A20" s="56">
        <v>18</v>
      </c>
      <c r="B20" s="56" t="s">
        <v>17</v>
      </c>
      <c r="C20" s="56" t="s">
        <v>59</v>
      </c>
      <c r="D20" s="56">
        <v>0.57230000000000003</v>
      </c>
      <c r="E20" s="56">
        <v>57</v>
      </c>
      <c r="F20" s="56">
        <v>293.89999999999998</v>
      </c>
      <c r="G20" s="56">
        <v>20.483000000000001</v>
      </c>
      <c r="H20" s="56">
        <v>1710</v>
      </c>
      <c r="I20" s="44">
        <v>5.7869999999999999</v>
      </c>
      <c r="J20" s="44"/>
      <c r="K20" s="44">
        <f>I20</f>
        <v>5.7869999999999999</v>
      </c>
      <c r="L20" s="44">
        <v>3.6995000000000001E-3</v>
      </c>
      <c r="M20" s="57">
        <f t="shared" si="0"/>
        <v>-0.17566855397743719</v>
      </c>
      <c r="N20" s="57">
        <f t="shared" si="1"/>
        <v>5.9732510844156019</v>
      </c>
      <c r="O20" s="57">
        <f t="shared" si="2"/>
        <v>5.9668333333333328</v>
      </c>
      <c r="P20" s="56">
        <v>15561</v>
      </c>
      <c r="Q20" s="56">
        <v>5367</v>
      </c>
      <c r="R20" s="56">
        <v>148066</v>
      </c>
      <c r="S20" s="57">
        <f t="shared" si="5"/>
        <v>9.7293403401615117E-2</v>
      </c>
      <c r="T20" s="57">
        <f t="shared" si="6"/>
        <v>0.17000419954851495</v>
      </c>
    </row>
    <row r="21" spans="1:27" ht="13.5" thickBot="1" x14ac:dyDescent="0.25">
      <c r="A21" s="58">
        <v>19</v>
      </c>
      <c r="B21" s="58" t="s">
        <v>17</v>
      </c>
      <c r="C21" s="58" t="s">
        <v>60</v>
      </c>
      <c r="D21" s="58">
        <v>0.60919999999999996</v>
      </c>
      <c r="E21" s="58">
        <v>57</v>
      </c>
      <c r="F21" s="58">
        <v>293.89999999999998</v>
      </c>
      <c r="G21" s="58">
        <v>21.872</v>
      </c>
      <c r="H21" s="58">
        <v>1834</v>
      </c>
      <c r="I21" s="43">
        <v>5.8410000000000002</v>
      </c>
      <c r="J21" s="43"/>
      <c r="K21" s="43">
        <f>I21</f>
        <v>5.8410000000000002</v>
      </c>
      <c r="L21" s="43">
        <v>3.6997000000000002E-3</v>
      </c>
      <c r="M21" s="59">
        <f t="shared" si="0"/>
        <v>-0.12161669121513174</v>
      </c>
      <c r="N21" s="59">
        <f t="shared" si="1"/>
        <v>6.0276353661338957</v>
      </c>
      <c r="O21" s="59">
        <f t="shared" si="2"/>
        <v>6.020833333333333</v>
      </c>
      <c r="P21" s="58">
        <v>16592</v>
      </c>
      <c r="Q21" s="58">
        <v>5344</v>
      </c>
      <c r="R21" s="58">
        <v>157157</v>
      </c>
      <c r="S21" s="59">
        <f t="shared" si="5"/>
        <v>0.10303830647985096</v>
      </c>
      <c r="T21" s="59">
        <f t="shared" si="6"/>
        <v>0.16913707563993921</v>
      </c>
    </row>
    <row r="22" spans="1:27" ht="15" x14ac:dyDescent="0.2">
      <c r="A22" s="60">
        <v>20</v>
      </c>
      <c r="B22" s="60" t="s">
        <v>12</v>
      </c>
      <c r="C22" s="60" t="s">
        <v>61</v>
      </c>
      <c r="D22" s="60">
        <v>0.61119999999999997</v>
      </c>
      <c r="E22" s="60">
        <v>57</v>
      </c>
      <c r="F22" s="60">
        <v>293.89999999999998</v>
      </c>
      <c r="G22" s="60">
        <v>18.757999999999999</v>
      </c>
      <c r="H22" s="60">
        <v>1578</v>
      </c>
      <c r="I22" s="47">
        <v>6.1020000000000003</v>
      </c>
      <c r="J22" s="48">
        <f>I22</f>
        <v>6.1020000000000003</v>
      </c>
      <c r="K22" s="48"/>
      <c r="L22" s="47">
        <v>3.7006000000000001E-3</v>
      </c>
      <c r="M22" s="61">
        <f t="shared" si="0"/>
        <v>0.12161669121524277</v>
      </c>
      <c r="N22" s="61">
        <f t="shared" si="1"/>
        <v>6.2723646338662169</v>
      </c>
      <c r="O22" s="61">
        <f t="shared" si="2"/>
        <v>6.2818333333333332</v>
      </c>
      <c r="P22" s="60">
        <v>14342</v>
      </c>
      <c r="Q22" s="60">
        <v>5310</v>
      </c>
      <c r="R22" s="60">
        <v>135812</v>
      </c>
      <c r="S22" s="61">
        <f t="shared" si="5"/>
        <v>8.9549696183410077E-2</v>
      </c>
      <c r="T22" s="61">
        <f t="shared" si="6"/>
        <v>0.14651455527390392</v>
      </c>
      <c r="V22" s="24" t="s">
        <v>27</v>
      </c>
      <c r="W22" s="31" t="s">
        <v>37</v>
      </c>
      <c r="X22" s="28" t="s">
        <v>28</v>
      </c>
      <c r="Y22" s="25" t="s">
        <v>36</v>
      </c>
      <c r="Z22" s="4"/>
    </row>
    <row r="23" spans="1:27" x14ac:dyDescent="0.2">
      <c r="A23" s="62">
        <v>21</v>
      </c>
      <c r="B23" s="62" t="s">
        <v>12</v>
      </c>
      <c r="C23" s="62" t="s">
        <v>62</v>
      </c>
      <c r="D23" s="62">
        <v>0.60499999999999998</v>
      </c>
      <c r="E23" s="62">
        <v>57</v>
      </c>
      <c r="F23" s="62">
        <v>294.10000000000002</v>
      </c>
      <c r="G23" s="62">
        <v>18.521999999999998</v>
      </c>
      <c r="H23" s="62">
        <v>1558</v>
      </c>
      <c r="I23" s="45">
        <v>6.01</v>
      </c>
      <c r="J23" s="46">
        <f>I23</f>
        <v>6.01</v>
      </c>
      <c r="K23" s="46"/>
      <c r="L23" s="45">
        <v>3.7003000000000001E-3</v>
      </c>
      <c r="M23" s="63">
        <f t="shared" si="0"/>
        <v>4.0538897071895619E-2</v>
      </c>
      <c r="N23" s="63">
        <f t="shared" si="1"/>
        <v>6.1907882112888881</v>
      </c>
      <c r="O23" s="63">
        <f t="shared" si="2"/>
        <v>6.1898333333333326</v>
      </c>
      <c r="P23" s="62">
        <v>14137</v>
      </c>
      <c r="Q23" s="62">
        <v>5309</v>
      </c>
      <c r="R23" s="62">
        <v>134175</v>
      </c>
      <c r="S23" s="63">
        <f t="shared" si="5"/>
        <v>8.8515221830855681E-2</v>
      </c>
      <c r="T23" s="63">
        <f t="shared" si="6"/>
        <v>0.14630615178653833</v>
      </c>
      <c r="V23" s="26" t="s">
        <v>40</v>
      </c>
      <c r="W23" s="7"/>
      <c r="X23" s="26" t="s">
        <v>29</v>
      </c>
      <c r="Y23" s="2"/>
      <c r="Z23" s="7"/>
    </row>
    <row r="24" spans="1:27" x14ac:dyDescent="0.2">
      <c r="A24" s="55">
        <v>22</v>
      </c>
      <c r="B24" s="55" t="s">
        <v>167</v>
      </c>
      <c r="C24" s="55" t="s">
        <v>63</v>
      </c>
      <c r="D24" s="55">
        <v>0.46</v>
      </c>
      <c r="E24" s="55">
        <v>33</v>
      </c>
      <c r="F24" s="55">
        <v>297.8</v>
      </c>
      <c r="G24" s="55">
        <v>1.8149999999999999</v>
      </c>
      <c r="H24" s="55">
        <v>150</v>
      </c>
      <c r="I24" s="11">
        <v>8.26</v>
      </c>
      <c r="L24" s="11">
        <v>3.7085999999999998E-3</v>
      </c>
      <c r="M24" s="64">
        <f t="shared" si="0"/>
        <v>2.2836912017081268</v>
      </c>
      <c r="N24" s="64">
        <f t="shared" si="1"/>
        <v>8.4477359025986321</v>
      </c>
      <c r="O24" s="64">
        <f t="shared" si="2"/>
        <v>8.4398333333333326</v>
      </c>
      <c r="P24" s="55">
        <v>654</v>
      </c>
      <c r="Q24" s="55">
        <v>5381</v>
      </c>
      <c r="R24" s="55">
        <v>6003</v>
      </c>
      <c r="S24" s="64">
        <f t="shared" si="5"/>
        <v>7.5191028842442617E-3</v>
      </c>
      <c r="T24" s="64">
        <f t="shared" si="6"/>
        <v>1.6345875835313613E-2</v>
      </c>
      <c r="V24" s="5"/>
      <c r="W24" s="27">
        <f>I6</f>
        <v>5.9809999999999999</v>
      </c>
      <c r="X24" s="5"/>
      <c r="Y24" s="6">
        <f>O4</f>
        <v>6.0268333333333333</v>
      </c>
      <c r="Z24" s="7"/>
      <c r="AA24" s="54"/>
    </row>
    <row r="25" spans="1:27" x14ac:dyDescent="0.2">
      <c r="A25" s="55">
        <v>23</v>
      </c>
      <c r="B25" s="55" t="s">
        <v>167</v>
      </c>
      <c r="C25" s="55" t="s">
        <v>14</v>
      </c>
      <c r="D25" s="55">
        <v>0.48</v>
      </c>
      <c r="E25" s="55">
        <v>33</v>
      </c>
      <c r="F25" s="55">
        <v>298</v>
      </c>
      <c r="G25" s="55">
        <v>2.843</v>
      </c>
      <c r="H25" s="55">
        <v>236</v>
      </c>
      <c r="I25" s="11">
        <v>4.4340000000000002</v>
      </c>
      <c r="L25" s="11">
        <v>3.6944999999999999E-3</v>
      </c>
      <c r="M25" s="64">
        <f t="shared" si="0"/>
        <v>-1.5269651230355175</v>
      </c>
      <c r="N25" s="64">
        <f t="shared" si="1"/>
        <v>4.6136440414578148</v>
      </c>
      <c r="O25" s="64">
        <f t="shared" si="2"/>
        <v>4.613833333333333</v>
      </c>
      <c r="P25" s="55">
        <v>1054</v>
      </c>
      <c r="Q25" s="55">
        <v>5378</v>
      </c>
      <c r="R25" s="55">
        <v>9805</v>
      </c>
      <c r="S25" s="64">
        <f t="shared" si="5"/>
        <v>9.9217122235306619E-3</v>
      </c>
      <c r="T25" s="64">
        <f t="shared" si="6"/>
        <v>2.0670233799022213E-2</v>
      </c>
      <c r="V25" s="5"/>
      <c r="W25" s="27">
        <f>I7</f>
        <v>6.0430000000000001</v>
      </c>
      <c r="X25" s="5"/>
      <c r="Y25" s="6">
        <f>O5</f>
        <v>5.8858333333333333</v>
      </c>
      <c r="Z25" s="7"/>
    </row>
    <row r="26" spans="1:27" x14ac:dyDescent="0.2">
      <c r="A26" s="55">
        <v>24</v>
      </c>
      <c r="B26" s="55" t="s">
        <v>167</v>
      </c>
      <c r="C26" s="55" t="s">
        <v>15</v>
      </c>
      <c r="D26" s="55">
        <v>0.59</v>
      </c>
      <c r="E26" s="55">
        <v>33</v>
      </c>
      <c r="F26" s="55">
        <v>297.8</v>
      </c>
      <c r="G26" s="55">
        <v>3.0150000000000001</v>
      </c>
      <c r="H26" s="55">
        <v>250</v>
      </c>
      <c r="I26" s="11">
        <v>4.8079999999999998</v>
      </c>
      <c r="J26" s="84"/>
      <c r="K26" s="84"/>
      <c r="L26" s="11">
        <v>3.6958999999999998E-3</v>
      </c>
      <c r="M26" s="64">
        <f t="shared" si="0"/>
        <v>-1.1486020836992683</v>
      </c>
      <c r="N26" s="64">
        <f t="shared" si="1"/>
        <v>4.9943340134859815</v>
      </c>
      <c r="O26" s="64">
        <f t="shared" si="2"/>
        <v>4.9878333333333327</v>
      </c>
      <c r="P26" s="55">
        <v>1112</v>
      </c>
      <c r="Q26" s="55">
        <v>5437</v>
      </c>
      <c r="R26" s="55">
        <v>10255</v>
      </c>
      <c r="S26" s="64">
        <f t="shared" si="5"/>
        <v>1.020608208220475E-2</v>
      </c>
      <c r="T26" s="64">
        <f t="shared" si="6"/>
        <v>1.7298444207126697E-2</v>
      </c>
      <c r="V26" s="5"/>
      <c r="W26" s="27">
        <f>I22</f>
        <v>6.1020000000000003</v>
      </c>
      <c r="X26" s="5"/>
      <c r="Y26" s="6">
        <f>O20</f>
        <v>5.9668333333333328</v>
      </c>
      <c r="Z26" s="7"/>
    </row>
    <row r="27" spans="1:27" x14ac:dyDescent="0.2">
      <c r="A27" s="55">
        <v>25</v>
      </c>
      <c r="B27" s="55" t="s">
        <v>167</v>
      </c>
      <c r="C27" s="55" t="s">
        <v>16</v>
      </c>
      <c r="D27" s="55">
        <v>0.46</v>
      </c>
      <c r="E27" s="55">
        <v>33</v>
      </c>
      <c r="F27" s="55">
        <v>298</v>
      </c>
      <c r="G27" s="55">
        <v>3.1949999999999998</v>
      </c>
      <c r="H27" s="55">
        <v>265</v>
      </c>
      <c r="I27" s="11">
        <v>3.48</v>
      </c>
      <c r="J27" s="84"/>
      <c r="K27" s="84"/>
      <c r="L27" s="11">
        <v>3.6909999999999998E-3</v>
      </c>
      <c r="M27" s="64">
        <f t="shared" si="0"/>
        <v>-2.4728727213760848</v>
      </c>
      <c r="N27" s="64">
        <f t="shared" si="1"/>
        <v>3.6619191113874527</v>
      </c>
      <c r="O27" s="64">
        <f t="shared" si="2"/>
        <v>3.6598333333333328</v>
      </c>
      <c r="P27" s="55">
        <v>1181</v>
      </c>
      <c r="Q27" s="55">
        <v>5434</v>
      </c>
      <c r="R27" s="55">
        <v>10850</v>
      </c>
      <c r="S27" s="64">
        <f t="shared" si="5"/>
        <v>1.0582082228673821E-2</v>
      </c>
      <c r="T27" s="64">
        <f t="shared" si="6"/>
        <v>2.3004526584073523E-2</v>
      </c>
      <c r="V27" s="5"/>
      <c r="W27" s="27">
        <f>I23</f>
        <v>6.01</v>
      </c>
      <c r="X27" s="5"/>
      <c r="Y27" s="6">
        <f>O21</f>
        <v>6.020833333333333</v>
      </c>
      <c r="Z27" s="7"/>
    </row>
    <row r="28" spans="1:27" x14ac:dyDescent="0.2">
      <c r="A28" s="55">
        <v>26</v>
      </c>
      <c r="B28" s="55" t="s">
        <v>167</v>
      </c>
      <c r="C28" s="55" t="s">
        <v>18</v>
      </c>
      <c r="D28" s="55">
        <v>0.53</v>
      </c>
      <c r="E28" s="55">
        <v>33</v>
      </c>
      <c r="F28" s="55">
        <v>297.8</v>
      </c>
      <c r="G28" s="55">
        <v>1.127</v>
      </c>
      <c r="H28" s="55">
        <v>91</v>
      </c>
      <c r="I28" s="11">
        <v>3.577</v>
      </c>
      <c r="L28" s="11">
        <v>3.6914000000000001E-3</v>
      </c>
      <c r="M28" s="64">
        <f t="shared" si="0"/>
        <v>-2.3647689958514739</v>
      </c>
      <c r="N28" s="64">
        <f t="shared" si="1"/>
        <v>3.7706876748240399</v>
      </c>
      <c r="O28" s="64">
        <f t="shared" si="2"/>
        <v>3.7568333333333328</v>
      </c>
      <c r="P28" s="55">
        <v>374</v>
      </c>
      <c r="Q28" s="55">
        <v>5425</v>
      </c>
      <c r="R28" s="55">
        <v>3327</v>
      </c>
      <c r="S28" s="64">
        <f t="shared" si="5"/>
        <v>5.8280501246623546E-3</v>
      </c>
      <c r="T28" s="64">
        <f t="shared" si="6"/>
        <v>1.0996320989928971E-2</v>
      </c>
      <c r="V28" s="5"/>
      <c r="W28" s="27">
        <f>I41</f>
        <v>5.806</v>
      </c>
      <c r="X28" s="5"/>
      <c r="Y28" s="6">
        <f>O39</f>
        <v>5.948833333333333</v>
      </c>
      <c r="Z28" s="7"/>
    </row>
    <row r="29" spans="1:27" x14ac:dyDescent="0.2">
      <c r="A29" s="55">
        <v>27</v>
      </c>
      <c r="B29" s="55" t="s">
        <v>167</v>
      </c>
      <c r="C29" s="55" t="s">
        <v>19</v>
      </c>
      <c r="D29" s="55">
        <v>0.45</v>
      </c>
      <c r="E29" s="55">
        <v>33</v>
      </c>
      <c r="F29" s="55">
        <v>297.8</v>
      </c>
      <c r="G29" s="55">
        <v>0.82899999999999996</v>
      </c>
      <c r="H29" s="55">
        <v>68</v>
      </c>
      <c r="I29" s="11">
        <v>4.375</v>
      </c>
      <c r="L29" s="11">
        <v>3.6943000000000002E-3</v>
      </c>
      <c r="M29" s="64">
        <f t="shared" si="0"/>
        <v>-1.5810169857977119</v>
      </c>
      <c r="N29" s="64">
        <f t="shared" si="1"/>
        <v>4.5592597597396329</v>
      </c>
      <c r="O29" s="64">
        <f t="shared" si="2"/>
        <v>4.5548333333333328</v>
      </c>
      <c r="P29" s="55">
        <v>265</v>
      </c>
      <c r="Q29" s="55">
        <v>5396</v>
      </c>
      <c r="R29" s="55">
        <v>2205</v>
      </c>
      <c r="S29" s="64">
        <f t="shared" si="5"/>
        <v>5.1190212770349632E-3</v>
      </c>
      <c r="T29" s="64">
        <f t="shared" si="6"/>
        <v>1.1375602837855473E-2</v>
      </c>
      <c r="V29" s="5"/>
      <c r="W29" s="27">
        <f>I42</f>
        <v>5.8789999999999996</v>
      </c>
      <c r="X29" s="5"/>
      <c r="Y29" s="6">
        <f>O40</f>
        <v>5.8188333333333331</v>
      </c>
      <c r="Z29" s="7"/>
    </row>
    <row r="30" spans="1:27" x14ac:dyDescent="0.2">
      <c r="A30" s="55">
        <v>28</v>
      </c>
      <c r="B30" s="55" t="s">
        <v>167</v>
      </c>
      <c r="C30" s="55" t="s">
        <v>20</v>
      </c>
      <c r="D30" s="55">
        <v>0.53</v>
      </c>
      <c r="E30" s="55">
        <v>33</v>
      </c>
      <c r="F30" s="55">
        <v>297.60000000000002</v>
      </c>
      <c r="G30" s="55">
        <v>1.296</v>
      </c>
      <c r="H30" s="55">
        <v>106</v>
      </c>
      <c r="I30" s="11">
        <v>3.9860000000000002</v>
      </c>
      <c r="J30" s="84"/>
      <c r="K30" s="84"/>
      <c r="L30" s="11">
        <v>3.6928999999999998E-3</v>
      </c>
      <c r="M30" s="64">
        <f t="shared" si="0"/>
        <v>-1.9593800251340721</v>
      </c>
      <c r="N30" s="64">
        <f t="shared" si="1"/>
        <v>4.1785697877113535</v>
      </c>
      <c r="O30" s="64">
        <f t="shared" si="2"/>
        <v>4.1658333333333335</v>
      </c>
      <c r="P30" s="55">
        <v>438</v>
      </c>
      <c r="Q30" s="55">
        <v>5469</v>
      </c>
      <c r="R30" s="55">
        <v>3788</v>
      </c>
      <c r="S30" s="64">
        <f t="shared" si="5"/>
        <v>6.1193712465484754E-3</v>
      </c>
      <c r="T30" s="64">
        <f t="shared" si="6"/>
        <v>1.1545983484053727E-2</v>
      </c>
      <c r="V30" s="5"/>
      <c r="W30" s="27"/>
      <c r="X30" s="5"/>
      <c r="Y30" s="6"/>
      <c r="Z30" s="27"/>
    </row>
    <row r="31" spans="1:27" s="33" customFormat="1" x14ac:dyDescent="0.2">
      <c r="A31" s="55">
        <v>29</v>
      </c>
      <c r="B31" s="55" t="s">
        <v>167</v>
      </c>
      <c r="C31" s="55" t="s">
        <v>21</v>
      </c>
      <c r="D31" s="55">
        <v>0.52</v>
      </c>
      <c r="E31" s="55">
        <v>33</v>
      </c>
      <c r="F31" s="55">
        <v>297.8</v>
      </c>
      <c r="G31" s="55">
        <v>1.2649999999999999</v>
      </c>
      <c r="H31" s="55">
        <v>102</v>
      </c>
      <c r="I31" s="11">
        <v>4.8810000000000002</v>
      </c>
      <c r="J31" s="84"/>
      <c r="K31" s="84"/>
      <c r="L31" s="11">
        <v>3.6962000000000002E-3</v>
      </c>
      <c r="M31" s="64">
        <f t="shared" si="0"/>
        <v>-1.0675242895556991</v>
      </c>
      <c r="N31" s="64">
        <f t="shared" si="1"/>
        <v>5.0759104360635341</v>
      </c>
      <c r="O31" s="64">
        <f t="shared" si="2"/>
        <v>5.0608333333333331</v>
      </c>
      <c r="P31" s="55">
        <v>419</v>
      </c>
      <c r="Q31" s="55">
        <v>5440</v>
      </c>
      <c r="R31" s="55">
        <v>3672</v>
      </c>
      <c r="S31" s="64">
        <f t="shared" si="5"/>
        <v>6.0460670163124883E-3</v>
      </c>
      <c r="T31" s="64">
        <f t="shared" si="6"/>
        <v>1.1627051954447092E-2</v>
      </c>
      <c r="V31" s="68"/>
      <c r="W31" s="27"/>
      <c r="X31" s="68"/>
      <c r="Y31" s="6"/>
      <c r="Z31" s="70"/>
    </row>
    <row r="32" spans="1:27" s="33" customFormat="1" x14ac:dyDescent="0.2">
      <c r="A32" s="55">
        <v>30</v>
      </c>
      <c r="B32" s="55" t="s">
        <v>167</v>
      </c>
      <c r="C32" s="55" t="s">
        <v>22</v>
      </c>
      <c r="D32" s="55">
        <v>0.57999999999999996</v>
      </c>
      <c r="E32" s="55">
        <v>33</v>
      </c>
      <c r="F32" s="55">
        <v>297.60000000000002</v>
      </c>
      <c r="G32" s="55">
        <v>2.6040000000000001</v>
      </c>
      <c r="H32" s="55">
        <v>213</v>
      </c>
      <c r="I32" s="55">
        <v>3.738</v>
      </c>
      <c r="J32" s="11"/>
      <c r="K32" s="11"/>
      <c r="L32" s="55">
        <v>3.692E-3</v>
      </c>
      <c r="M32" s="64">
        <f t="shared" si="0"/>
        <v>-2.2026134075644466</v>
      </c>
      <c r="N32" s="64">
        <f t="shared" si="1"/>
        <v>3.9338405199790323</v>
      </c>
      <c r="O32" s="64">
        <f t="shared" si="2"/>
        <v>3.9178333333333328</v>
      </c>
      <c r="P32" s="55">
        <v>921</v>
      </c>
      <c r="Q32" s="55">
        <v>5464</v>
      </c>
      <c r="R32" s="55">
        <v>8420</v>
      </c>
      <c r="S32" s="64">
        <f t="shared" si="5"/>
        <v>9.0464849918337493E-3</v>
      </c>
      <c r="T32" s="64">
        <f t="shared" si="6"/>
        <v>1.5597387916954742E-2</v>
      </c>
      <c r="V32" s="68"/>
      <c r="W32" s="27"/>
      <c r="X32" s="68"/>
      <c r="Y32" s="6"/>
      <c r="Z32" s="70"/>
    </row>
    <row r="33" spans="1:27" s="33" customFormat="1" x14ac:dyDescent="0.2">
      <c r="A33" s="55">
        <v>31</v>
      </c>
      <c r="B33" s="55" t="s">
        <v>167</v>
      </c>
      <c r="C33" s="55" t="s">
        <v>90</v>
      </c>
      <c r="D33" s="55">
        <v>0.47</v>
      </c>
      <c r="E33" s="55">
        <v>33</v>
      </c>
      <c r="F33" s="55">
        <v>297.39999999999998</v>
      </c>
      <c r="G33" s="55">
        <v>1.7889999999999999</v>
      </c>
      <c r="H33" s="55">
        <v>145</v>
      </c>
      <c r="I33" s="55">
        <v>7.6619999999999999</v>
      </c>
      <c r="J33" s="11"/>
      <c r="K33" s="11"/>
      <c r="L33" s="55">
        <v>3.7063999999999999E-3</v>
      </c>
      <c r="M33" s="64">
        <f t="shared" si="0"/>
        <v>1.6891207113225448</v>
      </c>
      <c r="N33" s="64">
        <f t="shared" si="1"/>
        <v>7.8495088036971792</v>
      </c>
      <c r="O33" s="64">
        <f t="shared" si="2"/>
        <v>7.8418333333333328</v>
      </c>
      <c r="P33" s="55">
        <v>614</v>
      </c>
      <c r="Q33" s="55">
        <v>5427</v>
      </c>
      <c r="R33" s="55">
        <v>5614</v>
      </c>
      <c r="S33" s="64">
        <f t="shared" si="5"/>
        <v>7.2732809397459946E-3</v>
      </c>
      <c r="T33" s="64">
        <f t="shared" si="6"/>
        <v>1.5475065829246798E-2</v>
      </c>
      <c r="V33" s="68"/>
      <c r="W33" s="27"/>
      <c r="X33" s="68"/>
      <c r="Y33" s="6"/>
      <c r="Z33" s="73"/>
    </row>
    <row r="34" spans="1:27" s="33" customFormat="1" x14ac:dyDescent="0.2">
      <c r="A34" s="55">
        <v>32</v>
      </c>
      <c r="B34" s="55" t="s">
        <v>184</v>
      </c>
      <c r="C34" s="55" t="s">
        <v>91</v>
      </c>
      <c r="D34" s="55">
        <v>0.55000000000000004</v>
      </c>
      <c r="E34" s="55">
        <v>33</v>
      </c>
      <c r="F34" s="55">
        <v>297.60000000000002</v>
      </c>
      <c r="G34" s="55">
        <v>19.36</v>
      </c>
      <c r="H34" s="55">
        <v>1647</v>
      </c>
      <c r="I34" s="55">
        <v>8.8239999999999998</v>
      </c>
      <c r="J34" s="11"/>
      <c r="K34" s="11"/>
      <c r="L34" s="55">
        <v>3.7106999999999999E-3</v>
      </c>
      <c r="M34" s="64">
        <f t="shared" si="0"/>
        <v>2.851235760712445</v>
      </c>
      <c r="N34" s="64">
        <f t="shared" si="1"/>
        <v>9.0187708606408261</v>
      </c>
      <c r="O34" s="64">
        <f t="shared" si="2"/>
        <v>9.0038333333333327</v>
      </c>
      <c r="P34" s="55">
        <v>7546</v>
      </c>
      <c r="Q34" s="55">
        <v>5410</v>
      </c>
      <c r="R34" s="55">
        <v>69920</v>
      </c>
      <c r="S34" s="64">
        <f t="shared" si="5"/>
        <v>4.7910365677292371E-2</v>
      </c>
      <c r="T34" s="64">
        <f t="shared" si="6"/>
        <v>8.7109755776895212E-2</v>
      </c>
      <c r="V34" s="68"/>
      <c r="W34" s="70"/>
      <c r="X34" s="68"/>
      <c r="Y34" s="69"/>
      <c r="Z34" s="73"/>
    </row>
    <row r="35" spans="1:27" s="33" customFormat="1" x14ac:dyDescent="0.2">
      <c r="A35" s="55">
        <v>33</v>
      </c>
      <c r="B35" s="55" t="s">
        <v>184</v>
      </c>
      <c r="C35" s="55" t="s">
        <v>92</v>
      </c>
      <c r="D35" s="55">
        <v>0.47</v>
      </c>
      <c r="E35" s="55">
        <v>33</v>
      </c>
      <c r="F35" s="55">
        <v>297.2</v>
      </c>
      <c r="G35" s="55">
        <v>21.17</v>
      </c>
      <c r="H35" s="55">
        <v>1804</v>
      </c>
      <c r="I35" s="11">
        <v>8.6419999999999995</v>
      </c>
      <c r="J35" s="11"/>
      <c r="K35" s="11"/>
      <c r="L35" s="11">
        <v>3.7100000000000002E-3</v>
      </c>
      <c r="M35" s="64">
        <f t="shared" si="0"/>
        <v>2.662054241044487</v>
      </c>
      <c r="N35" s="64">
        <f t="shared" si="1"/>
        <v>8.8284258746269106</v>
      </c>
      <c r="O35" s="64">
        <f t="shared" si="2"/>
        <v>8.8218333333333323</v>
      </c>
      <c r="P35" s="55">
        <v>8298</v>
      </c>
      <c r="Q35" s="55">
        <v>5408</v>
      </c>
      <c r="R35" s="55">
        <v>76855</v>
      </c>
      <c r="S35" s="64">
        <f t="shared" si="5"/>
        <v>5.22928211659697E-2</v>
      </c>
      <c r="T35" s="64">
        <f t="shared" si="6"/>
        <v>0.11126132162972277</v>
      </c>
      <c r="V35" s="68"/>
      <c r="W35" s="70"/>
      <c r="X35" s="68"/>
      <c r="Y35" s="69"/>
      <c r="Z35" s="73"/>
    </row>
    <row r="36" spans="1:27" s="33" customFormat="1" x14ac:dyDescent="0.2">
      <c r="A36" s="55">
        <v>34</v>
      </c>
      <c r="B36" s="55" t="s">
        <v>184</v>
      </c>
      <c r="C36" s="55" t="s">
        <v>93</v>
      </c>
      <c r="D36" s="55">
        <v>0.56000000000000005</v>
      </c>
      <c r="E36" s="55">
        <v>33</v>
      </c>
      <c r="F36" s="55">
        <v>297.2</v>
      </c>
      <c r="G36" s="55">
        <v>21.376999999999999</v>
      </c>
      <c r="H36" s="55">
        <v>1835</v>
      </c>
      <c r="I36" s="11">
        <v>8.6229999999999993</v>
      </c>
      <c r="J36" s="11"/>
      <c r="K36" s="11"/>
      <c r="L36" s="11">
        <v>3.7098999999999999E-3</v>
      </c>
      <c r="M36" s="64">
        <f t="shared" si="0"/>
        <v>2.6350283096632232</v>
      </c>
      <c r="N36" s="64">
        <f t="shared" si="1"/>
        <v>8.8012337337676527</v>
      </c>
      <c r="O36" s="64">
        <f t="shared" si="2"/>
        <v>8.8028333333333322</v>
      </c>
      <c r="P36" s="55">
        <v>8453</v>
      </c>
      <c r="Q36" s="55">
        <v>5397</v>
      </c>
      <c r="R36" s="55">
        <v>77651</v>
      </c>
      <c r="S36" s="64">
        <f t="shared" si="5"/>
        <v>5.27958398493132E-2</v>
      </c>
      <c r="T36" s="64">
        <f t="shared" si="6"/>
        <v>9.4278285445202129E-2</v>
      </c>
      <c r="V36" s="68"/>
      <c r="W36" s="70"/>
      <c r="X36" s="68"/>
      <c r="Y36" s="69"/>
      <c r="Z36" s="73"/>
    </row>
    <row r="37" spans="1:27" x14ac:dyDescent="0.2">
      <c r="A37" s="55">
        <v>35</v>
      </c>
      <c r="B37" s="55" t="s">
        <v>184</v>
      </c>
      <c r="C37" s="55" t="s">
        <v>94</v>
      </c>
      <c r="D37" s="55">
        <v>0.45</v>
      </c>
      <c r="E37" s="55">
        <v>33</v>
      </c>
      <c r="F37" s="55">
        <v>297.8</v>
      </c>
      <c r="G37" s="55">
        <v>15.971</v>
      </c>
      <c r="H37" s="55">
        <v>1353</v>
      </c>
      <c r="I37" s="11">
        <v>8.5980000000000008</v>
      </c>
      <c r="J37" s="84"/>
      <c r="K37" s="84"/>
      <c r="L37" s="11">
        <v>3.7098000000000001E-3</v>
      </c>
      <c r="M37" s="64">
        <f t="shared" si="0"/>
        <v>2.6080023782819595</v>
      </c>
      <c r="N37" s="64">
        <f t="shared" si="1"/>
        <v>8.774041592908393</v>
      </c>
      <c r="O37" s="64">
        <f t="shared" si="2"/>
        <v>8.7778333333333336</v>
      </c>
      <c r="P37" s="55">
        <v>6193</v>
      </c>
      <c r="Q37" s="55">
        <v>5387</v>
      </c>
      <c r="R37" s="55">
        <v>57799</v>
      </c>
      <c r="S37" s="64">
        <f t="shared" si="5"/>
        <v>4.0250705550651009E-2</v>
      </c>
      <c r="T37" s="64">
        <f t="shared" si="6"/>
        <v>8.9446012334780015E-2</v>
      </c>
      <c r="V37" s="5"/>
      <c r="W37" s="70"/>
      <c r="X37" s="5"/>
      <c r="Y37" s="69"/>
      <c r="Z37" s="7"/>
    </row>
    <row r="38" spans="1:27" x14ac:dyDescent="0.2">
      <c r="A38" s="55">
        <v>36</v>
      </c>
      <c r="B38" s="55" t="s">
        <v>184</v>
      </c>
      <c r="C38" s="55" t="s">
        <v>95</v>
      </c>
      <c r="D38" s="55">
        <v>0.49</v>
      </c>
      <c r="E38" s="55">
        <v>33</v>
      </c>
      <c r="F38" s="55">
        <v>297.39999999999998</v>
      </c>
      <c r="G38" s="55">
        <v>25.297999999999998</v>
      </c>
      <c r="H38" s="55">
        <v>2186</v>
      </c>
      <c r="I38" s="11">
        <v>8.6189999999999998</v>
      </c>
      <c r="J38" s="84"/>
      <c r="K38" s="84"/>
      <c r="L38" s="11">
        <v>3.7098999999999999E-3</v>
      </c>
      <c r="M38" s="64">
        <f t="shared" si="0"/>
        <v>2.6350283096632232</v>
      </c>
      <c r="N38" s="64">
        <f t="shared" si="1"/>
        <v>8.8012337337676527</v>
      </c>
      <c r="O38" s="64">
        <f t="shared" si="2"/>
        <v>8.7988333333333326</v>
      </c>
      <c r="P38" s="55">
        <v>10108</v>
      </c>
      <c r="Q38" s="55">
        <v>5398</v>
      </c>
      <c r="R38" s="55">
        <v>92192</v>
      </c>
      <c r="S38" s="64">
        <f t="shared" si="5"/>
        <v>6.1984777882601878E-2</v>
      </c>
      <c r="T38" s="64">
        <f t="shared" si="6"/>
        <v>0.1264995466991875</v>
      </c>
      <c r="V38" s="5"/>
      <c r="W38" s="7"/>
      <c r="X38" s="5"/>
      <c r="Y38" s="2"/>
      <c r="Z38" s="7"/>
    </row>
    <row r="39" spans="1:27" x14ac:dyDescent="0.2">
      <c r="A39" s="56">
        <v>38</v>
      </c>
      <c r="B39" s="56" t="s">
        <v>17</v>
      </c>
      <c r="C39" s="56" t="s">
        <v>97</v>
      </c>
      <c r="D39" s="56">
        <v>0.60009999999999997</v>
      </c>
      <c r="E39" s="56">
        <v>57</v>
      </c>
      <c r="F39" s="56">
        <v>294.3</v>
      </c>
      <c r="G39" s="56">
        <v>21.751999999999999</v>
      </c>
      <c r="H39" s="56">
        <v>1816</v>
      </c>
      <c r="I39" s="44">
        <v>5.7690000000000001</v>
      </c>
      <c r="J39" s="44"/>
      <c r="K39" s="44">
        <f>I39</f>
        <v>5.7690000000000001</v>
      </c>
      <c r="L39" s="44">
        <v>3.6993999999999998E-3</v>
      </c>
      <c r="M39" s="57">
        <f t="shared" si="0"/>
        <v>-0.20269448535870094</v>
      </c>
      <c r="N39" s="57">
        <f t="shared" si="1"/>
        <v>5.9460589435563431</v>
      </c>
      <c r="O39" s="57">
        <f t="shared" si="2"/>
        <v>5.948833333333333</v>
      </c>
      <c r="P39" s="56">
        <v>16242</v>
      </c>
      <c r="Q39" s="56">
        <v>5331</v>
      </c>
      <c r="R39" s="56">
        <v>154388</v>
      </c>
      <c r="S39" s="57">
        <f t="shared" si="5"/>
        <v>0.10128848394947641</v>
      </c>
      <c r="T39" s="57">
        <f t="shared" si="6"/>
        <v>0.16878600891430831</v>
      </c>
      <c r="V39" s="8" t="s">
        <v>30</v>
      </c>
      <c r="W39" s="74">
        <f>AVERAGE(W24:W37)</f>
        <v>5.9701666666666675</v>
      </c>
      <c r="X39" s="8" t="s">
        <v>30</v>
      </c>
      <c r="Y39" s="9">
        <f>AVERAGE(Y24:Y37)</f>
        <v>5.9446666666666665</v>
      </c>
      <c r="Z39" s="7"/>
    </row>
    <row r="40" spans="1:27" x14ac:dyDescent="0.2">
      <c r="A40" s="58">
        <v>39</v>
      </c>
      <c r="B40" s="58" t="s">
        <v>17</v>
      </c>
      <c r="C40" s="58" t="s">
        <v>98</v>
      </c>
      <c r="D40" s="58">
        <v>0.54349999999999998</v>
      </c>
      <c r="E40" s="58">
        <v>57</v>
      </c>
      <c r="F40" s="58">
        <v>293.60000000000002</v>
      </c>
      <c r="G40" s="58">
        <v>19.52</v>
      </c>
      <c r="H40" s="58">
        <v>1629</v>
      </c>
      <c r="I40" s="43">
        <v>5.6390000000000002</v>
      </c>
      <c r="J40" s="43"/>
      <c r="K40" s="43">
        <f>I40</f>
        <v>5.6390000000000002</v>
      </c>
      <c r="L40" s="43">
        <v>3.6989000000000002E-3</v>
      </c>
      <c r="M40" s="59">
        <f t="shared" si="0"/>
        <v>-0.33782414226435353</v>
      </c>
      <c r="N40" s="59">
        <f t="shared" si="1"/>
        <v>5.8100982392607214</v>
      </c>
      <c r="O40" s="59">
        <f t="shared" si="2"/>
        <v>5.8188333333333331</v>
      </c>
      <c r="P40" s="58">
        <v>14609</v>
      </c>
      <c r="Q40" s="58">
        <v>5292</v>
      </c>
      <c r="R40" s="58">
        <v>139410</v>
      </c>
      <c r="S40" s="59">
        <f t="shared" si="5"/>
        <v>9.1823391186764233E-2</v>
      </c>
      <c r="T40" s="59">
        <f t="shared" si="6"/>
        <v>0.1689482818523721</v>
      </c>
      <c r="V40" s="8" t="s">
        <v>31</v>
      </c>
      <c r="W40" s="74">
        <f>STDEV(W24:W37)</f>
        <v>0.10922530231895308</v>
      </c>
      <c r="X40" s="8" t="s">
        <v>31</v>
      </c>
      <c r="Y40" s="22">
        <f>STDEV(Y24:Y37)</f>
        <v>8.0444805094341945E-2</v>
      </c>
      <c r="Z40" s="7"/>
    </row>
    <row r="41" spans="1:27" x14ac:dyDescent="0.2">
      <c r="A41" s="60">
        <v>40</v>
      </c>
      <c r="B41" s="60" t="s">
        <v>12</v>
      </c>
      <c r="C41" s="60" t="s">
        <v>99</v>
      </c>
      <c r="D41" s="60">
        <v>0.48920000000000002</v>
      </c>
      <c r="E41" s="60">
        <v>57</v>
      </c>
      <c r="F41" s="60">
        <v>293.89999999999998</v>
      </c>
      <c r="G41" s="60">
        <v>15.260999999999999</v>
      </c>
      <c r="H41" s="60">
        <v>1271</v>
      </c>
      <c r="I41" s="47">
        <v>5.806</v>
      </c>
      <c r="J41" s="48">
        <f>I41</f>
        <v>5.806</v>
      </c>
      <c r="K41" s="48"/>
      <c r="L41" s="47">
        <v>3.6995999999999999E-3</v>
      </c>
      <c r="M41" s="61">
        <f t="shared" si="0"/>
        <v>-0.14864262259628447</v>
      </c>
      <c r="N41" s="61">
        <f t="shared" si="1"/>
        <v>6.0004432252747488</v>
      </c>
      <c r="O41" s="61">
        <f t="shared" si="2"/>
        <v>5.9858333333333329</v>
      </c>
      <c r="P41" s="60">
        <v>11397</v>
      </c>
      <c r="Q41" s="60">
        <v>5310</v>
      </c>
      <c r="R41" s="60">
        <v>109165</v>
      </c>
      <c r="S41" s="61">
        <f t="shared" si="5"/>
        <v>7.2710577018769179E-2</v>
      </c>
      <c r="T41" s="61">
        <f t="shared" si="6"/>
        <v>0.14863159652242269</v>
      </c>
      <c r="V41" s="8" t="s">
        <v>32</v>
      </c>
      <c r="W41" s="75">
        <f>$W$2</f>
        <v>6.15</v>
      </c>
      <c r="X41" s="8" t="s">
        <v>32</v>
      </c>
      <c r="Y41" s="10">
        <f>$W$3</f>
        <v>6.12</v>
      </c>
      <c r="Z41" s="7"/>
    </row>
    <row r="42" spans="1:27" x14ac:dyDescent="0.2">
      <c r="A42" s="62">
        <v>41</v>
      </c>
      <c r="B42" s="62" t="s">
        <v>12</v>
      </c>
      <c r="C42" s="62" t="s">
        <v>100</v>
      </c>
      <c r="D42" s="62">
        <v>0.52749999999999997</v>
      </c>
      <c r="E42" s="62">
        <v>57</v>
      </c>
      <c r="F42" s="62">
        <v>293.39999999999998</v>
      </c>
      <c r="G42" s="62">
        <v>16.294</v>
      </c>
      <c r="H42" s="62">
        <v>1361</v>
      </c>
      <c r="I42" s="45">
        <v>5.8789999999999996</v>
      </c>
      <c r="J42" s="46">
        <f>I42</f>
        <v>5.8789999999999996</v>
      </c>
      <c r="K42" s="46"/>
      <c r="L42" s="45">
        <v>3.6998000000000001E-3</v>
      </c>
      <c r="M42" s="63">
        <f t="shared" si="0"/>
        <v>-9.4590759833979021E-2</v>
      </c>
      <c r="N42" s="63">
        <f t="shared" si="1"/>
        <v>6.0548275069930426</v>
      </c>
      <c r="O42" s="63">
        <f t="shared" si="2"/>
        <v>6.0588333333333324</v>
      </c>
      <c r="P42" s="62">
        <v>12242</v>
      </c>
      <c r="Q42" s="62">
        <v>5311</v>
      </c>
      <c r="R42" s="62">
        <v>117275</v>
      </c>
      <c r="S42" s="63">
        <f t="shared" si="5"/>
        <v>7.783555380509552E-2</v>
      </c>
      <c r="T42" s="63">
        <f t="shared" si="6"/>
        <v>0.14755555223714792</v>
      </c>
      <c r="V42" s="86" t="s">
        <v>33</v>
      </c>
      <c r="W42" s="87">
        <f>W41-W39</f>
        <v>0.17983333333333285</v>
      </c>
      <c r="X42" s="86" t="s">
        <v>87</v>
      </c>
      <c r="Y42" s="88">
        <f xml:space="preserve"> -(Y41-Y39)</f>
        <v>-0.17533333333333356</v>
      </c>
      <c r="Z42" s="89" t="s">
        <v>35</v>
      </c>
    </row>
    <row r="43" spans="1:27" x14ac:dyDescent="0.2">
      <c r="A43" s="55">
        <v>42</v>
      </c>
      <c r="B43" s="55" t="s">
        <v>10</v>
      </c>
      <c r="C43" s="55" t="s">
        <v>101</v>
      </c>
      <c r="D43" s="55">
        <v>1.0708</v>
      </c>
      <c r="E43" s="55">
        <v>50</v>
      </c>
      <c r="F43" s="55">
        <v>292.39999999999998</v>
      </c>
      <c r="G43" s="55">
        <v>42.024999999999999</v>
      </c>
      <c r="H43" s="55">
        <v>3614</v>
      </c>
      <c r="I43" s="11">
        <v>6.0119999999999996</v>
      </c>
      <c r="L43" s="11">
        <v>3.7003000000000001E-3</v>
      </c>
      <c r="M43" s="64">
        <f t="shared" si="0"/>
        <v>4.0538897071895619E-2</v>
      </c>
      <c r="N43" s="64">
        <f t="shared" si="1"/>
        <v>6.1907882112888881</v>
      </c>
      <c r="O43" s="64">
        <f t="shared" si="2"/>
        <v>6.1918333333333324</v>
      </c>
      <c r="P43" s="55">
        <v>26388</v>
      </c>
      <c r="Q43" s="55">
        <v>5336</v>
      </c>
      <c r="R43" s="55">
        <v>240779</v>
      </c>
      <c r="S43" s="64">
        <f t="shared" si="5"/>
        <v>0.15588180941772772</v>
      </c>
      <c r="T43" s="64">
        <f t="shared" si="6"/>
        <v>0.14557509284434789</v>
      </c>
      <c r="U43" s="2"/>
      <c r="V43" s="2"/>
      <c r="W43" s="2"/>
      <c r="X43" s="2"/>
      <c r="Y43" s="2"/>
      <c r="Z43" s="2"/>
      <c r="AA43" s="2"/>
    </row>
    <row r="44" spans="1:27" x14ac:dyDescent="0.2">
      <c r="A44" s="55">
        <v>43</v>
      </c>
      <c r="B44" s="55" t="s">
        <v>11</v>
      </c>
      <c r="C44" s="55" t="s">
        <v>102</v>
      </c>
      <c r="D44" s="55">
        <v>0.2928</v>
      </c>
      <c r="E44" s="55">
        <v>50</v>
      </c>
      <c r="F44" s="55">
        <v>294.5</v>
      </c>
      <c r="G44" s="55">
        <v>10.958</v>
      </c>
      <c r="H44" s="55">
        <v>892</v>
      </c>
      <c r="I44" s="11">
        <v>5.7789999999999999</v>
      </c>
      <c r="L44" s="11">
        <v>3.6995000000000001E-3</v>
      </c>
      <c r="M44" s="64">
        <f t="shared" si="0"/>
        <v>-0.17566855397743719</v>
      </c>
      <c r="N44" s="64">
        <f t="shared" si="1"/>
        <v>5.9732510844156019</v>
      </c>
      <c r="O44" s="64">
        <f t="shared" si="2"/>
        <v>5.9588333333333328</v>
      </c>
      <c r="P44" s="55">
        <v>6379</v>
      </c>
      <c r="Q44" s="55">
        <v>5310</v>
      </c>
      <c r="R44" s="55">
        <v>63591</v>
      </c>
      <c r="S44" s="64">
        <f t="shared" si="5"/>
        <v>4.3910861598296151E-2</v>
      </c>
      <c r="T44" s="64">
        <f t="shared" si="6"/>
        <v>0.14996878961166718</v>
      </c>
      <c r="U44" s="2"/>
      <c r="V44" s="65"/>
      <c r="W44" s="2"/>
      <c r="X44" s="2"/>
      <c r="Y44" s="2"/>
      <c r="Z44" s="2"/>
      <c r="AA44" s="2"/>
    </row>
    <row r="45" spans="1:27" x14ac:dyDescent="0.2">
      <c r="A45" s="55">
        <v>44</v>
      </c>
      <c r="B45" s="55" t="s">
        <v>12</v>
      </c>
      <c r="C45" s="55" t="s">
        <v>103</v>
      </c>
      <c r="D45" s="55">
        <v>0.73029999999999995</v>
      </c>
      <c r="E45" s="55">
        <v>50</v>
      </c>
      <c r="F45" s="55">
        <v>293.39999999999998</v>
      </c>
      <c r="G45" s="55">
        <v>28.324999999999999</v>
      </c>
      <c r="H45" s="55">
        <v>2378</v>
      </c>
      <c r="I45" s="11">
        <v>5.9210000000000003</v>
      </c>
      <c r="J45" s="84"/>
      <c r="K45" s="84"/>
      <c r="L45" s="11">
        <v>3.7000000000000002E-3</v>
      </c>
      <c r="M45" s="64">
        <f t="shared" si="0"/>
        <v>-4.0538897071562552E-2</v>
      </c>
      <c r="N45" s="64">
        <f t="shared" si="1"/>
        <v>6.1092117887114474</v>
      </c>
      <c r="O45" s="64">
        <f t="shared" si="2"/>
        <v>6.1008333333333331</v>
      </c>
      <c r="P45" s="55">
        <v>17177</v>
      </c>
      <c r="Q45" s="55">
        <v>5338</v>
      </c>
      <c r="R45" s="55">
        <v>162598</v>
      </c>
      <c r="S45" s="64">
        <f t="shared" si="5"/>
        <v>0.10647665403773032</v>
      </c>
      <c r="T45" s="64">
        <f t="shared" si="6"/>
        <v>0.14579851299155186</v>
      </c>
      <c r="U45" s="2"/>
      <c r="V45" s="2"/>
      <c r="W45" s="23"/>
      <c r="X45" s="2"/>
      <c r="Y45" s="2"/>
      <c r="Z45" s="2"/>
      <c r="AA45" s="2"/>
    </row>
    <row r="46" spans="1:27" x14ac:dyDescent="0.2">
      <c r="A46" s="55">
        <v>45</v>
      </c>
      <c r="B46" s="55" t="s">
        <v>13</v>
      </c>
      <c r="C46" s="55" t="s">
        <v>104</v>
      </c>
      <c r="D46" s="55">
        <v>1.2213000000000001</v>
      </c>
      <c r="E46" s="55">
        <v>50</v>
      </c>
      <c r="F46" s="55">
        <v>292.2</v>
      </c>
      <c r="G46" s="55">
        <v>48.533999999999999</v>
      </c>
      <c r="H46" s="55">
        <v>4204</v>
      </c>
      <c r="I46" s="11">
        <v>6.0869999999999997</v>
      </c>
      <c r="J46" s="84"/>
      <c r="K46" s="84"/>
      <c r="L46" s="11">
        <v>3.7006000000000001E-3</v>
      </c>
      <c r="M46" s="64">
        <f t="shared" si="0"/>
        <v>0.12161669121524277</v>
      </c>
      <c r="N46" s="64">
        <f t="shared" si="1"/>
        <v>6.2723646338662169</v>
      </c>
      <c r="O46" s="64">
        <f t="shared" si="2"/>
        <v>6.2668333333333326</v>
      </c>
      <c r="P46" s="55">
        <v>30589</v>
      </c>
      <c r="Q46" s="55">
        <v>5337</v>
      </c>
      <c r="R46" s="55">
        <v>276711</v>
      </c>
      <c r="S46" s="64">
        <f t="shared" si="5"/>
        <v>0.178588426666344</v>
      </c>
      <c r="T46" s="64">
        <f t="shared" si="6"/>
        <v>0.14622813941402113</v>
      </c>
      <c r="U46" s="2"/>
      <c r="V46" s="2"/>
      <c r="W46" s="22"/>
      <c r="X46" s="2"/>
      <c r="Y46" s="2"/>
      <c r="Z46" s="2"/>
      <c r="AA46" s="2"/>
    </row>
    <row r="47" spans="1:27" x14ac:dyDescent="0.2">
      <c r="A47" s="55">
        <v>48</v>
      </c>
      <c r="B47" s="55" t="s">
        <v>120</v>
      </c>
      <c r="C47" s="55" t="s">
        <v>107</v>
      </c>
      <c r="D47" s="113">
        <v>0.87</v>
      </c>
      <c r="E47" s="55">
        <v>57</v>
      </c>
      <c r="F47" s="55">
        <v>293.39999999999998</v>
      </c>
      <c r="G47" s="55">
        <v>31.606000000000002</v>
      </c>
      <c r="H47" s="55">
        <v>2620</v>
      </c>
      <c r="I47" s="11">
        <v>-1.1639999999999999</v>
      </c>
      <c r="L47" s="11">
        <v>3.6738999999999999E-3</v>
      </c>
      <c r="M47" s="64">
        <f t="shared" si="0"/>
        <v>-7.0943069875545328</v>
      </c>
      <c r="N47" s="64">
        <f t="shared" si="1"/>
        <v>-0.98793697552799287</v>
      </c>
      <c r="O47" s="64">
        <f t="shared" si="2"/>
        <v>-0.98416666666666708</v>
      </c>
      <c r="P47" s="55">
        <v>23254</v>
      </c>
      <c r="Q47" s="55">
        <v>5304</v>
      </c>
      <c r="R47" s="55">
        <v>222677</v>
      </c>
      <c r="S47" s="64">
        <f t="shared" si="5"/>
        <v>0.14444255790279811</v>
      </c>
      <c r="T47" s="113">
        <f t="shared" si="6"/>
        <v>0.16602592862390589</v>
      </c>
      <c r="U47" s="2"/>
      <c r="V47" s="2"/>
      <c r="W47" s="6"/>
      <c r="X47" s="2"/>
      <c r="Y47" s="53"/>
      <c r="Z47" s="6"/>
      <c r="AA47" s="2"/>
    </row>
    <row r="48" spans="1:27" x14ac:dyDescent="0.2">
      <c r="A48" s="55">
        <v>49</v>
      </c>
      <c r="B48" s="55" t="s">
        <v>120</v>
      </c>
      <c r="C48" s="55" t="s">
        <v>108</v>
      </c>
      <c r="D48" s="55">
        <v>0.24049999999999999</v>
      </c>
      <c r="E48" s="55">
        <v>57</v>
      </c>
      <c r="F48" s="55">
        <v>294.5</v>
      </c>
      <c r="G48" s="55">
        <v>8.6679999999999993</v>
      </c>
      <c r="H48" s="55">
        <v>704</v>
      </c>
      <c r="I48" s="11">
        <v>-1.3149999999999999</v>
      </c>
      <c r="L48" s="11">
        <v>3.6733999999999998E-3</v>
      </c>
      <c r="M48" s="64">
        <f t="shared" si="0"/>
        <v>-7.2294366444602964</v>
      </c>
      <c r="N48" s="64">
        <f t="shared" si="1"/>
        <v>-1.123897679823727</v>
      </c>
      <c r="O48" s="64">
        <f t="shared" si="2"/>
        <v>-1.1351666666666671</v>
      </c>
      <c r="P48" s="55">
        <v>6172</v>
      </c>
      <c r="Q48" s="55">
        <v>5288</v>
      </c>
      <c r="R48" s="55">
        <v>61348</v>
      </c>
      <c r="S48" s="64">
        <f t="shared" si="5"/>
        <v>4.2493435836060647E-2</v>
      </c>
      <c r="T48" s="113">
        <f t="shared" si="6"/>
        <v>0.17668788289422308</v>
      </c>
      <c r="U48" s="2"/>
      <c r="V48" s="2"/>
      <c r="W48" s="6"/>
      <c r="X48" s="2"/>
      <c r="Y48" s="53"/>
      <c r="Z48" s="6"/>
      <c r="AA48" s="2"/>
    </row>
    <row r="49" spans="1:26" x14ac:dyDescent="0.2">
      <c r="A49" s="55">
        <v>50</v>
      </c>
      <c r="B49" s="55" t="s">
        <v>120</v>
      </c>
      <c r="C49" s="55" t="s">
        <v>109</v>
      </c>
      <c r="D49" s="113">
        <v>0.34499999999999997</v>
      </c>
      <c r="E49" s="55">
        <v>57</v>
      </c>
      <c r="F49" s="55">
        <v>294.10000000000002</v>
      </c>
      <c r="G49" s="55">
        <v>12.757</v>
      </c>
      <c r="H49" s="55">
        <v>1018</v>
      </c>
      <c r="I49" s="11">
        <v>-3.069</v>
      </c>
      <c r="L49" s="11">
        <v>3.6668999999999998E-3</v>
      </c>
      <c r="M49" s="64">
        <f t="shared" si="0"/>
        <v>-8.9861221842357786</v>
      </c>
      <c r="N49" s="64">
        <f t="shared" si="1"/>
        <v>-2.8913868356688281</v>
      </c>
      <c r="O49" s="64">
        <f t="shared" si="2"/>
        <v>-2.8891666666666671</v>
      </c>
      <c r="P49" s="55">
        <v>8863</v>
      </c>
      <c r="Q49" s="55">
        <v>5954</v>
      </c>
      <c r="R49" s="55">
        <v>87406</v>
      </c>
      <c r="S49" s="64">
        <f t="shared" si="5"/>
        <v>5.8960346452348142E-2</v>
      </c>
      <c r="T49" s="113">
        <f t="shared" si="6"/>
        <v>0.17089955493434245</v>
      </c>
    </row>
    <row r="50" spans="1:26" x14ac:dyDescent="0.2">
      <c r="A50" s="55">
        <v>51</v>
      </c>
      <c r="B50" s="55" t="s">
        <v>120</v>
      </c>
      <c r="C50" s="55" t="s">
        <v>110</v>
      </c>
      <c r="D50" s="55">
        <v>0.50819999999999999</v>
      </c>
      <c r="E50" s="55">
        <v>57</v>
      </c>
      <c r="F50" s="55">
        <v>294.10000000000002</v>
      </c>
      <c r="G50" s="55">
        <v>19.13</v>
      </c>
      <c r="H50" s="55">
        <v>1547</v>
      </c>
      <c r="I50" s="11">
        <v>-1.52</v>
      </c>
      <c r="J50" s="84"/>
      <c r="K50" s="84"/>
      <c r="L50" s="11">
        <v>3.6725999999999998E-3</v>
      </c>
      <c r="M50" s="64">
        <f t="shared" si="0"/>
        <v>-7.4456440955096292</v>
      </c>
      <c r="N50" s="64">
        <f t="shared" si="1"/>
        <v>-1.3414348066970132</v>
      </c>
      <c r="O50" s="64">
        <f t="shared" si="2"/>
        <v>-1.3401666666666672</v>
      </c>
      <c r="P50" s="55">
        <v>13481</v>
      </c>
      <c r="Q50" s="55">
        <v>5546</v>
      </c>
      <c r="R50" s="55">
        <v>132350</v>
      </c>
      <c r="S50" s="64">
        <f t="shared" si="5"/>
        <v>8.7361944070677433E-2</v>
      </c>
      <c r="T50" s="113">
        <f t="shared" si="6"/>
        <v>0.17190465185099849</v>
      </c>
    </row>
    <row r="51" spans="1:26" x14ac:dyDescent="0.2">
      <c r="A51" s="55"/>
      <c r="B51" s="55"/>
      <c r="C51" s="55"/>
      <c r="D51" s="55"/>
      <c r="E51" s="55"/>
      <c r="F51" s="55"/>
      <c r="G51" s="55"/>
      <c r="H51" s="55"/>
      <c r="J51" s="84"/>
      <c r="K51" s="84"/>
      <c r="M51" s="64"/>
      <c r="N51" s="64"/>
      <c r="O51" s="64"/>
      <c r="P51" s="55"/>
      <c r="Q51" s="55"/>
      <c r="R51" s="55"/>
      <c r="S51" s="64"/>
      <c r="T51" s="64"/>
    </row>
    <row r="52" spans="1:26" x14ac:dyDescent="0.2">
      <c r="A52" s="66"/>
      <c r="B52" s="67"/>
      <c r="C52" s="66"/>
      <c r="D52" s="65"/>
      <c r="E52" s="66"/>
      <c r="F52" s="66"/>
      <c r="G52" s="66"/>
      <c r="H52" s="66"/>
      <c r="I52" s="65"/>
      <c r="J52" s="65"/>
      <c r="K52" s="65"/>
      <c r="L52" s="65"/>
      <c r="M52" s="64"/>
      <c r="N52" s="64"/>
      <c r="O52" s="64"/>
      <c r="P52" s="55"/>
      <c r="Q52" s="55"/>
      <c r="R52" s="55"/>
      <c r="S52" s="64"/>
      <c r="T52" s="64"/>
    </row>
    <row r="53" spans="1:26" x14ac:dyDescent="0.2">
      <c r="A53" s="66"/>
      <c r="B53" s="67"/>
      <c r="C53" s="66"/>
      <c r="D53" s="65"/>
      <c r="E53" s="66"/>
      <c r="F53" s="66"/>
      <c r="G53" s="66"/>
      <c r="H53" s="66"/>
      <c r="I53" s="65"/>
      <c r="J53" s="65"/>
      <c r="K53" s="65"/>
      <c r="L53" s="65"/>
      <c r="M53" s="64"/>
      <c r="N53" s="64"/>
      <c r="O53" s="64"/>
      <c r="P53" s="55"/>
      <c r="Q53" s="55"/>
      <c r="R53" s="55"/>
      <c r="S53" s="64"/>
      <c r="T53" s="64"/>
    </row>
    <row r="54" spans="1:26" x14ac:dyDescent="0.2">
      <c r="A54" s="55"/>
      <c r="B54" s="55"/>
      <c r="C54" s="55"/>
      <c r="D54" s="55"/>
      <c r="E54" s="55"/>
      <c r="F54" s="55"/>
      <c r="G54" s="55"/>
      <c r="H54" s="55"/>
      <c r="M54" s="64"/>
      <c r="N54" s="64"/>
      <c r="O54" s="64"/>
      <c r="P54" s="55"/>
      <c r="Q54" s="55"/>
      <c r="R54" s="55"/>
      <c r="S54" s="64"/>
      <c r="T54" s="64"/>
    </row>
    <row r="55" spans="1:26" x14ac:dyDescent="0.2">
      <c r="A55" s="55"/>
      <c r="B55" s="55"/>
      <c r="C55" s="55"/>
      <c r="D55" s="55"/>
      <c r="E55" s="55"/>
      <c r="F55" s="55"/>
      <c r="G55" s="55"/>
      <c r="H55" s="55"/>
      <c r="M55" s="64"/>
      <c r="N55" s="64"/>
      <c r="O55" s="64"/>
      <c r="P55" s="55"/>
      <c r="Q55" s="55"/>
      <c r="R55" s="55"/>
      <c r="S55" s="64"/>
      <c r="T55" s="64"/>
    </row>
    <row r="56" spans="1:26" x14ac:dyDescent="0.2">
      <c r="A56" s="55"/>
      <c r="B56" s="55"/>
      <c r="C56" s="55"/>
      <c r="D56" s="55"/>
      <c r="E56" s="55"/>
      <c r="F56" s="55"/>
      <c r="G56" s="55"/>
      <c r="H56" s="55"/>
      <c r="J56" s="84"/>
      <c r="K56" s="84"/>
      <c r="M56" s="64"/>
      <c r="N56" s="64"/>
      <c r="O56" s="64"/>
      <c r="P56" s="55"/>
      <c r="Q56" s="55"/>
      <c r="R56" s="55"/>
      <c r="S56" s="64"/>
      <c r="T56" s="64"/>
    </row>
    <row r="57" spans="1:26" x14ac:dyDescent="0.2">
      <c r="A57" s="55"/>
      <c r="B57" s="55"/>
      <c r="C57" s="55"/>
      <c r="D57" s="55"/>
      <c r="E57" s="55"/>
      <c r="F57" s="55"/>
      <c r="G57" s="55"/>
      <c r="H57" s="55"/>
      <c r="J57" s="84"/>
      <c r="K57" s="84"/>
      <c r="M57" s="64"/>
      <c r="N57" s="64"/>
      <c r="O57" s="64"/>
      <c r="P57" s="55"/>
      <c r="Q57" s="55"/>
      <c r="R57" s="55"/>
      <c r="S57" s="64"/>
      <c r="T57" s="64"/>
      <c r="V57" s="2"/>
      <c r="W57" s="6"/>
      <c r="X57" s="2"/>
      <c r="Y57" s="53"/>
      <c r="Z57" s="6"/>
    </row>
    <row r="58" spans="1:26" x14ac:dyDescent="0.2">
      <c r="A58" s="55"/>
      <c r="B58" s="55"/>
      <c r="C58" s="55"/>
      <c r="D58" s="55"/>
      <c r="E58" s="55"/>
      <c r="F58" s="55"/>
      <c r="G58" s="55"/>
      <c r="H58" s="55"/>
      <c r="M58" s="64"/>
      <c r="N58" s="64"/>
      <c r="O58" s="64"/>
      <c r="P58" s="55"/>
      <c r="Q58" s="55"/>
      <c r="R58" s="55"/>
      <c r="S58" s="64"/>
      <c r="T58" s="64"/>
      <c r="V58" s="2"/>
      <c r="W58" s="6"/>
      <c r="X58" s="2"/>
      <c r="Y58" s="53"/>
      <c r="Z58" s="6"/>
    </row>
    <row r="59" spans="1:26" x14ac:dyDescent="0.2">
      <c r="A59" s="66"/>
      <c r="B59" s="67"/>
      <c r="C59" s="66"/>
      <c r="D59" s="65"/>
      <c r="E59" s="66"/>
      <c r="F59" s="66"/>
      <c r="G59" s="66"/>
      <c r="H59" s="66"/>
      <c r="I59" s="65"/>
      <c r="J59" s="65"/>
      <c r="K59" s="65"/>
      <c r="L59" s="65"/>
      <c r="M59" s="64"/>
      <c r="N59" s="64"/>
      <c r="O59" s="64"/>
      <c r="P59" s="55"/>
      <c r="Q59" s="55"/>
      <c r="R59" s="55"/>
      <c r="S59" s="64"/>
      <c r="T59" s="64"/>
      <c r="V59" s="2"/>
      <c r="W59" s="6"/>
      <c r="X59" s="2"/>
      <c r="Y59" s="53"/>
      <c r="Z59" s="6"/>
    </row>
    <row r="60" spans="1:26" x14ac:dyDescent="0.2">
      <c r="A60" s="66"/>
      <c r="B60" s="67"/>
      <c r="C60" s="66"/>
      <c r="D60" s="65"/>
      <c r="E60" s="66"/>
      <c r="F60" s="66"/>
      <c r="G60" s="66"/>
      <c r="H60" s="66"/>
      <c r="I60" s="65"/>
      <c r="J60" s="65"/>
      <c r="K60" s="65"/>
      <c r="L60" s="65"/>
      <c r="M60" s="64"/>
      <c r="N60" s="64"/>
      <c r="O60" s="64"/>
      <c r="P60" s="55"/>
      <c r="Q60" s="55"/>
      <c r="R60" s="55"/>
      <c r="S60" s="64"/>
      <c r="T60" s="64"/>
      <c r="V60" s="2"/>
      <c r="W60" s="6"/>
      <c r="X60" s="2"/>
      <c r="Y60" s="53"/>
      <c r="Z60" s="6"/>
    </row>
    <row r="61" spans="1:26" x14ac:dyDescent="0.2">
      <c r="A61" s="66"/>
      <c r="B61" s="67"/>
      <c r="C61" s="66"/>
      <c r="D61" s="65"/>
      <c r="E61" s="66"/>
      <c r="F61" s="66"/>
      <c r="G61" s="66"/>
      <c r="H61" s="66"/>
      <c r="I61" s="65"/>
      <c r="J61" s="65"/>
      <c r="K61" s="65"/>
      <c r="L61" s="65"/>
      <c r="M61" s="64"/>
      <c r="N61" s="64"/>
      <c r="O61" s="64"/>
      <c r="P61" s="55"/>
      <c r="Q61" s="55"/>
      <c r="R61" s="55"/>
      <c r="S61" s="64"/>
      <c r="T61" s="64"/>
      <c r="V61" s="2"/>
      <c r="W61" s="6"/>
      <c r="X61" s="2"/>
      <c r="Y61" s="53"/>
      <c r="Z61" s="6"/>
    </row>
    <row r="62" spans="1:26" x14ac:dyDescent="0.2">
      <c r="A62" s="66"/>
      <c r="B62" s="67"/>
      <c r="C62" s="66"/>
      <c r="D62" s="65"/>
      <c r="E62" s="66"/>
      <c r="F62" s="66"/>
      <c r="G62" s="66"/>
      <c r="H62" s="66"/>
      <c r="I62" s="65"/>
      <c r="J62" s="65"/>
      <c r="K62" s="65"/>
      <c r="L62" s="65"/>
      <c r="M62" s="64"/>
      <c r="N62" s="64"/>
      <c r="O62" s="64"/>
      <c r="P62" s="55"/>
      <c r="Q62" s="55"/>
      <c r="R62" s="55"/>
      <c r="S62" s="64"/>
      <c r="T62" s="64"/>
      <c r="V62" s="2"/>
      <c r="W62" s="6"/>
      <c r="X62" s="2"/>
      <c r="Y62" s="53"/>
      <c r="Z62" s="6"/>
    </row>
    <row r="63" spans="1:26" x14ac:dyDescent="0.2">
      <c r="A63" s="66"/>
      <c r="B63" s="67"/>
      <c r="C63" s="66"/>
      <c r="D63" s="65"/>
      <c r="E63" s="66"/>
      <c r="F63" s="66"/>
      <c r="G63" s="66"/>
      <c r="H63" s="66"/>
      <c r="I63" s="65"/>
      <c r="J63" s="65"/>
      <c r="K63" s="65"/>
      <c r="L63" s="65"/>
      <c r="M63" s="64"/>
      <c r="N63" s="64"/>
      <c r="O63" s="64"/>
      <c r="P63" s="55"/>
      <c r="Q63" s="55"/>
      <c r="R63" s="55"/>
      <c r="S63" s="64"/>
      <c r="T63" s="64"/>
      <c r="V63" s="2"/>
      <c r="W63" s="6"/>
      <c r="X63" s="2"/>
      <c r="Y63" s="53"/>
      <c r="Z63" s="6"/>
    </row>
    <row r="64" spans="1:26" x14ac:dyDescent="0.2">
      <c r="A64" s="66"/>
      <c r="B64" s="67"/>
      <c r="C64" s="66"/>
      <c r="D64" s="65"/>
      <c r="E64" s="66"/>
      <c r="F64" s="66"/>
      <c r="G64" s="66"/>
      <c r="H64" s="66"/>
      <c r="I64" s="65"/>
      <c r="J64" s="65"/>
      <c r="K64" s="65"/>
      <c r="L64" s="65"/>
      <c r="M64" s="64"/>
      <c r="N64" s="64"/>
      <c r="O64" s="64"/>
      <c r="P64" s="55"/>
      <c r="Q64" s="55"/>
      <c r="R64" s="55"/>
      <c r="S64" s="64"/>
      <c r="T64" s="64"/>
      <c r="V64" s="2"/>
      <c r="W64" s="6"/>
      <c r="X64" s="2"/>
      <c r="Y64" s="53"/>
      <c r="Z64" s="6"/>
    </row>
    <row r="65" spans="1:26" x14ac:dyDescent="0.2">
      <c r="A65" s="55"/>
      <c r="B65" s="55"/>
      <c r="C65" s="55"/>
      <c r="D65" s="55"/>
      <c r="E65" s="55"/>
      <c r="F65" s="55"/>
      <c r="G65" s="55"/>
      <c r="H65" s="55"/>
      <c r="M65" s="64"/>
      <c r="N65" s="64"/>
      <c r="O65" s="64"/>
      <c r="P65" s="55"/>
      <c r="Q65" s="55"/>
      <c r="R65" s="55"/>
      <c r="S65" s="64"/>
      <c r="T65" s="64"/>
      <c r="V65" s="2"/>
      <c r="W65" s="6"/>
      <c r="X65" s="2"/>
      <c r="Y65" s="53"/>
      <c r="Z65" s="6"/>
    </row>
    <row r="66" spans="1:26" x14ac:dyDescent="0.2">
      <c r="A66" s="55"/>
      <c r="B66" s="55"/>
      <c r="C66" s="55"/>
      <c r="D66" s="55"/>
      <c r="E66" s="55"/>
      <c r="F66" s="55"/>
      <c r="G66" s="55"/>
      <c r="H66" s="55"/>
      <c r="M66" s="64"/>
      <c r="N66" s="64"/>
      <c r="O66" s="64"/>
      <c r="P66" s="55"/>
      <c r="Q66" s="55"/>
      <c r="R66" s="55"/>
      <c r="S66" s="64"/>
      <c r="T66" s="64"/>
      <c r="V66" s="2"/>
      <c r="W66" s="6"/>
      <c r="X66" s="2"/>
      <c r="Y66" s="53"/>
      <c r="Z66" s="6"/>
    </row>
    <row r="67" spans="1:26" x14ac:dyDescent="0.2">
      <c r="A67" s="55"/>
      <c r="B67" s="55"/>
      <c r="C67" s="55"/>
      <c r="D67" s="55"/>
      <c r="E67" s="55"/>
      <c r="F67" s="55"/>
      <c r="G67" s="55"/>
      <c r="H67" s="55"/>
      <c r="M67" s="64"/>
      <c r="N67" s="64"/>
      <c r="O67" s="64"/>
      <c r="P67" s="55"/>
      <c r="Q67" s="55"/>
      <c r="R67" s="55"/>
      <c r="S67" s="64"/>
      <c r="T67" s="64"/>
      <c r="V67" s="2"/>
      <c r="W67" s="6"/>
      <c r="X67" s="2"/>
      <c r="Y67" s="53"/>
      <c r="Z67" s="6"/>
    </row>
    <row r="68" spans="1:26" x14ac:dyDescent="0.2">
      <c r="A68" s="55"/>
      <c r="B68" s="55"/>
      <c r="C68" s="55"/>
      <c r="D68" s="55"/>
      <c r="E68" s="55"/>
      <c r="F68" s="55"/>
      <c r="G68" s="55"/>
      <c r="H68" s="55"/>
      <c r="M68" s="64"/>
      <c r="N68" s="64"/>
      <c r="O68" s="64"/>
      <c r="P68" s="55"/>
      <c r="Q68" s="55"/>
      <c r="R68" s="55"/>
      <c r="S68" s="64"/>
      <c r="T68" s="64"/>
      <c r="V68" s="2"/>
      <c r="W68" s="6"/>
      <c r="X68" s="2"/>
      <c r="Y68" s="53"/>
      <c r="Z68" s="6"/>
    </row>
    <row r="69" spans="1:26" x14ac:dyDescent="0.2">
      <c r="A69" s="55"/>
      <c r="B69" s="55"/>
      <c r="C69" s="55"/>
      <c r="D69" s="55"/>
      <c r="E69" s="55"/>
      <c r="F69" s="55"/>
      <c r="G69" s="55"/>
      <c r="H69" s="55"/>
      <c r="M69" s="64"/>
      <c r="N69" s="64"/>
      <c r="O69" s="64"/>
      <c r="P69" s="55"/>
      <c r="Q69" s="55"/>
      <c r="R69" s="55"/>
      <c r="S69" s="64"/>
      <c r="T69" s="64"/>
      <c r="V69" s="2"/>
      <c r="W69" s="6"/>
      <c r="X69" s="2"/>
      <c r="Y69" s="53"/>
      <c r="Z69" s="6"/>
    </row>
    <row r="70" spans="1:26" x14ac:dyDescent="0.2">
      <c r="A70" s="55"/>
      <c r="B70" s="55"/>
      <c r="C70" s="55"/>
      <c r="D70" s="55"/>
      <c r="E70" s="55"/>
      <c r="F70" s="55"/>
      <c r="G70" s="55"/>
      <c r="H70" s="55"/>
      <c r="J70" s="84"/>
      <c r="K70" s="84"/>
      <c r="M70" s="64"/>
      <c r="N70" s="64"/>
      <c r="O70" s="64"/>
      <c r="P70" s="55"/>
      <c r="Q70" s="55"/>
      <c r="R70" s="55"/>
      <c r="S70" s="64"/>
      <c r="T70" s="64"/>
      <c r="V70" s="2"/>
      <c r="W70" s="6"/>
      <c r="X70" s="2"/>
      <c r="Y70" s="53"/>
      <c r="Z70" s="6"/>
    </row>
    <row r="71" spans="1:26" x14ac:dyDescent="0.2">
      <c r="A71" s="55"/>
      <c r="B71" s="55"/>
      <c r="C71" s="55"/>
      <c r="D71" s="55"/>
      <c r="E71" s="55"/>
      <c r="F71" s="55"/>
      <c r="G71" s="55"/>
      <c r="H71" s="55"/>
      <c r="J71" s="84"/>
      <c r="K71" s="84"/>
      <c r="M71" s="64"/>
      <c r="N71" s="64"/>
      <c r="O71" s="64"/>
      <c r="P71" s="55"/>
      <c r="Q71" s="55"/>
      <c r="R71" s="55"/>
      <c r="S71" s="64"/>
      <c r="T71" s="64"/>
      <c r="V71" s="2"/>
      <c r="W71" s="6"/>
      <c r="X71" s="2"/>
      <c r="Y71" s="53"/>
      <c r="Z71" s="6"/>
    </row>
    <row r="72" spans="1:26" x14ac:dyDescent="0.2">
      <c r="A72" s="66"/>
      <c r="B72" s="67"/>
      <c r="C72" s="66"/>
      <c r="D72" s="65"/>
      <c r="E72" s="66"/>
      <c r="F72" s="66"/>
      <c r="G72" s="66"/>
      <c r="H72" s="66"/>
      <c r="I72" s="65"/>
      <c r="J72" s="65"/>
      <c r="K72" s="65"/>
      <c r="L72" s="65"/>
      <c r="M72" s="64"/>
      <c r="N72" s="64"/>
      <c r="O72" s="64"/>
      <c r="P72" s="55"/>
      <c r="Q72" s="55"/>
      <c r="R72" s="55"/>
      <c r="S72" s="64"/>
      <c r="T72" s="64"/>
      <c r="V72" s="2"/>
      <c r="W72" s="6"/>
      <c r="X72" s="2"/>
      <c r="Y72" s="53"/>
      <c r="Z72" s="6"/>
    </row>
    <row r="73" spans="1:26" x14ac:dyDescent="0.2">
      <c r="A73" s="66"/>
      <c r="B73" s="67"/>
      <c r="C73" s="66"/>
      <c r="D73" s="65"/>
      <c r="E73" s="66"/>
      <c r="F73" s="66"/>
      <c r="G73" s="66"/>
      <c r="H73" s="66"/>
      <c r="I73" s="65"/>
      <c r="J73" s="65"/>
      <c r="K73" s="65"/>
      <c r="L73" s="65"/>
      <c r="M73" s="64"/>
      <c r="N73" s="64"/>
      <c r="O73" s="64"/>
      <c r="P73" s="55"/>
      <c r="Q73" s="55"/>
      <c r="R73" s="55"/>
      <c r="S73" s="64"/>
      <c r="T73" s="64"/>
      <c r="V73" s="2"/>
      <c r="W73" s="6"/>
      <c r="X73" s="2"/>
      <c r="Y73" s="53"/>
      <c r="Z73" s="6"/>
    </row>
    <row r="74" spans="1:26" x14ac:dyDescent="0.2">
      <c r="A74" s="71"/>
      <c r="B74" s="71"/>
      <c r="C74" s="71"/>
      <c r="D74" s="71"/>
      <c r="E74" s="71"/>
      <c r="F74" s="71"/>
      <c r="G74" s="71"/>
      <c r="H74" s="71"/>
      <c r="I74" s="71"/>
      <c r="J74"/>
      <c r="K74"/>
      <c r="L74" s="71"/>
      <c r="N74" s="64"/>
      <c r="O74" s="64"/>
      <c r="P74" s="71"/>
      <c r="Q74" s="71"/>
      <c r="R74" s="71"/>
      <c r="S74" s="64"/>
      <c r="T74" s="64"/>
      <c r="V74" s="2"/>
      <c r="W74" s="6"/>
      <c r="X74" s="2"/>
      <c r="Y74" s="53"/>
      <c r="Z74" s="6"/>
    </row>
    <row r="75" spans="1:26" x14ac:dyDescent="0.2">
      <c r="A75" s="71"/>
      <c r="B75" s="71"/>
      <c r="C75" s="71"/>
      <c r="D75" s="71"/>
      <c r="E75" s="71"/>
      <c r="F75" s="71"/>
      <c r="G75" s="71"/>
      <c r="H75" s="71"/>
      <c r="I75" s="71"/>
      <c r="J75"/>
      <c r="K75"/>
      <c r="L75" s="71"/>
      <c r="N75" s="64"/>
      <c r="O75" s="64"/>
      <c r="P75" s="71"/>
      <c r="Q75" s="71"/>
      <c r="R75" s="71"/>
      <c r="S75" s="64"/>
      <c r="T75" s="64"/>
      <c r="U75" s="55"/>
      <c r="V75" s="2"/>
      <c r="W75" s="6"/>
      <c r="X75" s="2"/>
      <c r="Y75" s="53"/>
      <c r="Z75" s="6"/>
    </row>
    <row r="76" spans="1:26" x14ac:dyDescent="0.2">
      <c r="A76" s="71"/>
      <c r="B76" s="71"/>
      <c r="C76" s="71"/>
      <c r="D76" s="71"/>
      <c r="E76" s="71"/>
      <c r="F76" s="71"/>
      <c r="G76" s="71"/>
      <c r="H76" s="71"/>
      <c r="I76" s="71"/>
      <c r="J76"/>
      <c r="K76"/>
      <c r="L76" s="71"/>
      <c r="N76" s="64"/>
      <c r="O76" s="64"/>
      <c r="P76" s="71"/>
      <c r="Q76" s="71"/>
      <c r="R76" s="71"/>
      <c r="S76" s="64"/>
      <c r="T76" s="64"/>
      <c r="U76" s="55"/>
      <c r="V76" s="2"/>
      <c r="W76" s="6"/>
      <c r="X76" s="2"/>
      <c r="Y76" s="53"/>
      <c r="Z76" s="6"/>
    </row>
    <row r="77" spans="1:26" x14ac:dyDescent="0.2">
      <c r="A77" s="71"/>
      <c r="B77" s="71"/>
      <c r="C77" s="71"/>
      <c r="D77" s="71"/>
      <c r="E77" s="71"/>
      <c r="F77" s="71"/>
      <c r="G77" s="71"/>
      <c r="H77" s="71"/>
      <c r="I77" s="71"/>
      <c r="J77"/>
      <c r="K77"/>
      <c r="L77" s="71"/>
      <c r="N77" s="64"/>
      <c r="O77" s="64"/>
      <c r="P77" s="71"/>
      <c r="Q77" s="71"/>
      <c r="R77" s="71"/>
      <c r="S77" s="64"/>
      <c r="T77" s="64"/>
      <c r="U77" s="55"/>
      <c r="V77" s="2"/>
      <c r="W77" s="6"/>
      <c r="X77" s="2"/>
      <c r="Y77" s="53"/>
      <c r="Z77" s="6"/>
    </row>
    <row r="78" spans="1:26" x14ac:dyDescent="0.2">
      <c r="A78" s="71"/>
      <c r="B78" s="71"/>
      <c r="C78" s="71"/>
      <c r="D78" s="71"/>
      <c r="E78" s="71"/>
      <c r="F78" s="71"/>
      <c r="G78" s="71"/>
      <c r="H78" s="71"/>
      <c r="I78" s="71"/>
      <c r="J78"/>
      <c r="K78"/>
      <c r="L78" s="71"/>
      <c r="N78" s="64"/>
      <c r="O78" s="64"/>
      <c r="P78" s="71"/>
      <c r="Q78" s="71"/>
      <c r="R78" s="71"/>
      <c r="S78" s="64"/>
      <c r="T78" s="64"/>
      <c r="U78" s="55"/>
      <c r="V78" s="2"/>
      <c r="W78" s="6"/>
      <c r="X78" s="2"/>
      <c r="Y78" s="53"/>
      <c r="Z78" s="6"/>
    </row>
    <row r="79" spans="1:26" x14ac:dyDescent="0.2">
      <c r="A79" s="71"/>
      <c r="B79" s="71"/>
      <c r="C79" s="71"/>
      <c r="D79" s="71"/>
      <c r="E79" s="71"/>
      <c r="F79" s="71"/>
      <c r="G79" s="71"/>
      <c r="H79" s="71"/>
      <c r="I79" s="71"/>
      <c r="J79"/>
      <c r="K79"/>
      <c r="L79" s="71"/>
      <c r="N79" s="64"/>
      <c r="O79" s="64"/>
      <c r="P79" s="71"/>
      <c r="Q79" s="71"/>
      <c r="R79" s="71"/>
      <c r="S79" s="64"/>
      <c r="T79" s="64"/>
      <c r="U79" s="33"/>
      <c r="V79" s="2"/>
      <c r="W79" s="6"/>
      <c r="X79" s="2"/>
      <c r="Y79" s="53"/>
      <c r="Z79" s="6"/>
    </row>
    <row r="80" spans="1:26" x14ac:dyDescent="0.2">
      <c r="A80" s="71"/>
      <c r="B80" s="71"/>
      <c r="C80" s="71"/>
      <c r="D80" s="71"/>
      <c r="E80" s="71"/>
      <c r="F80" s="71"/>
      <c r="G80" s="71"/>
      <c r="H80" s="71"/>
      <c r="I80" s="71"/>
      <c r="J80"/>
      <c r="K80"/>
      <c r="L80" s="71"/>
      <c r="N80" s="64"/>
      <c r="O80" s="64"/>
      <c r="P80" s="71"/>
      <c r="Q80" s="71"/>
      <c r="R80" s="71"/>
      <c r="S80" s="64"/>
      <c r="T80" s="64"/>
      <c r="V80" s="2"/>
      <c r="W80" s="6"/>
      <c r="X80" s="2"/>
      <c r="Y80" s="53"/>
      <c r="Z80" s="6"/>
    </row>
    <row r="81" spans="1:26" x14ac:dyDescent="0.2">
      <c r="A81" s="71"/>
      <c r="B81" s="71"/>
      <c r="C81" s="71"/>
      <c r="D81" s="71"/>
      <c r="E81" s="71"/>
      <c r="F81" s="71"/>
      <c r="G81" s="71"/>
      <c r="H81" s="71"/>
      <c r="I81" s="71"/>
      <c r="J81"/>
      <c r="K81"/>
      <c r="L81" s="71"/>
      <c r="N81" s="64"/>
      <c r="O81" s="64"/>
      <c r="P81" s="71"/>
      <c r="Q81" s="71"/>
      <c r="R81" s="71"/>
      <c r="S81" s="64"/>
      <c r="T81" s="64"/>
      <c r="V81" s="2"/>
      <c r="W81" s="6"/>
      <c r="X81" s="2"/>
      <c r="Y81" s="53"/>
      <c r="Z81" s="6"/>
    </row>
    <row r="82" spans="1:26" x14ac:dyDescent="0.2">
      <c r="A82" s="71"/>
      <c r="B82" s="71"/>
      <c r="C82" s="71"/>
      <c r="D82" s="71"/>
      <c r="E82" s="71"/>
      <c r="F82" s="71"/>
      <c r="G82" s="71"/>
      <c r="H82" s="71"/>
      <c r="I82" s="71"/>
      <c r="J82"/>
      <c r="K82"/>
      <c r="L82" s="71"/>
      <c r="N82" s="64"/>
      <c r="O82" s="64"/>
      <c r="P82" s="71"/>
      <c r="Q82" s="71"/>
      <c r="R82" s="71"/>
      <c r="S82" s="64"/>
      <c r="T82" s="64"/>
      <c r="V82" s="2"/>
      <c r="W82" s="6"/>
      <c r="X82" s="2"/>
      <c r="Y82" s="53"/>
      <c r="Z82" s="6"/>
    </row>
    <row r="83" spans="1:26" x14ac:dyDescent="0.2">
      <c r="A83" s="71"/>
      <c r="B83" s="71"/>
      <c r="C83" s="71"/>
      <c r="D83" s="71"/>
      <c r="E83" s="71"/>
      <c r="F83" s="71"/>
      <c r="G83" s="71"/>
      <c r="H83" s="71"/>
      <c r="I83" s="71"/>
      <c r="J83"/>
      <c r="K83"/>
      <c r="L83" s="71"/>
      <c r="N83" s="64"/>
      <c r="O83" s="64"/>
      <c r="P83" s="71"/>
      <c r="Q83" s="71"/>
      <c r="R83" s="71"/>
      <c r="S83" s="64"/>
      <c r="T83" s="64"/>
      <c r="V83" s="2"/>
      <c r="W83" s="6"/>
      <c r="X83" s="2"/>
      <c r="Y83" s="53"/>
      <c r="Z83" s="6"/>
    </row>
    <row r="84" spans="1:26" x14ac:dyDescent="0.2">
      <c r="A84" s="71"/>
      <c r="B84" s="71"/>
      <c r="C84" s="71"/>
      <c r="D84" s="71"/>
      <c r="E84" s="71"/>
      <c r="F84" s="71"/>
      <c r="G84" s="71"/>
      <c r="H84" s="71"/>
      <c r="I84" s="71"/>
      <c r="J84"/>
      <c r="K84"/>
      <c r="L84" s="71"/>
      <c r="N84" s="64"/>
      <c r="O84" s="64"/>
      <c r="P84" s="71"/>
      <c r="Q84" s="71"/>
      <c r="R84" s="71"/>
      <c r="S84" s="64"/>
      <c r="T84" s="64"/>
      <c r="V84" s="2"/>
      <c r="W84" s="6"/>
      <c r="X84" s="2"/>
      <c r="Y84" s="53"/>
      <c r="Z84" s="6"/>
    </row>
    <row r="85" spans="1:26" x14ac:dyDescent="0.2">
      <c r="A85" s="71"/>
      <c r="B85" s="71"/>
      <c r="C85" s="71"/>
      <c r="D85" s="71"/>
      <c r="E85" s="71"/>
      <c r="F85" s="71"/>
      <c r="G85" s="71"/>
      <c r="H85" s="71"/>
      <c r="I85" s="71"/>
      <c r="J85"/>
      <c r="K85"/>
      <c r="L85" s="71"/>
      <c r="N85" s="64"/>
      <c r="O85" s="64"/>
      <c r="P85" s="71"/>
      <c r="Q85" s="71"/>
      <c r="R85" s="71"/>
      <c r="S85" s="64"/>
      <c r="T85" s="64"/>
      <c r="V85" s="2"/>
      <c r="W85" s="6"/>
      <c r="X85" s="2"/>
      <c r="Y85" s="53"/>
      <c r="Z85" s="6"/>
    </row>
    <row r="86" spans="1:26" x14ac:dyDescent="0.2">
      <c r="A86" s="71"/>
      <c r="B86" s="71"/>
      <c r="C86" s="71"/>
      <c r="D86" s="71"/>
      <c r="E86" s="71"/>
      <c r="F86" s="71"/>
      <c r="G86" s="71"/>
      <c r="H86" s="71"/>
      <c r="I86" s="71"/>
      <c r="J86"/>
      <c r="K86"/>
      <c r="L86" s="71"/>
      <c r="N86" s="64"/>
      <c r="O86" s="64"/>
      <c r="P86" s="71"/>
      <c r="Q86" s="71"/>
      <c r="R86" s="71"/>
      <c r="S86" s="64"/>
      <c r="T86" s="64"/>
      <c r="V86" s="2"/>
      <c r="W86" s="6"/>
      <c r="X86" s="2"/>
      <c r="Y86" s="53"/>
      <c r="Z86" s="6"/>
    </row>
    <row r="87" spans="1:26" x14ac:dyDescent="0.2">
      <c r="A87" s="71"/>
      <c r="B87" s="71"/>
      <c r="C87" s="71"/>
      <c r="D87" s="71"/>
      <c r="E87" s="71"/>
      <c r="F87" s="71"/>
      <c r="G87" s="71"/>
      <c r="H87" s="71"/>
      <c r="I87" s="71"/>
      <c r="J87"/>
      <c r="K87"/>
      <c r="L87" s="71"/>
      <c r="N87" s="64"/>
      <c r="O87" s="64"/>
      <c r="P87" s="71"/>
      <c r="Q87" s="71"/>
      <c r="R87" s="71"/>
      <c r="S87" s="64"/>
      <c r="T87" s="64"/>
      <c r="V87" s="2"/>
      <c r="W87" s="6"/>
      <c r="X87" s="2"/>
      <c r="Y87" s="53"/>
      <c r="Z87" s="6"/>
    </row>
    <row r="88" spans="1:26" x14ac:dyDescent="0.2">
      <c r="A88" s="71"/>
      <c r="B88" s="71"/>
      <c r="C88" s="71"/>
      <c r="D88" s="71"/>
      <c r="E88" s="71"/>
      <c r="F88" s="71"/>
      <c r="G88" s="71"/>
      <c r="H88" s="71"/>
      <c r="I88" s="71"/>
      <c r="J88"/>
      <c r="K88"/>
      <c r="L88" s="71"/>
      <c r="N88" s="64"/>
      <c r="O88" s="64"/>
      <c r="P88" s="71"/>
      <c r="Q88" s="71"/>
      <c r="R88" s="71"/>
      <c r="S88" s="64"/>
      <c r="T88" s="64"/>
      <c r="V88" s="2"/>
      <c r="W88" s="6"/>
      <c r="X88" s="2"/>
      <c r="Y88" s="53"/>
      <c r="Z88" s="6"/>
    </row>
    <row r="89" spans="1:26" x14ac:dyDescent="0.2">
      <c r="A89" s="71"/>
      <c r="B89" s="71"/>
      <c r="C89" s="71"/>
      <c r="D89" s="71"/>
      <c r="E89" s="71"/>
      <c r="F89" s="71"/>
      <c r="G89" s="71"/>
      <c r="H89" s="71"/>
      <c r="I89" s="71"/>
      <c r="J89"/>
      <c r="K89"/>
      <c r="L89" s="71"/>
      <c r="N89" s="64"/>
      <c r="O89" s="64"/>
      <c r="P89" s="71"/>
      <c r="Q89" s="71"/>
      <c r="R89" s="71"/>
      <c r="S89" s="64"/>
      <c r="T89" s="64"/>
      <c r="V89" s="2"/>
      <c r="W89" s="6"/>
      <c r="X89" s="2"/>
      <c r="Y89" s="53"/>
      <c r="Z89" s="6"/>
    </row>
    <row r="90" spans="1:26" x14ac:dyDescent="0.2">
      <c r="A90" s="71"/>
      <c r="B90" s="71"/>
      <c r="C90" s="71"/>
      <c r="D90" s="71"/>
      <c r="E90" s="71"/>
      <c r="F90" s="71"/>
      <c r="G90" s="71"/>
      <c r="H90" s="71"/>
      <c r="I90" s="71"/>
      <c r="J90"/>
      <c r="K90"/>
      <c r="L90" s="71"/>
      <c r="N90" s="64"/>
      <c r="O90" s="64"/>
      <c r="P90" s="71"/>
      <c r="Q90" s="71"/>
      <c r="R90" s="71"/>
      <c r="S90" s="64"/>
      <c r="T90" s="64"/>
      <c r="U90" s="1"/>
      <c r="V90" s="2"/>
      <c r="W90" s="6"/>
      <c r="X90" s="2"/>
      <c r="Y90" s="53"/>
      <c r="Z90" s="6"/>
    </row>
    <row r="91" spans="1:26" x14ac:dyDescent="0.2">
      <c r="A91" s="71"/>
      <c r="B91" s="71"/>
      <c r="C91" s="71"/>
      <c r="D91" s="71"/>
      <c r="E91" s="71"/>
      <c r="F91" s="71"/>
      <c r="G91" s="71"/>
      <c r="H91" s="71"/>
      <c r="I91" s="71"/>
      <c r="J91"/>
      <c r="K91"/>
      <c r="L91" s="71"/>
      <c r="N91" s="64"/>
      <c r="O91" s="64"/>
      <c r="P91" s="71"/>
      <c r="Q91" s="71"/>
      <c r="R91" s="71"/>
      <c r="S91" s="64"/>
      <c r="T91" s="64"/>
      <c r="U91" s="1"/>
      <c r="V91" s="2"/>
      <c r="W91" s="6"/>
      <c r="X91" s="2"/>
      <c r="Y91" s="53"/>
      <c r="Z91" s="6"/>
    </row>
    <row r="92" spans="1:26" x14ac:dyDescent="0.2">
      <c r="A92" s="71"/>
      <c r="B92" s="71"/>
      <c r="C92" s="71"/>
      <c r="D92" s="71"/>
      <c r="E92" s="71"/>
      <c r="F92" s="71"/>
      <c r="G92" s="71"/>
      <c r="H92" s="71"/>
      <c r="I92" s="71"/>
      <c r="J92"/>
      <c r="K92"/>
      <c r="L92" s="71"/>
      <c r="N92" s="64"/>
      <c r="O92" s="64"/>
      <c r="P92" s="71"/>
      <c r="Q92" s="71"/>
      <c r="R92" s="71"/>
      <c r="S92" s="64"/>
      <c r="T92" s="64"/>
      <c r="U92" s="1"/>
      <c r="V92" s="2"/>
      <c r="W92" s="6"/>
      <c r="X92" s="2"/>
      <c r="Y92" s="53"/>
      <c r="Z92" s="6"/>
    </row>
    <row r="93" spans="1:26" x14ac:dyDescent="0.2">
      <c r="A93" s="71"/>
      <c r="B93" s="71"/>
      <c r="C93" s="71"/>
      <c r="D93" s="71"/>
      <c r="E93" s="71"/>
      <c r="F93" s="71"/>
      <c r="G93" s="71"/>
      <c r="H93" s="71"/>
      <c r="I93" s="71"/>
      <c r="J93"/>
      <c r="K93"/>
      <c r="L93" s="71"/>
      <c r="N93" s="64"/>
      <c r="O93" s="64"/>
      <c r="P93" s="71"/>
      <c r="Q93" s="71"/>
      <c r="R93" s="71"/>
      <c r="S93" s="64"/>
      <c r="T93" s="64"/>
      <c r="U93" s="1"/>
      <c r="V93" s="2"/>
      <c r="W93" s="6"/>
      <c r="X93" s="2"/>
      <c r="Y93" s="53"/>
      <c r="Z93" s="6"/>
    </row>
    <row r="94" spans="1:26" x14ac:dyDescent="0.2">
      <c r="A94" s="71"/>
      <c r="B94" s="71"/>
      <c r="C94" s="71"/>
      <c r="D94" s="71"/>
      <c r="E94" s="71"/>
      <c r="F94" s="71"/>
      <c r="G94" s="71"/>
      <c r="H94" s="71"/>
      <c r="I94" s="71"/>
      <c r="J94"/>
      <c r="K94"/>
      <c r="L94" s="71"/>
      <c r="N94" s="64"/>
      <c r="O94" s="64"/>
      <c r="P94" s="71"/>
      <c r="Q94" s="71"/>
      <c r="R94" s="71"/>
      <c r="S94" s="64"/>
      <c r="T94" s="64"/>
      <c r="U94" s="1"/>
      <c r="V94" s="2"/>
      <c r="W94" s="6"/>
      <c r="X94" s="2"/>
      <c r="Y94" s="53"/>
      <c r="Z94" s="6"/>
    </row>
    <row r="95" spans="1:26" x14ac:dyDescent="0.2">
      <c r="A95" s="71"/>
      <c r="B95" s="71"/>
      <c r="C95" s="71"/>
      <c r="D95" s="71"/>
      <c r="E95" s="71"/>
      <c r="F95" s="71"/>
      <c r="G95" s="71"/>
      <c r="H95" s="71"/>
      <c r="I95" s="71"/>
      <c r="J95"/>
      <c r="K95"/>
      <c r="L95" s="71"/>
      <c r="P95" s="71"/>
      <c r="Q95" s="71"/>
      <c r="R95" s="71"/>
      <c r="S95" s="64"/>
      <c r="T95" s="64"/>
      <c r="U95" s="1"/>
      <c r="V95" s="2"/>
      <c r="W95" s="6"/>
      <c r="X95" s="2"/>
      <c r="Y95" s="53"/>
      <c r="Z95" s="6"/>
    </row>
    <row r="96" spans="1:26" x14ac:dyDescent="0.2">
      <c r="A96" s="71"/>
      <c r="B96" s="71"/>
      <c r="C96" s="71"/>
      <c r="D96" s="71"/>
      <c r="E96" s="71"/>
      <c r="F96" s="71"/>
      <c r="G96" s="71"/>
      <c r="H96" s="71"/>
      <c r="I96" s="71"/>
      <c r="J96"/>
      <c r="K96"/>
      <c r="L96" s="71"/>
      <c r="P96" s="71"/>
      <c r="Q96" s="71"/>
      <c r="R96" s="71"/>
      <c r="S96" s="64"/>
      <c r="T96" s="64"/>
      <c r="U96" s="1"/>
      <c r="V96" s="2"/>
      <c r="W96" s="6"/>
      <c r="X96" s="2"/>
      <c r="Y96" s="53"/>
      <c r="Z96" s="6"/>
    </row>
    <row r="97" spans="1:26" x14ac:dyDescent="0.2">
      <c r="A97" s="71"/>
      <c r="B97" s="71"/>
      <c r="C97" s="71"/>
      <c r="D97" s="71"/>
      <c r="E97" s="71"/>
      <c r="F97" s="71"/>
      <c r="G97" s="71"/>
      <c r="H97" s="71"/>
      <c r="I97" s="71"/>
      <c r="J97"/>
      <c r="K97"/>
      <c r="L97" s="71"/>
      <c r="P97" s="71"/>
      <c r="Q97" s="71"/>
      <c r="R97" s="71"/>
      <c r="S97" s="64"/>
      <c r="T97" s="64"/>
      <c r="U97" s="1"/>
      <c r="V97" s="2"/>
      <c r="W97" s="6"/>
      <c r="X97" s="2"/>
      <c r="Y97" s="53"/>
      <c r="Z97" s="6"/>
    </row>
    <row r="98" spans="1:26" x14ac:dyDescent="0.2">
      <c r="A98" s="71"/>
      <c r="B98" s="71"/>
      <c r="C98" s="71"/>
      <c r="D98" s="71"/>
      <c r="E98" s="71"/>
      <c r="F98" s="71"/>
      <c r="G98" s="71"/>
      <c r="H98" s="71"/>
      <c r="I98" s="71"/>
      <c r="J98"/>
      <c r="K98"/>
      <c r="L98" s="71"/>
      <c r="P98" s="71"/>
      <c r="Q98" s="71"/>
      <c r="R98" s="71"/>
      <c r="S98" s="64"/>
      <c r="T98" s="64"/>
      <c r="U98" s="1"/>
      <c r="V98" s="2"/>
      <c r="W98" s="6"/>
      <c r="X98" s="2"/>
      <c r="Y98" s="53"/>
      <c r="Z98" s="6"/>
    </row>
    <row r="99" spans="1:26" x14ac:dyDescent="0.2">
      <c r="A99" s="71"/>
      <c r="B99" s="71"/>
      <c r="C99" s="71"/>
      <c r="D99" s="71"/>
      <c r="E99" s="71"/>
      <c r="F99" s="71"/>
      <c r="G99" s="71"/>
      <c r="H99" s="71"/>
      <c r="I99" s="71"/>
      <c r="J99"/>
      <c r="K99"/>
      <c r="L99" s="71"/>
      <c r="P99" s="71"/>
      <c r="Q99" s="71"/>
      <c r="R99" s="71"/>
      <c r="S99" s="64"/>
      <c r="T99" s="64"/>
      <c r="U99" s="1"/>
      <c r="V99" s="2"/>
      <c r="W99" s="6"/>
      <c r="X99" s="2"/>
      <c r="Y99" s="53"/>
      <c r="Z99" s="6"/>
    </row>
    <row r="100" spans="1:26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/>
      <c r="K100"/>
      <c r="L100" s="71"/>
      <c r="P100" s="71"/>
      <c r="Q100" s="71"/>
      <c r="R100" s="71"/>
      <c r="S100" s="64"/>
      <c r="T100" s="64"/>
      <c r="U100" s="1"/>
      <c r="V100" s="2"/>
      <c r="W100" s="6"/>
      <c r="X100" s="2"/>
      <c r="Y100" s="53"/>
      <c r="Z100" s="6"/>
    </row>
    <row r="101" spans="1:26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/>
      <c r="K101"/>
      <c r="L101" s="71"/>
      <c r="P101" s="71"/>
      <c r="Q101" s="71"/>
      <c r="R101" s="71"/>
      <c r="S101" s="64"/>
      <c r="T101" s="64"/>
      <c r="U101" s="1"/>
      <c r="V101" s="2"/>
      <c r="W101" s="6"/>
      <c r="X101" s="2"/>
      <c r="Y101" s="53"/>
      <c r="Z101" s="6"/>
    </row>
    <row r="102" spans="1:26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/>
      <c r="K102"/>
      <c r="L102" s="71"/>
      <c r="P102" s="71"/>
      <c r="Q102" s="71"/>
      <c r="R102" s="71"/>
      <c r="S102" s="64"/>
      <c r="T102" s="64"/>
      <c r="U102" s="1"/>
      <c r="V102" s="2"/>
      <c r="W102" s="6"/>
      <c r="X102" s="2"/>
      <c r="Y102" s="53"/>
      <c r="Z102" s="6"/>
    </row>
    <row r="103" spans="1:26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/>
      <c r="K103"/>
      <c r="L103" s="71"/>
      <c r="P103" s="71"/>
      <c r="Q103" s="71"/>
      <c r="R103" s="71"/>
      <c r="S103" s="64"/>
      <c r="T103" s="64"/>
      <c r="U103" s="1"/>
      <c r="V103" s="2"/>
      <c r="W103" s="6"/>
      <c r="X103" s="2"/>
      <c r="Y103" s="53"/>
      <c r="Z103" s="6"/>
    </row>
    <row r="104" spans="1:26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/>
      <c r="K104"/>
      <c r="L104" s="71"/>
      <c r="P104" s="71"/>
      <c r="Q104" s="71"/>
      <c r="R104" s="71"/>
      <c r="S104" s="64"/>
      <c r="T104" s="64"/>
      <c r="U104" s="1"/>
      <c r="V104" s="2"/>
      <c r="W104" s="6"/>
      <c r="X104" s="2"/>
      <c r="Y104" s="53"/>
      <c r="Z104" s="6"/>
    </row>
    <row r="105" spans="1:26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/>
      <c r="K105"/>
      <c r="L105" s="71"/>
      <c r="P105" s="71"/>
      <c r="Q105" s="71"/>
      <c r="R105" s="71"/>
      <c r="S105" s="64"/>
      <c r="T105" s="64"/>
      <c r="U105" s="1"/>
      <c r="V105" s="2"/>
      <c r="W105" s="6"/>
      <c r="X105" s="2"/>
      <c r="Y105" s="53"/>
      <c r="Z105" s="6"/>
    </row>
    <row r="106" spans="1:26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/>
      <c r="K106"/>
      <c r="L106" s="71"/>
      <c r="P106" s="71"/>
      <c r="Q106" s="71"/>
      <c r="R106" s="71"/>
      <c r="S106" s="64"/>
      <c r="T106" s="64"/>
      <c r="U106" s="1"/>
      <c r="V106" s="2"/>
      <c r="W106" s="6"/>
      <c r="X106" s="2"/>
      <c r="Y106" s="53"/>
      <c r="Z106" s="6"/>
    </row>
    <row r="107" spans="1:26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/>
      <c r="K107"/>
      <c r="L107" s="71"/>
      <c r="P107" s="71"/>
      <c r="Q107" s="71"/>
      <c r="R107" s="71"/>
      <c r="S107" s="64"/>
      <c r="T107" s="64"/>
      <c r="U107" s="1"/>
      <c r="V107" s="2"/>
      <c r="W107" s="6"/>
      <c r="X107" s="2"/>
      <c r="Y107" s="53"/>
      <c r="Z107" s="6"/>
    </row>
    <row r="108" spans="1:26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/>
      <c r="K108"/>
      <c r="L108" s="71"/>
      <c r="P108" s="71"/>
      <c r="Q108" s="71"/>
      <c r="R108" s="71"/>
      <c r="S108" s="64"/>
      <c r="T108" s="64"/>
      <c r="U108" s="1"/>
      <c r="V108" s="2"/>
      <c r="W108" s="6"/>
      <c r="X108" s="2"/>
      <c r="Y108" s="53"/>
      <c r="Z108" s="6"/>
    </row>
    <row r="109" spans="1:26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/>
      <c r="K109"/>
      <c r="L109" s="71"/>
      <c r="P109" s="71"/>
      <c r="Q109" s="71"/>
      <c r="R109" s="71"/>
      <c r="S109" s="64"/>
      <c r="T109" s="64"/>
      <c r="U109" s="1"/>
      <c r="V109" s="2"/>
      <c r="W109" s="6"/>
      <c r="X109" s="2"/>
      <c r="Y109" s="53"/>
      <c r="Z109" s="6"/>
    </row>
    <row r="110" spans="1:26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/>
      <c r="K110"/>
      <c r="L110" s="71"/>
      <c r="P110" s="71"/>
      <c r="Q110" s="71"/>
      <c r="R110" s="71"/>
      <c r="S110" s="64"/>
      <c r="T110" s="64"/>
      <c r="U110" s="1"/>
      <c r="V110" s="2"/>
      <c r="W110" s="6"/>
      <c r="X110" s="2"/>
      <c r="Y110" s="53"/>
      <c r="Z110" s="6"/>
    </row>
    <row r="111" spans="1:26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/>
      <c r="K111"/>
      <c r="L111" s="71"/>
      <c r="P111" s="71"/>
      <c r="Q111" s="71"/>
      <c r="R111" s="71"/>
      <c r="S111" s="64"/>
      <c r="T111" s="64"/>
      <c r="U111" s="1"/>
      <c r="V111" s="2"/>
      <c r="W111" s="6"/>
      <c r="X111" s="2"/>
      <c r="Y111" s="53"/>
      <c r="Z111" s="6"/>
    </row>
    <row r="112" spans="1:26" x14ac:dyDescent="0.2">
      <c r="A112" s="71"/>
      <c r="B112" s="71"/>
      <c r="C112" s="71"/>
      <c r="D112" s="71"/>
      <c r="E112" s="71"/>
      <c r="F112" s="71"/>
      <c r="G112" s="71"/>
      <c r="H112" s="71"/>
      <c r="I112" s="71"/>
      <c r="J112"/>
      <c r="K112"/>
      <c r="L112" s="71"/>
      <c r="P112" s="71"/>
      <c r="Q112" s="71"/>
      <c r="R112" s="71"/>
      <c r="S112" s="64"/>
      <c r="T112" s="64"/>
      <c r="U112" s="1"/>
      <c r="V112" s="2"/>
      <c r="W112" s="6"/>
      <c r="X112" s="2"/>
      <c r="Y112" s="53"/>
      <c r="Z112" s="6"/>
    </row>
    <row r="113" spans="1:26" x14ac:dyDescent="0.2">
      <c r="A113" s="71"/>
      <c r="B113" s="71"/>
      <c r="C113" s="71"/>
      <c r="D113" s="71"/>
      <c r="I113"/>
      <c r="J113"/>
      <c r="K113"/>
      <c r="L113"/>
      <c r="S113" s="64"/>
      <c r="T113" s="64"/>
      <c r="U113" s="1"/>
      <c r="V113" s="2"/>
      <c r="W113" s="6"/>
      <c r="X113" s="2"/>
      <c r="Y113" s="53"/>
      <c r="Z113" s="6"/>
    </row>
    <row r="114" spans="1:26" x14ac:dyDescent="0.2">
      <c r="A114" s="71"/>
      <c r="B114" s="71"/>
      <c r="C114" s="71"/>
      <c r="D114" s="71"/>
      <c r="I114"/>
      <c r="J114"/>
      <c r="K114"/>
      <c r="L114"/>
      <c r="S114" s="64"/>
      <c r="T114" s="64"/>
      <c r="U114" s="1"/>
      <c r="V114" s="2"/>
      <c r="W114" s="6"/>
      <c r="X114" s="2"/>
      <c r="Y114" s="53"/>
      <c r="Z114" s="6"/>
    </row>
    <row r="115" spans="1:26" x14ac:dyDescent="0.2">
      <c r="A115" s="71"/>
      <c r="B115" s="71"/>
      <c r="C115" s="71"/>
      <c r="D115" s="71"/>
      <c r="I115"/>
      <c r="J115"/>
      <c r="K115"/>
      <c r="L115"/>
      <c r="S115" s="64"/>
      <c r="T115" s="64"/>
      <c r="U115" s="1"/>
      <c r="V115" s="2"/>
      <c r="W115" s="6"/>
      <c r="X115" s="2"/>
      <c r="Y115" s="53"/>
      <c r="Z115" s="6"/>
    </row>
    <row r="116" spans="1:26" x14ac:dyDescent="0.2">
      <c r="A116" s="71"/>
      <c r="B116" s="71"/>
      <c r="C116" s="71"/>
      <c r="D116" s="71"/>
      <c r="I116"/>
      <c r="J116"/>
      <c r="K116"/>
      <c r="L116"/>
      <c r="S116" s="64"/>
      <c r="T116" s="64"/>
      <c r="U116" s="1"/>
      <c r="V116" s="2"/>
      <c r="W116" s="6"/>
      <c r="X116" s="2"/>
      <c r="Y116" s="53"/>
      <c r="Z116" s="6"/>
    </row>
    <row r="117" spans="1:26" x14ac:dyDescent="0.2">
      <c r="A117" s="71"/>
      <c r="B117" s="71"/>
      <c r="C117" s="71"/>
      <c r="I117"/>
      <c r="J117"/>
      <c r="K117"/>
      <c r="L117"/>
      <c r="S117" s="64"/>
      <c r="T117" s="64"/>
      <c r="U117" s="1"/>
      <c r="V117" s="2"/>
      <c r="W117" s="6"/>
      <c r="X117" s="2"/>
      <c r="Y117" s="53"/>
      <c r="Z117" s="6"/>
    </row>
    <row r="118" spans="1:26" x14ac:dyDescent="0.2">
      <c r="A118" s="71"/>
      <c r="B118" s="71"/>
      <c r="C118" s="71"/>
      <c r="I118"/>
      <c r="J118"/>
      <c r="K118"/>
      <c r="L118"/>
      <c r="S118" s="64"/>
      <c r="T118" s="64"/>
      <c r="U118" s="1"/>
      <c r="V118" s="2"/>
      <c r="W118" s="6"/>
      <c r="X118" s="2"/>
      <c r="Y118" s="53"/>
      <c r="Z118" s="6"/>
    </row>
    <row r="119" spans="1:26" x14ac:dyDescent="0.2">
      <c r="A119" s="71"/>
      <c r="B119" s="71"/>
      <c r="C119" s="71"/>
      <c r="I119"/>
      <c r="J119"/>
      <c r="K119"/>
      <c r="L119"/>
      <c r="S119" s="64"/>
      <c r="T119" s="64"/>
      <c r="U119" s="1"/>
      <c r="V119" s="2"/>
      <c r="W119" s="6"/>
      <c r="X119" s="2"/>
      <c r="Y119" s="53"/>
      <c r="Z119" s="6"/>
    </row>
    <row r="120" spans="1:26" x14ac:dyDescent="0.2">
      <c r="A120" s="71"/>
      <c r="B120" s="71"/>
      <c r="C120" s="71"/>
      <c r="I120"/>
      <c r="J120"/>
      <c r="K120"/>
      <c r="L120"/>
      <c r="S120" s="64"/>
      <c r="T120" s="64"/>
      <c r="U120" s="1"/>
      <c r="V120" s="2"/>
      <c r="W120" s="6"/>
      <c r="X120" s="2"/>
      <c r="Y120" s="53"/>
      <c r="Z120" s="6"/>
    </row>
    <row r="121" spans="1:26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J121"/>
      <c r="K121"/>
      <c r="L121" s="71"/>
      <c r="P121" s="71"/>
      <c r="Q121" s="71"/>
      <c r="R121" s="71"/>
      <c r="S121" s="64"/>
      <c r="T121" s="64"/>
      <c r="U121" s="1"/>
      <c r="V121" s="2"/>
      <c r="W121" s="6"/>
      <c r="X121" s="2"/>
      <c r="Y121" s="53"/>
      <c r="Z121" s="6"/>
    </row>
    <row r="122" spans="1:26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J122"/>
      <c r="K122"/>
      <c r="L122" s="71"/>
      <c r="P122" s="71"/>
      <c r="Q122" s="71"/>
      <c r="R122" s="71"/>
      <c r="S122" s="64"/>
      <c r="T122" s="64"/>
      <c r="U122" s="1"/>
      <c r="V122" s="2"/>
      <c r="W122" s="6"/>
      <c r="X122" s="2"/>
      <c r="Y122" s="53"/>
      <c r="Z122" s="6"/>
    </row>
    <row r="123" spans="1:26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J123"/>
      <c r="K123"/>
      <c r="L123" s="71"/>
      <c r="P123" s="71"/>
      <c r="Q123" s="71"/>
      <c r="R123" s="71"/>
      <c r="S123" s="64"/>
      <c r="T123" s="64"/>
      <c r="U123" s="1"/>
      <c r="V123" s="2"/>
      <c r="W123" s="6"/>
      <c r="X123" s="2"/>
      <c r="Y123" s="53"/>
      <c r="Z123" s="6"/>
    </row>
    <row r="124" spans="1:26" x14ac:dyDescent="0.2">
      <c r="A124" s="71"/>
      <c r="B124" s="71"/>
      <c r="C124" s="71"/>
      <c r="D124" s="71"/>
      <c r="I124"/>
      <c r="J124"/>
      <c r="K124"/>
      <c r="L124"/>
      <c r="M124"/>
      <c r="O124" s="71"/>
      <c r="P124" s="71"/>
      <c r="Q124" s="71"/>
      <c r="T124" s="71"/>
      <c r="V124" s="71"/>
      <c r="W124" s="71"/>
      <c r="X124" s="2"/>
      <c r="Y124" s="2"/>
      <c r="Z124" s="2"/>
    </row>
    <row r="125" spans="1:26" x14ac:dyDescent="0.2">
      <c r="A125" s="71"/>
      <c r="B125" s="71"/>
      <c r="C125" s="71"/>
      <c r="D125" s="71"/>
      <c r="I125"/>
      <c r="J125"/>
      <c r="K125"/>
      <c r="L125"/>
      <c r="M125"/>
      <c r="O125" s="71"/>
      <c r="P125" s="71"/>
      <c r="Q125" s="71"/>
      <c r="T125" s="71"/>
      <c r="V125" s="71"/>
      <c r="W125" s="71"/>
      <c r="X125" s="2"/>
      <c r="Y125" s="2"/>
      <c r="Z125" s="2"/>
    </row>
    <row r="126" spans="1:26" x14ac:dyDescent="0.2">
      <c r="A126" s="71"/>
      <c r="B126" s="71"/>
      <c r="C126" s="71"/>
      <c r="D126" s="71"/>
      <c r="I126"/>
      <c r="J126"/>
      <c r="K126"/>
      <c r="L126"/>
      <c r="M126"/>
      <c r="O126" s="71"/>
      <c r="P126" s="71"/>
      <c r="Q126" s="71"/>
      <c r="T126" s="71"/>
      <c r="V126" s="71"/>
      <c r="W126" s="71"/>
      <c r="X126" s="2"/>
      <c r="Y126" s="2"/>
      <c r="Z126" s="2"/>
    </row>
    <row r="127" spans="1:26" x14ac:dyDescent="0.2">
      <c r="A127" s="71"/>
      <c r="B127" s="71"/>
      <c r="C127" s="71"/>
      <c r="D127" s="71"/>
      <c r="I127"/>
      <c r="J127"/>
      <c r="K127"/>
      <c r="L127"/>
      <c r="M127"/>
      <c r="O127" s="71"/>
      <c r="P127" s="71"/>
      <c r="Q127" s="71"/>
      <c r="T127" s="71"/>
      <c r="V127" s="71"/>
      <c r="W127" s="71"/>
      <c r="X127" s="2"/>
      <c r="Y127" s="2"/>
      <c r="Z127" s="2"/>
    </row>
    <row r="128" spans="1:26" x14ac:dyDescent="0.2">
      <c r="A128" s="71"/>
      <c r="B128" s="71"/>
      <c r="C128" s="71"/>
      <c r="D128" s="71"/>
      <c r="I128"/>
      <c r="J128"/>
      <c r="K128"/>
      <c r="L128"/>
      <c r="M128"/>
      <c r="O128" s="71"/>
      <c r="P128" s="71"/>
      <c r="Q128" s="71"/>
      <c r="T128" s="71"/>
      <c r="V128" s="71"/>
      <c r="W128" s="71"/>
      <c r="X128" s="2"/>
      <c r="Y128" s="2"/>
      <c r="Z128" s="2"/>
    </row>
    <row r="129" spans="1:26" x14ac:dyDescent="0.2">
      <c r="A129" s="71"/>
      <c r="B129" s="71"/>
      <c r="C129" s="71"/>
      <c r="D129" s="71"/>
      <c r="I129"/>
      <c r="J129"/>
      <c r="K129"/>
      <c r="L129"/>
      <c r="M129"/>
      <c r="O129" s="71"/>
      <c r="P129" s="71"/>
      <c r="Q129" s="71"/>
      <c r="T129" s="71"/>
      <c r="V129" s="71"/>
      <c r="W129" s="71"/>
      <c r="X129" s="2"/>
      <c r="Y129" s="2"/>
      <c r="Z129" s="2"/>
    </row>
    <row r="130" spans="1:26" x14ac:dyDescent="0.2">
      <c r="A130" s="71"/>
      <c r="B130" s="71"/>
      <c r="C130" s="71"/>
      <c r="D130" s="71"/>
      <c r="I130"/>
      <c r="J130"/>
      <c r="K130"/>
      <c r="L130"/>
      <c r="M130"/>
      <c r="O130" s="71"/>
      <c r="P130" s="71"/>
      <c r="Q130" s="71"/>
      <c r="T130" s="71"/>
      <c r="V130" s="71"/>
      <c r="W130" s="71"/>
      <c r="X130" s="2"/>
      <c r="Y130" s="2"/>
      <c r="Z130" s="2"/>
    </row>
    <row r="131" spans="1:26" x14ac:dyDescent="0.2">
      <c r="A131" s="71"/>
      <c r="B131" s="71"/>
      <c r="C131" s="71"/>
      <c r="D131" s="71"/>
      <c r="I131"/>
      <c r="J131"/>
      <c r="K131"/>
      <c r="L131"/>
      <c r="M131"/>
      <c r="O131" s="71"/>
      <c r="P131" s="71"/>
      <c r="Q131" s="71"/>
      <c r="T131" s="71"/>
      <c r="V131" s="71"/>
      <c r="W131" s="71"/>
      <c r="X131" s="2"/>
      <c r="Y131" s="2"/>
      <c r="Z131" s="2"/>
    </row>
    <row r="132" spans="1:26" x14ac:dyDescent="0.2">
      <c r="A132" s="71"/>
      <c r="B132" s="71"/>
      <c r="C132" s="71"/>
      <c r="D132" s="71"/>
      <c r="I132"/>
      <c r="J132"/>
      <c r="K132"/>
      <c r="L132"/>
      <c r="M132"/>
      <c r="O132" s="71"/>
      <c r="P132" s="71"/>
      <c r="Q132" s="71"/>
      <c r="T132" s="71"/>
      <c r="V132" s="71"/>
      <c r="W132" s="71"/>
      <c r="X132" s="2"/>
      <c r="Y132" s="2"/>
      <c r="Z132" s="2"/>
    </row>
    <row r="133" spans="1:26" x14ac:dyDescent="0.2">
      <c r="A133" s="71"/>
      <c r="B133" s="71"/>
      <c r="C133" s="71"/>
      <c r="D133" s="71"/>
      <c r="I133"/>
      <c r="J133"/>
      <c r="K133"/>
      <c r="L133"/>
      <c r="M133"/>
      <c r="O133" s="71"/>
      <c r="P133" s="71"/>
      <c r="Q133" s="71"/>
      <c r="T133" s="71"/>
      <c r="V133" s="71"/>
      <c r="W133" s="71"/>
      <c r="X133" s="2"/>
      <c r="Y133" s="2"/>
      <c r="Z133" s="2"/>
    </row>
    <row r="134" spans="1:26" x14ac:dyDescent="0.2">
      <c r="A134" s="71"/>
      <c r="B134" s="71"/>
      <c r="C134" s="71"/>
      <c r="D134" s="71"/>
      <c r="I134"/>
      <c r="J134"/>
      <c r="K134"/>
      <c r="L134"/>
      <c r="M134"/>
      <c r="O134" s="71"/>
      <c r="P134" s="71"/>
      <c r="Q134" s="71"/>
      <c r="T134" s="71"/>
      <c r="V134" s="71"/>
      <c r="W134" s="71"/>
      <c r="X134" s="2"/>
      <c r="Y134" s="2"/>
      <c r="Z134" s="2"/>
    </row>
    <row r="135" spans="1:26" x14ac:dyDescent="0.2">
      <c r="A135" s="71"/>
      <c r="B135" s="71"/>
      <c r="C135" s="71"/>
      <c r="D135" s="71"/>
      <c r="I135"/>
      <c r="J135"/>
      <c r="K135"/>
      <c r="L135"/>
      <c r="M135"/>
      <c r="O135" s="71"/>
      <c r="P135" s="71"/>
      <c r="Q135" s="71"/>
      <c r="T135" s="71"/>
      <c r="V135" s="71"/>
      <c r="W135" s="71"/>
      <c r="X135" s="2"/>
      <c r="Y135" s="2"/>
      <c r="Z135" s="2"/>
    </row>
    <row r="136" spans="1:26" x14ac:dyDescent="0.2">
      <c r="A136" s="71"/>
      <c r="B136" s="71"/>
      <c r="C136" s="71"/>
      <c r="D136" s="71"/>
      <c r="I136"/>
      <c r="J136"/>
      <c r="K136"/>
      <c r="L136"/>
      <c r="M136"/>
      <c r="O136" s="71"/>
      <c r="P136" s="71"/>
      <c r="Q136" s="71"/>
      <c r="T136" s="71"/>
      <c r="V136" s="71"/>
      <c r="W136" s="71"/>
      <c r="X136" s="2"/>
      <c r="Y136" s="2"/>
      <c r="Z136" s="2"/>
    </row>
    <row r="137" spans="1:26" x14ac:dyDescent="0.2">
      <c r="A137" s="71"/>
      <c r="B137" s="71"/>
      <c r="C137" s="71"/>
      <c r="D137" s="71"/>
      <c r="I137"/>
      <c r="J137"/>
      <c r="K137"/>
      <c r="L137"/>
      <c r="M137"/>
      <c r="O137" s="71"/>
      <c r="P137" s="71"/>
      <c r="Q137" s="71"/>
      <c r="T137" s="71"/>
      <c r="V137" s="71"/>
      <c r="W137" s="71"/>
      <c r="X137" s="2"/>
      <c r="Y137" s="2"/>
      <c r="Z137" s="2"/>
    </row>
    <row r="138" spans="1:26" s="33" customFormat="1" x14ac:dyDescent="0.2">
      <c r="A138" s="71"/>
      <c r="B138" s="71"/>
      <c r="C138" s="71"/>
      <c r="D138" s="71"/>
      <c r="E138"/>
      <c r="F138"/>
      <c r="G138"/>
      <c r="H138"/>
      <c r="I138"/>
      <c r="J138"/>
      <c r="K138"/>
      <c r="L138"/>
      <c r="M138"/>
      <c r="N138"/>
      <c r="O138" s="71"/>
      <c r="P138" s="71"/>
      <c r="Q138" s="71"/>
      <c r="R138"/>
      <c r="T138" s="71"/>
      <c r="U138"/>
      <c r="V138" s="71"/>
      <c r="W138" s="71"/>
      <c r="X138" s="36"/>
      <c r="Y138" s="36"/>
      <c r="Z138" s="36"/>
    </row>
    <row r="139" spans="1:26" s="33" customFormat="1" x14ac:dyDescent="0.2">
      <c r="A139" s="71"/>
      <c r="B139" s="71"/>
      <c r="C139" s="71"/>
      <c r="D139" s="71"/>
      <c r="E139"/>
      <c r="F139"/>
      <c r="G139"/>
      <c r="H139"/>
      <c r="I139"/>
      <c r="J139"/>
      <c r="K139"/>
      <c r="L139"/>
      <c r="M139"/>
      <c r="N139"/>
      <c r="O139" s="71"/>
      <c r="P139" s="71"/>
      <c r="Q139" s="71"/>
      <c r="R139"/>
      <c r="T139" s="71"/>
      <c r="U139"/>
      <c r="V139" s="71"/>
      <c r="W139" s="71"/>
      <c r="X139" s="36"/>
      <c r="Y139" s="36"/>
      <c r="Z139" s="36"/>
    </row>
    <row r="140" spans="1:26" x14ac:dyDescent="0.2">
      <c r="A140" s="71"/>
      <c r="B140" s="71"/>
      <c r="C140" s="71"/>
      <c r="D140" s="71"/>
      <c r="I140"/>
      <c r="J140"/>
      <c r="K140"/>
      <c r="L140"/>
      <c r="M140"/>
      <c r="O140" s="71"/>
      <c r="P140" s="71"/>
      <c r="Q140" s="71"/>
      <c r="T140" s="71"/>
      <c r="V140" s="71"/>
      <c r="W140" s="71"/>
      <c r="X140" s="2"/>
      <c r="Y140" s="2"/>
      <c r="Z140" s="2"/>
    </row>
    <row r="141" spans="1:26" x14ac:dyDescent="0.2">
      <c r="A141" s="71"/>
      <c r="B141" s="71"/>
      <c r="C141" s="71"/>
      <c r="D141" s="71"/>
      <c r="I141"/>
      <c r="J141"/>
      <c r="K141"/>
      <c r="L141"/>
      <c r="M141"/>
      <c r="O141" s="71"/>
      <c r="P141" s="71"/>
      <c r="Q141" s="71"/>
      <c r="T141" s="71"/>
      <c r="V141" s="71"/>
      <c r="W141" s="71"/>
      <c r="X141" s="2"/>
      <c r="Y141" s="2"/>
      <c r="Z141" s="2"/>
    </row>
    <row r="142" spans="1:26" x14ac:dyDescent="0.2">
      <c r="A142" s="71"/>
      <c r="B142" s="71"/>
      <c r="C142" s="71"/>
      <c r="D142" s="71"/>
      <c r="I142"/>
      <c r="J142"/>
      <c r="K142"/>
      <c r="L142"/>
      <c r="M142"/>
      <c r="O142" s="71"/>
      <c r="P142" s="71"/>
      <c r="Q142" s="71"/>
      <c r="T142" s="71"/>
      <c r="V142" s="71"/>
      <c r="W142" s="71"/>
      <c r="X142" s="2"/>
      <c r="Y142" s="2"/>
      <c r="Z142" s="2"/>
    </row>
    <row r="143" spans="1:26" x14ac:dyDescent="0.2">
      <c r="A143" s="71"/>
      <c r="B143" s="71"/>
      <c r="C143" s="71"/>
      <c r="D143" s="71"/>
      <c r="I143"/>
      <c r="J143"/>
      <c r="K143"/>
      <c r="L143"/>
      <c r="M143"/>
      <c r="O143" s="71"/>
      <c r="P143" s="71"/>
      <c r="Q143" s="71"/>
      <c r="T143" s="71"/>
      <c r="V143" s="71"/>
      <c r="W143" s="71"/>
      <c r="X143" s="2"/>
      <c r="Y143" s="2"/>
      <c r="Z143" s="2"/>
    </row>
    <row r="144" spans="1:26" x14ac:dyDescent="0.2">
      <c r="A144" s="71"/>
      <c r="B144" s="71"/>
      <c r="C144" s="71"/>
      <c r="D144" s="71"/>
      <c r="I144"/>
      <c r="J144"/>
      <c r="K144"/>
      <c r="L144"/>
      <c r="M144"/>
      <c r="O144" s="71"/>
      <c r="P144" s="71"/>
      <c r="Q144" s="71"/>
      <c r="T144" s="71"/>
      <c r="V144" s="71"/>
      <c r="W144" s="71"/>
      <c r="X144" s="2"/>
      <c r="Y144" s="2"/>
      <c r="Z144" s="2"/>
    </row>
    <row r="145" spans="1:26" x14ac:dyDescent="0.2">
      <c r="A145" s="71"/>
      <c r="B145" s="71"/>
      <c r="C145" s="71"/>
      <c r="D145" s="71"/>
      <c r="I145"/>
      <c r="J145"/>
      <c r="K145"/>
      <c r="L145"/>
      <c r="M145"/>
      <c r="O145" s="71"/>
      <c r="P145" s="71"/>
      <c r="Q145" s="71"/>
      <c r="T145" s="71"/>
      <c r="V145" s="71"/>
      <c r="W145" s="71"/>
      <c r="X145" s="2"/>
      <c r="Y145" s="2"/>
      <c r="Z145" s="2"/>
    </row>
    <row r="146" spans="1:26" x14ac:dyDescent="0.2">
      <c r="A146" s="71"/>
      <c r="B146" s="71"/>
      <c r="C146" s="71"/>
      <c r="D146" s="71"/>
      <c r="I146"/>
      <c r="J146"/>
      <c r="K146"/>
      <c r="L146"/>
      <c r="M146"/>
      <c r="O146" s="71"/>
      <c r="P146" s="71"/>
      <c r="Q146" s="71"/>
      <c r="T146" s="71"/>
      <c r="V146" s="71"/>
      <c r="W146" s="71"/>
      <c r="X146" s="2"/>
      <c r="Y146" s="2"/>
      <c r="Z146" s="2"/>
    </row>
    <row r="147" spans="1:26" x14ac:dyDescent="0.2">
      <c r="A147" s="71"/>
      <c r="B147" s="71"/>
      <c r="C147" s="71"/>
      <c r="D147" s="71"/>
      <c r="I147"/>
      <c r="J147"/>
      <c r="K147"/>
      <c r="L147"/>
      <c r="M147"/>
      <c r="O147" s="71"/>
      <c r="P147" s="71"/>
      <c r="Q147" s="71"/>
      <c r="T147" s="71"/>
      <c r="V147" s="71"/>
      <c r="W147" s="71"/>
      <c r="X147" s="2"/>
      <c r="Y147" s="2"/>
      <c r="Z147" s="2"/>
    </row>
    <row r="148" spans="1:26" x14ac:dyDescent="0.2">
      <c r="A148" s="71"/>
      <c r="B148" s="71"/>
      <c r="C148" s="71"/>
      <c r="D148" s="71"/>
      <c r="I148"/>
      <c r="J148"/>
      <c r="K148"/>
      <c r="L148"/>
      <c r="M148"/>
      <c r="O148" s="71"/>
      <c r="P148" s="71"/>
      <c r="Q148" s="71"/>
      <c r="T148" s="71"/>
      <c r="V148" s="71"/>
      <c r="W148" s="71"/>
      <c r="X148" s="2"/>
      <c r="Y148" s="2"/>
      <c r="Z148" s="2"/>
    </row>
    <row r="149" spans="1:26" x14ac:dyDescent="0.2">
      <c r="A149" s="71"/>
      <c r="B149" s="71"/>
      <c r="C149" s="71"/>
      <c r="D149" s="71"/>
      <c r="I149"/>
      <c r="J149"/>
      <c r="K149"/>
      <c r="L149"/>
      <c r="M149"/>
      <c r="O149" s="71"/>
      <c r="P149" s="71"/>
      <c r="Q149" s="71"/>
      <c r="T149" s="71"/>
      <c r="V149" s="71"/>
      <c r="W149" s="71"/>
      <c r="X149" s="2"/>
      <c r="Y149" s="2"/>
      <c r="Z149" s="2"/>
    </row>
    <row r="150" spans="1:26" x14ac:dyDescent="0.2">
      <c r="A150" s="71"/>
      <c r="B150" s="71"/>
      <c r="C150" s="71"/>
      <c r="D150" s="71"/>
      <c r="I150"/>
      <c r="J150"/>
      <c r="K150"/>
      <c r="L150"/>
      <c r="M150"/>
      <c r="O150" s="71"/>
      <c r="P150" s="71"/>
      <c r="Q150" s="71"/>
      <c r="T150" s="71"/>
      <c r="V150" s="71"/>
      <c r="W150" s="71"/>
      <c r="X150" s="2"/>
      <c r="Y150" s="2"/>
      <c r="Z150" s="2"/>
    </row>
    <row r="151" spans="1:26" x14ac:dyDescent="0.2">
      <c r="A151" s="71"/>
      <c r="B151" s="71"/>
      <c r="C151" s="71"/>
      <c r="D151" s="71"/>
      <c r="I151"/>
      <c r="J151"/>
      <c r="K151"/>
      <c r="L151"/>
      <c r="M151"/>
      <c r="O151" s="71"/>
      <c r="P151" s="71"/>
      <c r="Q151" s="71"/>
      <c r="T151" s="71"/>
      <c r="V151" s="71"/>
      <c r="W151" s="71"/>
      <c r="X151" s="2"/>
      <c r="Y151" s="2"/>
      <c r="Z151" s="2"/>
    </row>
    <row r="152" spans="1:26" x14ac:dyDescent="0.2">
      <c r="A152" s="71"/>
      <c r="B152" s="71"/>
      <c r="C152" s="71"/>
      <c r="D152" s="71"/>
      <c r="I152"/>
      <c r="J152"/>
      <c r="K152"/>
      <c r="L152"/>
      <c r="M152"/>
      <c r="O152" s="71"/>
      <c r="P152" s="71"/>
      <c r="Q152" s="71"/>
      <c r="T152" s="71"/>
      <c r="V152" s="71"/>
      <c r="W152" s="71"/>
      <c r="X152" s="2"/>
      <c r="Y152" s="2"/>
      <c r="Z152" s="2"/>
    </row>
    <row r="153" spans="1:26" x14ac:dyDescent="0.2">
      <c r="A153" s="71"/>
      <c r="B153" s="71"/>
      <c r="C153" s="71"/>
      <c r="D153" s="71"/>
      <c r="I153"/>
      <c r="J153"/>
      <c r="K153"/>
      <c r="L153"/>
      <c r="M153"/>
      <c r="O153" s="71"/>
      <c r="P153" s="71"/>
      <c r="Q153" s="71"/>
      <c r="T153" s="71"/>
      <c r="V153" s="71"/>
      <c r="W153" s="71"/>
      <c r="X153" s="2"/>
      <c r="Y153" s="2"/>
      <c r="Z153" s="2"/>
    </row>
    <row r="154" spans="1:26" x14ac:dyDescent="0.2">
      <c r="A154" s="71"/>
      <c r="B154" s="71"/>
      <c r="C154" s="71"/>
      <c r="D154" s="71"/>
      <c r="I154"/>
      <c r="J154"/>
      <c r="K154"/>
      <c r="L154"/>
      <c r="M154"/>
      <c r="O154" s="71"/>
      <c r="P154" s="71"/>
      <c r="Q154" s="71"/>
      <c r="T154" s="71"/>
      <c r="V154" s="71"/>
      <c r="W154" s="71"/>
      <c r="X154" s="2"/>
      <c r="Y154" s="2"/>
      <c r="Z154" s="2"/>
    </row>
    <row r="155" spans="1:26" x14ac:dyDescent="0.2">
      <c r="A155" s="71"/>
      <c r="B155" s="71"/>
      <c r="C155" s="71"/>
      <c r="D155" s="71"/>
      <c r="I155"/>
      <c r="J155"/>
      <c r="K155"/>
      <c r="L155"/>
      <c r="M155"/>
      <c r="O155" s="71"/>
      <c r="P155" s="71"/>
      <c r="Q155" s="71"/>
      <c r="T155" s="71"/>
      <c r="V155" s="71"/>
      <c r="W155" s="71"/>
      <c r="X155" s="2"/>
      <c r="Y155" s="2"/>
      <c r="Z155" s="2"/>
    </row>
    <row r="156" spans="1:26" x14ac:dyDescent="0.2">
      <c r="A156" s="71"/>
      <c r="B156" s="71"/>
      <c r="C156" s="71"/>
      <c r="D156" s="71"/>
      <c r="I156"/>
      <c r="J156"/>
      <c r="K156"/>
      <c r="L156"/>
      <c r="M156"/>
      <c r="O156" s="71"/>
      <c r="P156" s="71"/>
      <c r="Q156" s="71"/>
      <c r="T156" s="71"/>
      <c r="V156" s="71"/>
      <c r="W156" s="71"/>
      <c r="X156" s="2"/>
      <c r="Y156" s="2"/>
      <c r="Z156" s="2"/>
    </row>
    <row r="157" spans="1:26" x14ac:dyDescent="0.2">
      <c r="A157" s="71"/>
      <c r="B157" s="71"/>
      <c r="C157" s="71"/>
      <c r="D157" s="71"/>
      <c r="I157"/>
      <c r="J157"/>
      <c r="K157"/>
      <c r="L157"/>
      <c r="M157"/>
      <c r="O157" s="71"/>
      <c r="P157" s="71"/>
      <c r="Q157" s="71"/>
      <c r="T157" s="71"/>
      <c r="V157" s="71"/>
      <c r="W157" s="71"/>
      <c r="X157" s="2"/>
      <c r="Y157" s="2"/>
      <c r="Z157" s="2"/>
    </row>
    <row r="158" spans="1:26" x14ac:dyDescent="0.2">
      <c r="A158" s="71"/>
      <c r="B158" s="71"/>
      <c r="C158" s="71"/>
      <c r="D158" s="71"/>
      <c r="I158"/>
      <c r="J158"/>
      <c r="K158"/>
      <c r="L158"/>
      <c r="M158"/>
      <c r="O158" s="71"/>
      <c r="P158" s="71"/>
      <c r="Q158" s="71"/>
      <c r="T158" s="71"/>
      <c r="V158" s="71"/>
      <c r="W158" s="71"/>
      <c r="X158" s="2"/>
      <c r="Y158" s="2"/>
      <c r="Z158" s="2"/>
    </row>
    <row r="159" spans="1:26" x14ac:dyDescent="0.2">
      <c r="A159" s="71"/>
      <c r="B159" s="71"/>
      <c r="C159" s="71"/>
      <c r="D159" s="71"/>
      <c r="I159"/>
      <c r="J159"/>
      <c r="K159"/>
      <c r="L159"/>
      <c r="M159"/>
      <c r="O159" s="71"/>
      <c r="P159" s="71"/>
      <c r="Q159" s="71"/>
      <c r="T159" s="71"/>
      <c r="V159" s="71"/>
      <c r="W159" s="71"/>
      <c r="X159" s="2"/>
      <c r="Y159" s="2"/>
      <c r="Z159" s="2"/>
    </row>
    <row r="160" spans="1:26" x14ac:dyDescent="0.2">
      <c r="A160" s="71"/>
      <c r="B160" s="71"/>
      <c r="C160" s="71"/>
      <c r="D160" s="71"/>
      <c r="I160"/>
      <c r="J160"/>
      <c r="K160"/>
      <c r="L160"/>
      <c r="M160"/>
      <c r="O160" s="71"/>
      <c r="P160" s="71"/>
      <c r="Q160" s="71"/>
      <c r="T160" s="71"/>
      <c r="V160" s="71"/>
      <c r="W160" s="71"/>
      <c r="X160" s="2"/>
      <c r="Y160" s="2"/>
      <c r="Z160" s="2"/>
    </row>
    <row r="161" spans="1:26" x14ac:dyDescent="0.2">
      <c r="A161" s="71"/>
      <c r="B161" s="71"/>
      <c r="C161" s="71"/>
      <c r="D161" s="71"/>
      <c r="I161"/>
      <c r="J161"/>
      <c r="K161"/>
      <c r="L161"/>
      <c r="M161"/>
      <c r="O161" s="71"/>
      <c r="P161" s="71"/>
      <c r="Q161" s="71"/>
      <c r="T161" s="71"/>
      <c r="V161" s="71"/>
      <c r="W161" s="71"/>
      <c r="X161" s="2"/>
      <c r="Y161" s="2"/>
      <c r="Z161" s="2"/>
    </row>
    <row r="162" spans="1:26" x14ac:dyDescent="0.2">
      <c r="A162" s="71"/>
      <c r="B162" s="71"/>
      <c r="C162" s="71"/>
      <c r="D162" s="71"/>
      <c r="I162"/>
      <c r="J162"/>
      <c r="K162"/>
      <c r="L162"/>
      <c r="M162"/>
      <c r="O162" s="71"/>
      <c r="P162" s="71"/>
      <c r="Q162" s="71"/>
      <c r="T162" s="71"/>
      <c r="V162" s="71"/>
      <c r="W162" s="71"/>
      <c r="X162" s="2"/>
      <c r="Y162" s="2"/>
      <c r="Z162" s="2"/>
    </row>
    <row r="163" spans="1:26" x14ac:dyDescent="0.2">
      <c r="A163" s="71"/>
      <c r="B163" s="71"/>
      <c r="C163" s="71"/>
      <c r="D163" s="71"/>
      <c r="I163"/>
      <c r="J163"/>
      <c r="K163"/>
      <c r="L163"/>
      <c r="M163"/>
      <c r="V163" s="71"/>
      <c r="W163" s="71"/>
      <c r="X163" s="2"/>
      <c r="Y163" s="2"/>
      <c r="Z163" s="2"/>
    </row>
    <row r="164" spans="1:26" x14ac:dyDescent="0.2">
      <c r="A164" s="71"/>
      <c r="B164" s="71"/>
      <c r="C164" s="71"/>
      <c r="D164" s="71"/>
      <c r="I164"/>
      <c r="J164"/>
      <c r="K164"/>
      <c r="L164"/>
      <c r="M164"/>
      <c r="V164" s="71"/>
      <c r="W164" s="71"/>
      <c r="X164" s="2"/>
      <c r="Y164" s="2"/>
      <c r="Z164" s="2"/>
    </row>
    <row r="165" spans="1:26" x14ac:dyDescent="0.2">
      <c r="A165" s="71"/>
      <c r="B165" s="71"/>
      <c r="C165" s="71"/>
      <c r="D165" s="71"/>
      <c r="I165"/>
      <c r="J165"/>
      <c r="K165"/>
      <c r="L165"/>
      <c r="M165"/>
      <c r="V165" s="71"/>
      <c r="W165" s="71"/>
      <c r="X165" s="2"/>
      <c r="Y165" s="2"/>
      <c r="Z165" s="2"/>
    </row>
    <row r="166" spans="1:26" x14ac:dyDescent="0.2">
      <c r="A166" s="71"/>
      <c r="B166" s="71"/>
      <c r="C166" s="71"/>
      <c r="D166" s="71"/>
      <c r="I166"/>
      <c r="J166"/>
      <c r="K166"/>
      <c r="L166"/>
      <c r="M166"/>
      <c r="V166" s="71"/>
      <c r="W166" s="71"/>
      <c r="X166" s="2"/>
      <c r="Y166" s="2"/>
      <c r="Z166" s="2"/>
    </row>
    <row r="167" spans="1:26" x14ac:dyDescent="0.2">
      <c r="A167" s="71"/>
      <c r="B167" s="71"/>
      <c r="C167" s="71"/>
      <c r="I167"/>
      <c r="J167"/>
      <c r="K167"/>
      <c r="L167"/>
      <c r="M167"/>
      <c r="V167" s="71"/>
      <c r="W167" s="71"/>
      <c r="X167" s="2"/>
      <c r="Y167" s="2"/>
      <c r="Z167" s="2"/>
    </row>
    <row r="168" spans="1:26" x14ac:dyDescent="0.2">
      <c r="A168" s="71"/>
      <c r="B168" s="71"/>
      <c r="C168" s="71"/>
      <c r="I168"/>
      <c r="J168"/>
      <c r="K168"/>
      <c r="L168"/>
      <c r="M168"/>
      <c r="V168" s="71"/>
      <c r="W168" s="71"/>
      <c r="X168" s="2"/>
      <c r="Y168" s="2"/>
      <c r="Z168" s="2"/>
    </row>
    <row r="169" spans="1:26" x14ac:dyDescent="0.2">
      <c r="A169" s="71"/>
      <c r="B169" s="71"/>
      <c r="C169" s="71"/>
      <c r="I169"/>
      <c r="J169"/>
      <c r="K169"/>
      <c r="L169"/>
      <c r="M169"/>
      <c r="V169" s="71"/>
      <c r="W169" s="71"/>
      <c r="X169" s="2"/>
      <c r="Y169" s="2"/>
      <c r="Z169" s="2"/>
    </row>
    <row r="170" spans="1:26" x14ac:dyDescent="0.2">
      <c r="A170" s="71"/>
      <c r="B170" s="71"/>
      <c r="C170" s="71"/>
      <c r="I170"/>
      <c r="J170"/>
      <c r="K170"/>
      <c r="L170"/>
      <c r="M170"/>
      <c r="V170" s="71"/>
      <c r="W170" s="71"/>
      <c r="X170" s="2"/>
      <c r="Y170" s="2"/>
      <c r="Z170" s="2"/>
    </row>
    <row r="171" spans="1:26" x14ac:dyDescent="0.2">
      <c r="X171" s="2"/>
      <c r="Y171" s="2"/>
      <c r="Z171" s="2"/>
    </row>
    <row r="172" spans="1:26" x14ac:dyDescent="0.2">
      <c r="X172" s="2"/>
      <c r="Y172" s="2"/>
      <c r="Z172" s="2"/>
    </row>
    <row r="173" spans="1:26" x14ac:dyDescent="0.2">
      <c r="X173" s="2"/>
      <c r="Y173" s="2"/>
      <c r="Z173" s="2"/>
    </row>
    <row r="174" spans="1:26" x14ac:dyDescent="0.2">
      <c r="X174" s="2"/>
      <c r="Y174" s="2"/>
      <c r="Z174" s="2"/>
    </row>
    <row r="175" spans="1:26" x14ac:dyDescent="0.2">
      <c r="X175" s="2"/>
      <c r="Y175" s="2"/>
      <c r="Z175" s="2"/>
    </row>
    <row r="176" spans="1:26" x14ac:dyDescent="0.2">
      <c r="X176" s="2"/>
      <c r="Y176" s="2"/>
      <c r="Z176" s="2"/>
    </row>
    <row r="177" spans="24:26" x14ac:dyDescent="0.2">
      <c r="X177" s="2"/>
      <c r="Y177" s="2"/>
      <c r="Z177" s="2"/>
    </row>
    <row r="178" spans="24:26" x14ac:dyDescent="0.2">
      <c r="X178" s="2"/>
      <c r="Y178" s="2"/>
      <c r="Z178" s="2"/>
    </row>
    <row r="179" spans="24:26" x14ac:dyDescent="0.2">
      <c r="X179" s="2"/>
      <c r="Y179" s="2"/>
      <c r="Z179" s="2"/>
    </row>
    <row r="180" spans="24:26" x14ac:dyDescent="0.2">
      <c r="X180" s="2"/>
      <c r="Y180" s="2"/>
      <c r="Z180" s="2"/>
    </row>
    <row r="219" spans="1:23" x14ac:dyDescent="0.2">
      <c r="A219" s="71"/>
      <c r="B219" s="71"/>
      <c r="C219" s="71"/>
      <c r="D219" s="71"/>
      <c r="I219"/>
      <c r="J219"/>
      <c r="K219"/>
      <c r="L219"/>
      <c r="M219"/>
      <c r="V219" s="71"/>
      <c r="W219" s="71"/>
    </row>
    <row r="220" spans="1:23" x14ac:dyDescent="0.2">
      <c r="A220" s="71"/>
      <c r="B220" s="71"/>
      <c r="C220" s="71"/>
      <c r="D220" s="71"/>
      <c r="I220"/>
      <c r="J220"/>
      <c r="K220"/>
      <c r="L220"/>
      <c r="M220"/>
      <c r="V220" s="71"/>
      <c r="W220" s="71"/>
    </row>
    <row r="221" spans="1:23" x14ac:dyDescent="0.2">
      <c r="A221" s="71"/>
      <c r="B221" s="71"/>
      <c r="C221" s="71"/>
      <c r="D221" s="71"/>
      <c r="I221"/>
      <c r="J221"/>
      <c r="K221"/>
      <c r="L221"/>
      <c r="M221"/>
      <c r="V221" s="71"/>
      <c r="W221" s="71"/>
    </row>
    <row r="222" spans="1:23" x14ac:dyDescent="0.2">
      <c r="A222" s="71"/>
      <c r="B222" s="71"/>
      <c r="C222" s="71"/>
      <c r="D222" s="71"/>
      <c r="I222"/>
      <c r="J222"/>
      <c r="K222"/>
      <c r="L222"/>
      <c r="M222"/>
      <c r="V222" s="71"/>
      <c r="W222" s="71"/>
    </row>
    <row r="223" spans="1:23" x14ac:dyDescent="0.2">
      <c r="A223" s="71"/>
      <c r="B223" s="71"/>
      <c r="C223" s="71"/>
      <c r="D223" s="71"/>
      <c r="I223"/>
      <c r="J223"/>
      <c r="K223"/>
      <c r="L223"/>
      <c r="M223"/>
      <c r="V223" s="71"/>
      <c r="W223" s="71"/>
    </row>
    <row r="224" spans="1:23" x14ac:dyDescent="0.2">
      <c r="A224" s="71"/>
      <c r="B224" s="71"/>
      <c r="C224" s="71"/>
      <c r="D224" s="71"/>
      <c r="I224"/>
      <c r="J224"/>
      <c r="K224"/>
      <c r="L224"/>
      <c r="M224"/>
      <c r="V224" s="71"/>
      <c r="W224" s="71"/>
    </row>
    <row r="225" spans="1:23" x14ac:dyDescent="0.2">
      <c r="A225" s="71"/>
      <c r="B225" s="71"/>
      <c r="C225" s="71"/>
      <c r="D225" s="71"/>
      <c r="I225"/>
      <c r="J225"/>
      <c r="K225"/>
      <c r="L225"/>
      <c r="M225"/>
      <c r="V225" s="71"/>
      <c r="W225" s="71"/>
    </row>
    <row r="226" spans="1:23" x14ac:dyDescent="0.2">
      <c r="A226" s="71"/>
      <c r="B226" s="71"/>
      <c r="C226" s="71"/>
      <c r="D226" s="71"/>
      <c r="I226"/>
      <c r="J226"/>
      <c r="K226"/>
      <c r="L226"/>
      <c r="M226"/>
      <c r="V226" s="71"/>
      <c r="W226" s="71"/>
    </row>
    <row r="227" spans="1:23" x14ac:dyDescent="0.2">
      <c r="A227" s="71"/>
      <c r="B227" s="71"/>
      <c r="C227" s="71"/>
      <c r="D227" s="71"/>
      <c r="I227"/>
      <c r="J227"/>
      <c r="K227"/>
      <c r="L227"/>
      <c r="M227"/>
      <c r="V227" s="71"/>
      <c r="W227" s="71"/>
    </row>
    <row r="228" spans="1:23" x14ac:dyDescent="0.2">
      <c r="A228" s="71"/>
      <c r="B228" s="71"/>
      <c r="C228" s="71"/>
      <c r="I228"/>
      <c r="J228"/>
      <c r="K228"/>
      <c r="L228"/>
      <c r="M228"/>
      <c r="V228" s="71"/>
      <c r="W228" s="71"/>
    </row>
    <row r="229" spans="1:23" x14ac:dyDescent="0.2">
      <c r="A229" s="71"/>
      <c r="B229" s="71"/>
      <c r="C229" s="71"/>
      <c r="I229"/>
      <c r="J229"/>
      <c r="K229"/>
      <c r="L229"/>
      <c r="M229"/>
      <c r="V229" s="71"/>
      <c r="W229" s="71"/>
    </row>
    <row r="230" spans="1:23" x14ac:dyDescent="0.2">
      <c r="A230" s="71"/>
      <c r="B230" s="71"/>
      <c r="C230" s="71"/>
      <c r="I230"/>
      <c r="J230"/>
      <c r="K230"/>
      <c r="L230"/>
      <c r="M230"/>
      <c r="V230" s="71"/>
      <c r="W230" s="71"/>
    </row>
    <row r="231" spans="1:23" x14ac:dyDescent="0.2">
      <c r="A231" s="71"/>
      <c r="B231" s="71"/>
      <c r="C231" s="71"/>
      <c r="I231"/>
      <c r="J231"/>
      <c r="K231"/>
      <c r="L231"/>
      <c r="M231"/>
      <c r="V231" s="71"/>
      <c r="W231" s="71"/>
    </row>
    <row r="232" spans="1:23" x14ac:dyDescent="0.2">
      <c r="A232" s="71"/>
      <c r="B232" s="71"/>
      <c r="C232" s="71"/>
      <c r="I232"/>
      <c r="J232"/>
      <c r="K232"/>
      <c r="L232"/>
      <c r="M232"/>
      <c r="V232" s="71"/>
      <c r="W232" s="71"/>
    </row>
    <row r="233" spans="1:23" x14ac:dyDescent="0.2">
      <c r="A233" s="41"/>
      <c r="B233" s="41"/>
      <c r="C233" s="41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</row>
    <row r="234" spans="1:23" x14ac:dyDescent="0.2">
      <c r="A234" s="33"/>
      <c r="B234" s="33"/>
      <c r="C234" s="33"/>
      <c r="D234" s="33"/>
      <c r="E234" s="33"/>
      <c r="F234" s="33"/>
      <c r="G234" s="33"/>
      <c r="H234" s="33"/>
      <c r="N234" s="33"/>
      <c r="O234" s="33"/>
      <c r="P234" s="33"/>
      <c r="Q234" s="33"/>
      <c r="R234" s="33"/>
      <c r="S234" s="33"/>
    </row>
    <row r="235" spans="1:23" x14ac:dyDescent="0.2">
      <c r="A235" s="33"/>
      <c r="B235" s="33"/>
      <c r="C235" s="33"/>
      <c r="D235" s="33"/>
      <c r="E235" s="33"/>
      <c r="F235" s="33"/>
      <c r="G235" s="33"/>
      <c r="H235" s="33"/>
      <c r="N235" s="33"/>
      <c r="O235" s="33"/>
      <c r="P235" s="33"/>
      <c r="Q235" s="33"/>
      <c r="R235" s="33"/>
      <c r="S235" s="33"/>
    </row>
    <row r="236" spans="1:23" x14ac:dyDescent="0.2">
      <c r="A236" s="33"/>
      <c r="B236" s="33"/>
      <c r="C236" s="33"/>
      <c r="D236" s="33"/>
      <c r="E236" s="33"/>
      <c r="F236" s="33"/>
      <c r="G236" s="33"/>
      <c r="H236" s="33"/>
      <c r="N236" s="33"/>
      <c r="O236" s="33"/>
      <c r="P236" s="33"/>
      <c r="Q236" s="33"/>
      <c r="R236" s="33"/>
      <c r="S236" s="33"/>
    </row>
    <row r="237" spans="1:23" x14ac:dyDescent="0.2">
      <c r="A237" s="33"/>
      <c r="B237" s="33"/>
      <c r="C237" s="33"/>
      <c r="D237" s="33"/>
      <c r="E237" s="33"/>
      <c r="F237" s="33"/>
      <c r="G237" s="33"/>
      <c r="H237" s="33"/>
      <c r="N237" s="33"/>
      <c r="O237" s="33"/>
      <c r="P237" s="33"/>
      <c r="Q237" s="33"/>
      <c r="R237" s="33"/>
      <c r="S237" s="33"/>
    </row>
    <row r="238" spans="1:23" x14ac:dyDescent="0.2">
      <c r="A238" s="33"/>
      <c r="B238" s="33"/>
      <c r="C238" s="33"/>
      <c r="D238" s="33"/>
      <c r="E238" s="33"/>
      <c r="F238" s="33"/>
      <c r="G238" s="33"/>
      <c r="H238" s="33"/>
      <c r="N238" s="33"/>
      <c r="O238" s="33"/>
      <c r="P238" s="33"/>
      <c r="Q238" s="33"/>
      <c r="R238" s="33"/>
      <c r="S238" s="33"/>
    </row>
    <row r="239" spans="1:23" x14ac:dyDescent="0.2">
      <c r="A239" s="33"/>
      <c r="B239" s="33"/>
      <c r="C239" s="33"/>
      <c r="D239" s="33"/>
      <c r="E239" s="33"/>
      <c r="F239" s="33"/>
      <c r="G239" s="33"/>
      <c r="H239" s="33"/>
      <c r="N239" s="33"/>
      <c r="O239" s="33"/>
      <c r="P239" s="33"/>
      <c r="Q239" s="33"/>
      <c r="R239" s="33"/>
      <c r="S239" s="33"/>
    </row>
    <row r="240" spans="1:23" x14ac:dyDescent="0.2">
      <c r="A240" s="33"/>
      <c r="B240" s="33"/>
      <c r="C240" s="33"/>
      <c r="D240" s="33"/>
      <c r="E240" s="33"/>
      <c r="F240" s="33"/>
      <c r="G240" s="33"/>
      <c r="H240" s="33"/>
      <c r="N240" s="33"/>
      <c r="O240" s="33"/>
      <c r="P240" s="33"/>
      <c r="Q240" s="33"/>
      <c r="R240" s="33"/>
      <c r="S240" s="33"/>
    </row>
    <row r="241" spans="1:19" x14ac:dyDescent="0.2">
      <c r="A241" s="33"/>
      <c r="B241" s="33"/>
      <c r="C241" s="33"/>
      <c r="D241" s="33"/>
      <c r="E241" s="33"/>
      <c r="F241" s="33"/>
      <c r="G241" s="33"/>
      <c r="H241" s="33"/>
      <c r="N241" s="33"/>
      <c r="O241" s="33"/>
      <c r="P241" s="33"/>
      <c r="Q241" s="33"/>
      <c r="R241" s="33"/>
      <c r="S241" s="33"/>
    </row>
    <row r="242" spans="1:19" x14ac:dyDescent="0.2">
      <c r="A242" s="33"/>
      <c r="B242" s="33"/>
      <c r="C242" s="33"/>
      <c r="D242" s="33"/>
      <c r="E242" s="33"/>
      <c r="F242" s="33"/>
      <c r="G242" s="33"/>
      <c r="H242" s="33"/>
      <c r="N242" s="33"/>
      <c r="O242" s="33"/>
      <c r="P242" s="33"/>
      <c r="Q242" s="33"/>
      <c r="R242" s="33"/>
      <c r="S242" s="33"/>
    </row>
    <row r="243" spans="1:19" x14ac:dyDescent="0.2">
      <c r="A243" s="33"/>
      <c r="B243" s="33"/>
      <c r="C243" s="33"/>
      <c r="D243" s="33"/>
      <c r="E243" s="33"/>
      <c r="F243" s="33"/>
      <c r="G243" s="33"/>
      <c r="H243" s="33"/>
      <c r="N243" s="33"/>
      <c r="O243" s="33"/>
      <c r="P243" s="33"/>
      <c r="Q243" s="33"/>
      <c r="R243" s="33"/>
      <c r="S243" s="33"/>
    </row>
    <row r="244" spans="1:19" x14ac:dyDescent="0.2">
      <c r="A244" s="33"/>
      <c r="B244" s="33"/>
      <c r="C244" s="33"/>
      <c r="D244" s="33"/>
      <c r="E244" s="33"/>
      <c r="F244" s="33"/>
      <c r="G244" s="33"/>
      <c r="H244" s="33"/>
      <c r="N244" s="33"/>
      <c r="O244" s="33"/>
      <c r="P244" s="33"/>
      <c r="Q244" s="33"/>
      <c r="R244" s="33"/>
      <c r="S244" s="33"/>
    </row>
    <row r="245" spans="1:19" x14ac:dyDescent="0.2">
      <c r="A245" s="33"/>
      <c r="B245" s="33"/>
      <c r="C245" s="33"/>
      <c r="D245" s="33"/>
      <c r="E245" s="33"/>
      <c r="F245" s="33"/>
      <c r="G245" s="33"/>
      <c r="H245" s="33"/>
      <c r="N245" s="33"/>
      <c r="O245" s="33"/>
      <c r="P245" s="33"/>
      <c r="Q245" s="33"/>
      <c r="R245" s="33"/>
      <c r="S245" s="33"/>
    </row>
    <row r="246" spans="1:19" x14ac:dyDescent="0.2">
      <c r="A246" s="33"/>
      <c r="B246" s="33"/>
      <c r="C246" s="33"/>
      <c r="D246" s="33"/>
      <c r="E246" s="33"/>
      <c r="F246" s="33"/>
      <c r="G246" s="33"/>
      <c r="H246" s="33"/>
      <c r="N246" s="33"/>
      <c r="O246" s="33"/>
      <c r="P246" s="33"/>
      <c r="Q246" s="33"/>
      <c r="R246" s="33"/>
      <c r="S246" s="33"/>
    </row>
    <row r="247" spans="1:19" x14ac:dyDescent="0.2">
      <c r="A247" s="41"/>
      <c r="B247" s="41"/>
      <c r="C247" s="41"/>
      <c r="D247" s="41"/>
      <c r="E247" s="41"/>
      <c r="F247" s="41"/>
      <c r="G247" s="33"/>
      <c r="H247" s="41"/>
      <c r="I247" s="41"/>
      <c r="J247" s="33"/>
      <c r="K247" s="41"/>
      <c r="L247" s="41"/>
      <c r="N247" s="33"/>
      <c r="O247" s="33"/>
      <c r="P247" s="33"/>
      <c r="Q247" s="33"/>
      <c r="R247" s="33"/>
      <c r="S247" s="33"/>
    </row>
    <row r="248" spans="1:19" x14ac:dyDescent="0.2">
      <c r="A248" s="41"/>
      <c r="B248" s="41"/>
      <c r="C248" s="41"/>
      <c r="D248" s="41"/>
      <c r="E248" s="41"/>
      <c r="F248" s="41"/>
      <c r="G248" s="33"/>
      <c r="H248" s="41"/>
      <c r="I248" s="41"/>
      <c r="J248" s="33"/>
      <c r="K248" s="41"/>
      <c r="L248" s="41"/>
      <c r="N248" s="33"/>
      <c r="O248" s="33"/>
      <c r="P248" s="33"/>
      <c r="Q248" s="33"/>
      <c r="R248" s="33"/>
      <c r="S248" s="33"/>
    </row>
    <row r="249" spans="1:19" x14ac:dyDescent="0.2">
      <c r="A249" s="41"/>
      <c r="B249" s="41"/>
      <c r="C249" s="41"/>
      <c r="D249" s="41"/>
      <c r="E249" s="41"/>
      <c r="F249" s="41"/>
      <c r="G249" s="33"/>
      <c r="H249" s="41"/>
      <c r="I249" s="41"/>
      <c r="J249" s="33"/>
      <c r="K249" s="41"/>
      <c r="L249" s="41"/>
      <c r="N249" s="33"/>
      <c r="O249" s="33"/>
      <c r="P249" s="33"/>
      <c r="Q249" s="33"/>
      <c r="R249" s="33"/>
      <c r="S249" s="33"/>
    </row>
    <row r="250" spans="1:19" x14ac:dyDescent="0.2">
      <c r="A250" s="41"/>
      <c r="B250" s="41"/>
      <c r="C250" s="41"/>
      <c r="D250" s="41"/>
      <c r="E250" s="41"/>
      <c r="F250" s="41"/>
      <c r="G250" s="33"/>
      <c r="H250" s="41"/>
      <c r="I250" s="41"/>
      <c r="J250" s="33"/>
      <c r="K250" s="41"/>
      <c r="L250" s="41"/>
      <c r="N250" s="33"/>
      <c r="O250" s="33"/>
      <c r="P250" s="33"/>
      <c r="Q250" s="33"/>
      <c r="R250" s="33"/>
      <c r="S250" s="33"/>
    </row>
    <row r="251" spans="1:19" x14ac:dyDescent="0.2">
      <c r="A251" s="41"/>
      <c r="B251" s="41"/>
      <c r="C251" s="41"/>
      <c r="D251" s="41"/>
      <c r="E251" s="41"/>
      <c r="F251" s="41"/>
      <c r="G251" s="33"/>
      <c r="H251" s="41"/>
      <c r="I251" s="41"/>
      <c r="J251" s="33"/>
      <c r="K251" s="41"/>
      <c r="L251" s="41"/>
      <c r="N251" s="33"/>
      <c r="O251" s="33"/>
      <c r="P251" s="33"/>
      <c r="Q251" s="33"/>
      <c r="R251" s="33"/>
      <c r="S251" s="33"/>
    </row>
    <row r="252" spans="1:19" x14ac:dyDescent="0.2">
      <c r="A252" s="41"/>
      <c r="B252" s="41"/>
      <c r="C252" s="41"/>
      <c r="D252" s="41"/>
      <c r="E252" s="41"/>
      <c r="F252" s="41"/>
      <c r="G252" s="33"/>
      <c r="H252" s="41"/>
      <c r="I252" s="41"/>
      <c r="J252" s="33"/>
      <c r="K252" s="41"/>
      <c r="L252" s="41"/>
      <c r="N252" s="33"/>
      <c r="O252" s="33"/>
      <c r="P252" s="33"/>
      <c r="Q252" s="33"/>
      <c r="R252" s="33"/>
      <c r="S252" s="33"/>
    </row>
    <row r="253" spans="1:19" x14ac:dyDescent="0.2">
      <c r="A253" s="41"/>
      <c r="B253" s="41"/>
      <c r="C253" s="41"/>
      <c r="D253" s="41"/>
      <c r="E253" s="41"/>
      <c r="F253" s="41"/>
      <c r="G253" s="33"/>
      <c r="H253" s="41"/>
      <c r="I253" s="41"/>
      <c r="J253" s="33"/>
      <c r="K253" s="41"/>
      <c r="L253" s="41"/>
      <c r="N253" s="33"/>
      <c r="O253" s="33"/>
      <c r="P253" s="33"/>
      <c r="Q253" s="33"/>
      <c r="R253" s="33"/>
      <c r="S253" s="33"/>
    </row>
    <row r="254" spans="1:19" x14ac:dyDescent="0.2">
      <c r="A254" s="41"/>
      <c r="B254" s="41"/>
      <c r="C254" s="41"/>
      <c r="D254" s="41"/>
      <c r="E254" s="41"/>
      <c r="F254" s="41"/>
      <c r="G254" s="33"/>
      <c r="H254" s="41"/>
      <c r="I254" s="41"/>
      <c r="J254" s="33"/>
      <c r="K254" s="41"/>
      <c r="L254" s="41"/>
      <c r="N254" s="33"/>
      <c r="O254" s="33"/>
      <c r="P254" s="33"/>
      <c r="Q254" s="33"/>
      <c r="R254" s="33"/>
      <c r="S254" s="33"/>
    </row>
    <row r="255" spans="1:19" x14ac:dyDescent="0.2">
      <c r="A255" s="41"/>
      <c r="B255" s="41"/>
      <c r="C255" s="41"/>
      <c r="D255" s="41"/>
      <c r="E255" s="41"/>
      <c r="F255" s="41"/>
      <c r="G255" s="33"/>
      <c r="H255" s="41"/>
      <c r="I255" s="41"/>
      <c r="J255" s="33"/>
      <c r="K255" s="41"/>
      <c r="L255" s="41"/>
      <c r="N255" s="33"/>
      <c r="O255" s="33"/>
      <c r="P255" s="33"/>
      <c r="Q255" s="33"/>
      <c r="R255" s="33"/>
      <c r="S255" s="33"/>
    </row>
    <row r="256" spans="1:19" x14ac:dyDescent="0.2">
      <c r="A256" s="41"/>
      <c r="B256" s="41"/>
      <c r="C256" s="41"/>
      <c r="D256" s="41"/>
      <c r="E256" s="41"/>
      <c r="F256" s="41"/>
      <c r="G256" s="33"/>
      <c r="H256" s="41"/>
      <c r="I256" s="41"/>
      <c r="J256" s="33"/>
      <c r="K256" s="41"/>
      <c r="L256" s="41"/>
      <c r="N256" s="33"/>
      <c r="O256" s="33"/>
      <c r="P256" s="33"/>
      <c r="Q256" s="33"/>
      <c r="R256" s="33"/>
      <c r="S256" s="33"/>
    </row>
    <row r="257" spans="1:19" x14ac:dyDescent="0.2">
      <c r="A257" s="41"/>
      <c r="B257" s="41"/>
      <c r="C257" s="41"/>
      <c r="D257" s="41"/>
      <c r="E257" s="41"/>
      <c r="F257" s="41"/>
      <c r="G257" s="33"/>
      <c r="H257" s="41"/>
      <c r="I257" s="41"/>
      <c r="J257" s="33"/>
      <c r="K257" s="41"/>
      <c r="L257" s="41"/>
      <c r="N257" s="33"/>
      <c r="O257" s="33"/>
      <c r="P257" s="33"/>
      <c r="Q257" s="33"/>
      <c r="R257" s="33"/>
      <c r="S257" s="33"/>
    </row>
    <row r="258" spans="1:19" x14ac:dyDescent="0.2">
      <c r="A258" s="41"/>
      <c r="B258" s="41"/>
      <c r="C258" s="41"/>
      <c r="D258" s="41"/>
      <c r="E258" s="41"/>
      <c r="F258" s="41"/>
      <c r="G258" s="33"/>
      <c r="H258" s="41"/>
      <c r="I258" s="41"/>
      <c r="J258" s="33"/>
      <c r="K258" s="41"/>
      <c r="L258" s="41"/>
      <c r="N258" s="33"/>
      <c r="O258" s="33"/>
      <c r="P258" s="33"/>
      <c r="Q258" s="33"/>
      <c r="R258" s="33"/>
      <c r="S258" s="33"/>
    </row>
    <row r="259" spans="1:19" x14ac:dyDescent="0.2">
      <c r="A259" s="41"/>
      <c r="B259" s="41"/>
      <c r="C259" s="41"/>
      <c r="D259" s="41"/>
      <c r="E259" s="41"/>
      <c r="F259" s="41"/>
      <c r="G259" s="33"/>
      <c r="H259" s="41"/>
      <c r="I259" s="41"/>
      <c r="J259" s="33"/>
      <c r="K259" s="41"/>
      <c r="L259" s="41"/>
      <c r="N259" s="33"/>
      <c r="O259" s="33"/>
      <c r="P259" s="33"/>
      <c r="Q259" s="33"/>
      <c r="R259" s="33"/>
      <c r="S259" s="33"/>
    </row>
    <row r="260" spans="1:19" x14ac:dyDescent="0.2">
      <c r="A260" s="41"/>
      <c r="B260" s="41"/>
      <c r="C260" s="41"/>
      <c r="D260" s="41"/>
      <c r="E260" s="41"/>
      <c r="F260" s="41"/>
      <c r="G260" s="33"/>
      <c r="H260" s="41"/>
      <c r="I260" s="41"/>
      <c r="J260" s="33"/>
      <c r="K260" s="41"/>
      <c r="L260" s="41"/>
      <c r="N260" s="33"/>
      <c r="O260" s="33"/>
      <c r="P260" s="33"/>
      <c r="Q260" s="33"/>
      <c r="R260" s="33"/>
      <c r="S260" s="33"/>
    </row>
    <row r="261" spans="1:19" x14ac:dyDescent="0.2">
      <c r="A261" s="41"/>
      <c r="B261" s="41"/>
      <c r="C261" s="41"/>
      <c r="D261" s="41"/>
      <c r="E261" s="41"/>
      <c r="F261" s="41"/>
      <c r="G261" s="33"/>
      <c r="H261" s="41"/>
      <c r="I261" s="41"/>
      <c r="J261" s="33"/>
      <c r="K261" s="41"/>
      <c r="L261" s="41"/>
      <c r="N261" s="33"/>
      <c r="O261" s="33"/>
      <c r="P261" s="33"/>
      <c r="Q261" s="33"/>
      <c r="R261" s="33"/>
      <c r="S261" s="33"/>
    </row>
    <row r="262" spans="1:19" x14ac:dyDescent="0.2">
      <c r="A262" s="41"/>
      <c r="B262" s="41"/>
      <c r="C262" s="41"/>
      <c r="D262" s="41"/>
      <c r="E262" s="41"/>
      <c r="F262" s="41"/>
      <c r="G262" s="33"/>
      <c r="H262" s="41"/>
      <c r="I262" s="41"/>
      <c r="J262" s="33"/>
      <c r="K262" s="41"/>
      <c r="L262" s="41"/>
      <c r="N262" s="33"/>
      <c r="O262" s="33"/>
      <c r="P262" s="33"/>
      <c r="Q262" s="33"/>
      <c r="R262" s="33"/>
      <c r="S262" s="33"/>
    </row>
    <row r="263" spans="1:19" x14ac:dyDescent="0.2">
      <c r="A263" s="41"/>
      <c r="B263" s="41"/>
      <c r="C263" s="41"/>
      <c r="D263" s="41"/>
      <c r="E263" s="41"/>
      <c r="F263" s="41"/>
      <c r="G263" s="33"/>
      <c r="H263" s="41"/>
      <c r="I263" s="41"/>
      <c r="J263" s="33"/>
      <c r="K263" s="41"/>
      <c r="L263" s="41"/>
      <c r="N263" s="33"/>
      <c r="O263" s="33"/>
      <c r="P263" s="33"/>
      <c r="Q263" s="33"/>
      <c r="R263" s="33"/>
      <c r="S263" s="33"/>
    </row>
    <row r="264" spans="1:19" x14ac:dyDescent="0.2">
      <c r="A264" s="41"/>
      <c r="B264" s="41"/>
      <c r="C264" s="41"/>
      <c r="D264" s="41"/>
      <c r="E264" s="41"/>
      <c r="F264" s="41"/>
      <c r="G264" s="33"/>
      <c r="H264" s="41"/>
      <c r="I264" s="41"/>
      <c r="J264" s="33"/>
      <c r="K264" s="41"/>
      <c r="L264" s="41"/>
      <c r="N264" s="33"/>
      <c r="O264" s="33"/>
      <c r="P264" s="33"/>
      <c r="Q264" s="33"/>
      <c r="R264" s="33"/>
      <c r="S264" s="33"/>
    </row>
    <row r="265" spans="1:19" x14ac:dyDescent="0.2">
      <c r="A265" s="41"/>
      <c r="B265" s="41"/>
      <c r="C265" s="41"/>
      <c r="D265" s="41"/>
      <c r="E265" s="41"/>
      <c r="F265" s="41"/>
      <c r="G265" s="33"/>
      <c r="H265" s="41"/>
      <c r="I265" s="41"/>
      <c r="J265" s="33"/>
      <c r="K265" s="41"/>
      <c r="L265" s="41"/>
      <c r="N265" s="33"/>
      <c r="O265" s="33"/>
      <c r="P265" s="33"/>
      <c r="Q265" s="33"/>
      <c r="R265" s="33"/>
      <c r="S265" s="33"/>
    </row>
    <row r="266" spans="1:19" x14ac:dyDescent="0.2">
      <c r="A266" s="41"/>
      <c r="B266" s="41"/>
      <c r="C266" s="41"/>
      <c r="D266" s="41"/>
      <c r="E266" s="41"/>
      <c r="F266" s="41"/>
      <c r="G266" s="33"/>
      <c r="H266" s="41"/>
      <c r="I266" s="41"/>
      <c r="J266" s="33"/>
      <c r="K266" s="41"/>
      <c r="L266" s="41"/>
      <c r="N266" s="33"/>
      <c r="O266" s="33"/>
      <c r="P266" s="33"/>
      <c r="Q266" s="33"/>
      <c r="R266" s="33"/>
      <c r="S266" s="33"/>
    </row>
    <row r="267" spans="1:19" x14ac:dyDescent="0.2">
      <c r="A267" s="41"/>
      <c r="B267" s="41"/>
      <c r="C267" s="41"/>
      <c r="D267" s="41"/>
      <c r="E267" s="41"/>
      <c r="F267" s="41"/>
      <c r="G267" s="33"/>
      <c r="H267" s="41"/>
      <c r="I267" s="41"/>
      <c r="J267" s="33"/>
      <c r="K267" s="41"/>
      <c r="L267" s="41"/>
      <c r="N267" s="33"/>
      <c r="O267" s="33"/>
      <c r="P267" s="33"/>
      <c r="Q267" s="33"/>
      <c r="R267" s="33"/>
      <c r="S267" s="33"/>
    </row>
    <row r="268" spans="1:19" x14ac:dyDescent="0.2">
      <c r="A268" s="41"/>
      <c r="B268" s="41"/>
      <c r="C268" s="41"/>
      <c r="D268" s="41"/>
      <c r="E268" s="41"/>
      <c r="F268" s="41"/>
      <c r="G268" s="33"/>
      <c r="H268" s="41"/>
      <c r="I268" s="41"/>
      <c r="J268" s="33"/>
      <c r="K268" s="41"/>
      <c r="L268" s="41"/>
      <c r="N268" s="33"/>
      <c r="O268" s="33"/>
      <c r="P268" s="33"/>
      <c r="Q268" s="33"/>
      <c r="R268" s="33"/>
      <c r="S268" s="33"/>
    </row>
    <row r="269" spans="1:19" x14ac:dyDescent="0.2">
      <c r="A269" s="41"/>
      <c r="B269" s="41"/>
      <c r="C269" s="41"/>
      <c r="D269" s="33"/>
      <c r="E269" s="41"/>
      <c r="F269" s="41"/>
      <c r="G269" s="33"/>
      <c r="H269" s="41"/>
      <c r="I269" s="41"/>
      <c r="J269" s="33"/>
      <c r="K269" s="41"/>
      <c r="L269" s="41"/>
      <c r="N269" s="33"/>
      <c r="O269" s="33"/>
      <c r="P269" s="33"/>
      <c r="Q269" s="33"/>
      <c r="R269" s="33"/>
      <c r="S269" s="33"/>
    </row>
    <row r="270" spans="1:19" x14ac:dyDescent="0.2">
      <c r="A270" s="34"/>
      <c r="B270" s="34"/>
      <c r="C270" s="34"/>
      <c r="D270" s="33"/>
      <c r="E270" s="33"/>
      <c r="F270" s="33"/>
      <c r="G270" s="33"/>
      <c r="H270" s="33"/>
      <c r="I270" s="33"/>
      <c r="K270" s="33"/>
      <c r="L270" s="33"/>
      <c r="N270" s="33"/>
      <c r="O270" s="33"/>
      <c r="P270" s="33"/>
      <c r="Q270" s="33"/>
      <c r="R270" s="33"/>
      <c r="S270" s="33"/>
    </row>
    <row r="271" spans="1:19" x14ac:dyDescent="0.2">
      <c r="A271" s="34"/>
      <c r="B271" s="34"/>
      <c r="C271" s="34"/>
      <c r="D271" s="33"/>
      <c r="E271" s="33"/>
      <c r="F271" s="33"/>
      <c r="G271" s="33"/>
      <c r="H271" s="33"/>
      <c r="I271" s="33"/>
      <c r="K271" s="33"/>
      <c r="L271" s="33"/>
      <c r="N271" s="33"/>
      <c r="O271" s="33"/>
      <c r="P271" s="33"/>
      <c r="Q271" s="33"/>
      <c r="R271" s="33"/>
      <c r="S271" s="33"/>
    </row>
    <row r="272" spans="1:19" x14ac:dyDescent="0.2">
      <c r="A272" s="34"/>
      <c r="B272" s="34"/>
      <c r="C272" s="34"/>
      <c r="D272" s="33"/>
      <c r="E272" s="33"/>
      <c r="F272" s="33"/>
      <c r="G272" s="33"/>
      <c r="H272" s="33"/>
      <c r="I272" s="33"/>
      <c r="K272" s="33"/>
      <c r="L272" s="33"/>
      <c r="N272" s="33"/>
      <c r="O272" s="33"/>
      <c r="P272" s="33"/>
      <c r="Q272" s="33"/>
      <c r="R272" s="33"/>
      <c r="S272" s="33"/>
    </row>
    <row r="273" spans="1:19" x14ac:dyDescent="0.2">
      <c r="A273" s="41"/>
      <c r="B273" s="41"/>
      <c r="C273" s="41"/>
      <c r="D273" s="33"/>
      <c r="E273" s="33"/>
      <c r="F273" s="33"/>
      <c r="G273" s="33"/>
      <c r="H273" s="33"/>
      <c r="J273" s="41"/>
      <c r="K273" s="33"/>
      <c r="L273" s="41"/>
      <c r="M273" s="41"/>
      <c r="N273" s="33"/>
      <c r="O273" s="33"/>
      <c r="P273" s="33"/>
      <c r="Q273" s="33"/>
      <c r="R273" s="33"/>
      <c r="S273" s="33"/>
    </row>
    <row r="274" spans="1:19" x14ac:dyDescent="0.2">
      <c r="A274" s="41"/>
      <c r="B274" s="41"/>
      <c r="C274" s="41"/>
      <c r="D274" s="33"/>
      <c r="E274" s="33"/>
      <c r="F274" s="33"/>
      <c r="G274" s="33"/>
      <c r="H274" s="33"/>
      <c r="J274" s="41"/>
      <c r="K274" s="33"/>
      <c r="L274" s="41"/>
      <c r="M274" s="41"/>
      <c r="N274" s="33"/>
      <c r="O274" s="33"/>
      <c r="P274" s="33"/>
      <c r="Q274" s="33"/>
      <c r="R274" s="33"/>
      <c r="S274" s="33"/>
    </row>
    <row r="275" spans="1:19" x14ac:dyDescent="0.2">
      <c r="A275" s="41"/>
      <c r="B275" s="41"/>
      <c r="C275" s="41"/>
      <c r="D275" s="33"/>
      <c r="E275" s="33"/>
      <c r="F275" s="33"/>
      <c r="G275" s="33"/>
      <c r="H275" s="33"/>
      <c r="J275" s="41"/>
      <c r="K275" s="33"/>
      <c r="L275" s="41"/>
      <c r="M275" s="41"/>
      <c r="N275" s="33"/>
      <c r="O275" s="33"/>
      <c r="P275" s="33"/>
      <c r="Q275" s="33"/>
      <c r="R275" s="33"/>
      <c r="S275" s="33"/>
    </row>
    <row r="276" spans="1:19" x14ac:dyDescent="0.2">
      <c r="A276" s="41"/>
      <c r="B276" s="41"/>
      <c r="C276" s="41"/>
      <c r="D276" s="33"/>
      <c r="E276" s="33"/>
      <c r="F276" s="33"/>
      <c r="G276" s="33"/>
      <c r="H276" s="33"/>
      <c r="J276" s="41"/>
      <c r="K276" s="33"/>
      <c r="L276" s="41"/>
      <c r="M276" s="41"/>
      <c r="N276" s="33"/>
      <c r="O276" s="33"/>
      <c r="P276" s="33"/>
      <c r="Q276" s="33"/>
      <c r="R276" s="33"/>
      <c r="S276" s="33"/>
    </row>
    <row r="277" spans="1:19" x14ac:dyDescent="0.2">
      <c r="A277" s="41"/>
      <c r="B277" s="41"/>
      <c r="C277" s="41"/>
      <c r="D277" s="33"/>
      <c r="E277" s="33"/>
      <c r="F277" s="33"/>
      <c r="G277" s="33"/>
      <c r="H277" s="33"/>
      <c r="J277" s="41"/>
      <c r="K277" s="33"/>
      <c r="L277" s="41"/>
      <c r="M277" s="41"/>
      <c r="N277" s="33"/>
      <c r="O277" s="33"/>
      <c r="P277" s="33"/>
      <c r="Q277" s="33"/>
      <c r="R277" s="33"/>
      <c r="S277" s="33"/>
    </row>
    <row r="278" spans="1:19" x14ac:dyDescent="0.2">
      <c r="A278" s="41"/>
      <c r="B278" s="41"/>
      <c r="C278" s="41"/>
      <c r="D278" s="33"/>
      <c r="E278" s="33"/>
      <c r="F278" s="33"/>
      <c r="G278" s="33"/>
      <c r="H278" s="33"/>
      <c r="J278" s="41"/>
      <c r="K278" s="33"/>
      <c r="L278" s="41"/>
      <c r="M278" s="41"/>
      <c r="N278" s="33"/>
      <c r="O278" s="33"/>
      <c r="P278" s="33"/>
      <c r="Q278" s="33"/>
      <c r="R278" s="33"/>
      <c r="S278" s="33"/>
    </row>
    <row r="279" spans="1:19" x14ac:dyDescent="0.2">
      <c r="A279" s="41"/>
      <c r="B279" s="41"/>
      <c r="C279" s="41"/>
      <c r="D279" s="33"/>
      <c r="E279" s="33"/>
      <c r="F279" s="33"/>
      <c r="G279" s="33"/>
      <c r="H279" s="33"/>
      <c r="J279" s="41"/>
      <c r="K279" s="33"/>
      <c r="L279" s="41"/>
      <c r="M279" s="41"/>
      <c r="N279" s="33"/>
      <c r="O279" s="33"/>
      <c r="P279" s="33"/>
      <c r="Q279" s="33"/>
      <c r="R279" s="33"/>
      <c r="S279" s="33"/>
    </row>
    <row r="280" spans="1:19" x14ac:dyDescent="0.2">
      <c r="A280" s="41"/>
      <c r="B280" s="41"/>
      <c r="C280" s="41"/>
      <c r="D280" s="33"/>
      <c r="E280" s="33"/>
      <c r="F280" s="33"/>
      <c r="G280" s="33"/>
      <c r="H280" s="33"/>
      <c r="J280" s="41"/>
      <c r="K280" s="33"/>
      <c r="L280" s="41"/>
      <c r="M280" s="41"/>
      <c r="N280" s="33"/>
      <c r="O280" s="33"/>
      <c r="P280" s="33"/>
      <c r="Q280" s="33"/>
      <c r="R280" s="33"/>
      <c r="S280" s="33"/>
    </row>
    <row r="281" spans="1:19" x14ac:dyDescent="0.2">
      <c r="A281" s="41"/>
      <c r="B281" s="41"/>
      <c r="C281" s="41"/>
      <c r="D281" s="33"/>
      <c r="E281" s="33"/>
      <c r="F281" s="33"/>
      <c r="G281" s="33"/>
      <c r="H281" s="33"/>
      <c r="J281" s="41"/>
      <c r="K281" s="33"/>
      <c r="L281" s="41"/>
      <c r="M281" s="41"/>
      <c r="N281" s="33"/>
      <c r="O281" s="33"/>
      <c r="P281" s="33"/>
      <c r="Q281" s="33"/>
      <c r="R281" s="33"/>
      <c r="S281" s="33"/>
    </row>
    <row r="282" spans="1:19" x14ac:dyDescent="0.2">
      <c r="A282" s="41"/>
      <c r="B282" s="41"/>
      <c r="C282" s="41"/>
      <c r="D282" s="33"/>
      <c r="E282" s="33"/>
      <c r="F282" s="33"/>
      <c r="G282" s="33"/>
      <c r="H282" s="33"/>
      <c r="J282" s="41"/>
      <c r="K282" s="33"/>
      <c r="L282" s="41"/>
      <c r="M282" s="41"/>
      <c r="N282" s="33"/>
      <c r="O282" s="33"/>
      <c r="P282" s="33"/>
      <c r="Q282" s="33"/>
      <c r="R282" s="33"/>
      <c r="S282" s="33"/>
    </row>
    <row r="283" spans="1:19" x14ac:dyDescent="0.2">
      <c r="A283" s="41"/>
      <c r="B283" s="41"/>
      <c r="C283" s="41"/>
      <c r="D283" s="33"/>
      <c r="E283" s="33"/>
      <c r="F283" s="33"/>
      <c r="G283" s="33"/>
      <c r="H283" s="33"/>
      <c r="J283" s="41"/>
      <c r="K283" s="33"/>
      <c r="L283" s="41"/>
      <c r="M283" s="41"/>
      <c r="N283" s="33"/>
      <c r="O283" s="33"/>
      <c r="P283" s="33"/>
      <c r="Q283" s="33"/>
      <c r="R283" s="33"/>
      <c r="S283" s="33"/>
    </row>
    <row r="284" spans="1:19" x14ac:dyDescent="0.2">
      <c r="A284" s="41"/>
      <c r="B284" s="41"/>
      <c r="C284" s="41"/>
      <c r="D284" s="33"/>
      <c r="E284" s="33"/>
      <c r="F284" s="33"/>
      <c r="G284" s="33"/>
      <c r="H284" s="33"/>
      <c r="J284" s="41"/>
      <c r="K284" s="33"/>
      <c r="L284" s="41"/>
      <c r="M284" s="41"/>
      <c r="N284" s="33"/>
      <c r="O284" s="33"/>
      <c r="P284" s="33"/>
      <c r="Q284" s="33"/>
      <c r="R284" s="33"/>
      <c r="S284" s="33"/>
    </row>
    <row r="285" spans="1:19" x14ac:dyDescent="0.2">
      <c r="A285" s="41"/>
      <c r="B285" s="41"/>
      <c r="C285" s="41"/>
      <c r="D285" s="33"/>
      <c r="E285" s="33"/>
      <c r="F285" s="33"/>
      <c r="G285" s="33"/>
      <c r="H285" s="33"/>
      <c r="J285" s="41"/>
      <c r="K285" s="33"/>
      <c r="L285" s="41"/>
      <c r="M285" s="41"/>
      <c r="N285" s="33"/>
      <c r="O285" s="33"/>
      <c r="P285" s="33"/>
      <c r="Q285" s="33"/>
      <c r="R285" s="33"/>
      <c r="S285" s="33"/>
    </row>
    <row r="286" spans="1:19" x14ac:dyDescent="0.2">
      <c r="A286" s="41"/>
      <c r="B286" s="41"/>
      <c r="C286" s="41"/>
      <c r="D286" s="33"/>
      <c r="E286" s="33"/>
      <c r="F286" s="33"/>
      <c r="G286" s="33"/>
      <c r="H286" s="33"/>
      <c r="J286" s="41"/>
      <c r="K286" s="33"/>
      <c r="L286" s="41"/>
      <c r="M286" s="41"/>
      <c r="N286" s="33"/>
      <c r="O286" s="33"/>
      <c r="P286" s="33"/>
      <c r="Q286" s="33"/>
      <c r="R286" s="33"/>
      <c r="S286" s="33"/>
    </row>
    <row r="287" spans="1:19" x14ac:dyDescent="0.2">
      <c r="A287" s="41"/>
      <c r="B287" s="41"/>
      <c r="C287" s="41"/>
      <c r="D287" s="33"/>
      <c r="E287" s="33"/>
      <c r="F287" s="33"/>
      <c r="G287" s="33"/>
      <c r="H287" s="33"/>
      <c r="J287" s="41"/>
      <c r="K287" s="33"/>
      <c r="L287" s="41"/>
      <c r="M287" s="41"/>
      <c r="N287" s="33"/>
      <c r="O287" s="33"/>
      <c r="P287" s="33"/>
      <c r="Q287" s="33"/>
      <c r="R287" s="33"/>
      <c r="S287" s="33"/>
    </row>
    <row r="288" spans="1:19" x14ac:dyDescent="0.2">
      <c r="A288" s="41"/>
      <c r="B288" s="41"/>
      <c r="C288" s="41"/>
      <c r="D288" s="33"/>
      <c r="E288" s="33"/>
      <c r="F288" s="33"/>
      <c r="G288" s="33"/>
      <c r="H288" s="33"/>
      <c r="J288" s="41"/>
      <c r="K288" s="33"/>
      <c r="L288" s="41"/>
      <c r="M288" s="41"/>
      <c r="N288" s="33"/>
      <c r="O288" s="33"/>
      <c r="P288" s="33"/>
      <c r="Q288" s="33"/>
      <c r="R288" s="33"/>
      <c r="S288" s="33"/>
    </row>
    <row r="289" spans="1:19" x14ac:dyDescent="0.2">
      <c r="A289" s="41"/>
      <c r="B289" s="41"/>
      <c r="C289" s="41"/>
      <c r="D289" s="33"/>
      <c r="E289" s="33"/>
      <c r="F289" s="33"/>
      <c r="G289" s="33"/>
      <c r="H289" s="33"/>
      <c r="J289" s="41"/>
      <c r="K289" s="33"/>
      <c r="L289" s="41"/>
      <c r="M289" s="41"/>
      <c r="N289" s="33"/>
      <c r="O289" s="33"/>
      <c r="P289" s="33"/>
      <c r="Q289" s="33"/>
      <c r="R289" s="33"/>
      <c r="S289" s="33"/>
    </row>
    <row r="290" spans="1:19" x14ac:dyDescent="0.2">
      <c r="A290" s="41"/>
      <c r="B290" s="41"/>
      <c r="C290" s="41"/>
      <c r="D290" s="33"/>
      <c r="E290" s="33"/>
      <c r="F290" s="33"/>
      <c r="G290" s="33"/>
      <c r="H290" s="33"/>
      <c r="J290" s="41"/>
      <c r="K290" s="33"/>
      <c r="L290" s="41"/>
      <c r="M290" s="41"/>
      <c r="N290" s="33"/>
      <c r="O290" s="33"/>
      <c r="P290" s="33"/>
      <c r="Q290" s="33"/>
      <c r="R290" s="33"/>
      <c r="S290" s="33"/>
    </row>
    <row r="291" spans="1:19" x14ac:dyDescent="0.2">
      <c r="A291" s="41"/>
      <c r="B291" s="41"/>
      <c r="C291" s="41"/>
      <c r="D291" s="33"/>
      <c r="E291" s="33"/>
      <c r="F291" s="33"/>
      <c r="G291" s="33"/>
      <c r="H291" s="33"/>
      <c r="J291" s="41"/>
      <c r="K291" s="33"/>
      <c r="L291" s="41"/>
      <c r="M291" s="41"/>
      <c r="N291" s="33"/>
      <c r="O291" s="33"/>
      <c r="P291" s="33"/>
      <c r="Q291" s="33"/>
      <c r="R291" s="33"/>
      <c r="S291" s="33"/>
    </row>
    <row r="292" spans="1:19" x14ac:dyDescent="0.2">
      <c r="A292" s="41"/>
      <c r="B292" s="41"/>
      <c r="C292" s="41"/>
      <c r="D292" s="33"/>
      <c r="E292" s="33"/>
      <c r="F292" s="33"/>
      <c r="G292" s="33"/>
      <c r="H292" s="33"/>
      <c r="J292" s="41"/>
      <c r="K292" s="33"/>
      <c r="L292" s="41"/>
      <c r="M292" s="41"/>
      <c r="N292" s="33"/>
      <c r="O292" s="33"/>
      <c r="P292" s="33"/>
      <c r="Q292" s="33"/>
      <c r="R292" s="33"/>
      <c r="S292" s="33"/>
    </row>
    <row r="293" spans="1:19" x14ac:dyDescent="0.2">
      <c r="A293" s="41"/>
      <c r="B293" s="41"/>
      <c r="C293" s="41"/>
      <c r="D293" s="33"/>
      <c r="E293" s="33"/>
      <c r="F293" s="33"/>
      <c r="G293" s="33"/>
      <c r="H293" s="33"/>
      <c r="J293" s="41"/>
      <c r="K293" s="33"/>
      <c r="L293" s="41"/>
      <c r="M293" s="41"/>
      <c r="N293" s="33"/>
      <c r="O293" s="33"/>
      <c r="P293" s="33"/>
      <c r="Q293" s="33"/>
      <c r="R293" s="33"/>
      <c r="S293" s="33"/>
    </row>
    <row r="294" spans="1:19" x14ac:dyDescent="0.2">
      <c r="A294" s="41"/>
      <c r="B294" s="41"/>
      <c r="C294" s="41"/>
      <c r="D294" s="33"/>
      <c r="E294" s="33"/>
      <c r="F294" s="33"/>
      <c r="G294" s="33"/>
      <c r="H294" s="33"/>
      <c r="J294" s="41"/>
      <c r="K294" s="33"/>
      <c r="L294" s="41"/>
      <c r="M294" s="41"/>
      <c r="N294" s="33"/>
      <c r="O294" s="33"/>
      <c r="P294" s="33"/>
      <c r="Q294" s="33"/>
      <c r="R294" s="33"/>
      <c r="S294" s="33"/>
    </row>
    <row r="295" spans="1:19" x14ac:dyDescent="0.2">
      <c r="A295" s="41"/>
      <c r="B295" s="41"/>
      <c r="C295" s="41"/>
      <c r="D295" s="33"/>
      <c r="E295" s="33"/>
      <c r="F295" s="33"/>
      <c r="G295" s="33"/>
      <c r="H295" s="33"/>
      <c r="J295" s="41"/>
      <c r="K295" s="33"/>
      <c r="L295" s="41"/>
      <c r="M295" s="41"/>
      <c r="N295" s="33"/>
      <c r="O295" s="33"/>
      <c r="P295" s="33"/>
      <c r="Q295" s="33"/>
      <c r="R295" s="33"/>
      <c r="S295" s="33"/>
    </row>
    <row r="296" spans="1:19" x14ac:dyDescent="0.2">
      <c r="A296" s="41"/>
      <c r="B296" s="41"/>
      <c r="C296" s="41"/>
      <c r="D296" s="33"/>
      <c r="E296" s="33"/>
      <c r="F296" s="33"/>
      <c r="G296" s="33"/>
      <c r="H296" s="33"/>
      <c r="J296" s="41"/>
      <c r="K296" s="33"/>
      <c r="L296" s="41"/>
      <c r="M296" s="41"/>
      <c r="N296" s="33"/>
      <c r="O296" s="33"/>
      <c r="P296" s="33"/>
      <c r="Q296" s="33"/>
      <c r="R296" s="33"/>
      <c r="S296" s="33"/>
    </row>
    <row r="297" spans="1:19" x14ac:dyDescent="0.2">
      <c r="A297" s="41"/>
      <c r="B297" s="41"/>
      <c r="C297" s="41"/>
      <c r="D297" s="33"/>
      <c r="E297" s="33"/>
      <c r="F297" s="33"/>
      <c r="G297" s="33"/>
      <c r="H297" s="33"/>
      <c r="J297" s="41"/>
      <c r="K297" s="33"/>
      <c r="L297" s="41"/>
      <c r="M297" s="41"/>
      <c r="N297" s="33"/>
      <c r="O297" s="33"/>
      <c r="P297" s="33"/>
      <c r="Q297" s="33"/>
      <c r="R297" s="33"/>
      <c r="S297" s="33"/>
    </row>
    <row r="298" spans="1:19" x14ac:dyDescent="0.2">
      <c r="A298" s="41"/>
      <c r="B298" s="41"/>
      <c r="C298" s="41"/>
      <c r="D298" s="33"/>
      <c r="E298" s="33"/>
      <c r="F298" s="33"/>
      <c r="G298" s="33"/>
      <c r="H298" s="33"/>
      <c r="J298" s="41"/>
      <c r="K298" s="33"/>
      <c r="L298" s="41"/>
      <c r="M298" s="41"/>
      <c r="N298" s="33"/>
      <c r="O298" s="33"/>
      <c r="P298" s="33"/>
      <c r="Q298" s="33"/>
      <c r="R298" s="33"/>
      <c r="S298" s="33"/>
    </row>
    <row r="299" spans="1:19" x14ac:dyDescent="0.2">
      <c r="A299" s="41"/>
      <c r="B299" s="41"/>
      <c r="C299" s="41"/>
      <c r="D299" s="33"/>
      <c r="E299" s="33"/>
      <c r="F299" s="33"/>
      <c r="G299" s="33"/>
      <c r="H299" s="33"/>
      <c r="J299" s="41"/>
      <c r="K299" s="33"/>
      <c r="L299" s="41"/>
      <c r="M299" s="41"/>
      <c r="N299" s="33"/>
      <c r="O299" s="33"/>
      <c r="P299" s="33"/>
      <c r="Q299" s="33"/>
      <c r="R299" s="33"/>
      <c r="S299" s="33"/>
    </row>
    <row r="300" spans="1:19" x14ac:dyDescent="0.2">
      <c r="A300" s="41"/>
      <c r="B300" s="41"/>
      <c r="C300" s="41"/>
      <c r="D300" s="33"/>
      <c r="E300" s="33"/>
      <c r="F300" s="33"/>
      <c r="G300" s="33"/>
      <c r="H300" s="33"/>
      <c r="J300" s="41"/>
      <c r="K300" s="33"/>
      <c r="L300" s="41"/>
      <c r="M300" s="41"/>
      <c r="N300" s="33"/>
      <c r="O300" s="33"/>
      <c r="P300" s="33"/>
      <c r="Q300" s="33"/>
      <c r="R300" s="33"/>
      <c r="S300" s="33"/>
    </row>
    <row r="301" spans="1:19" x14ac:dyDescent="0.2">
      <c r="A301" s="71"/>
      <c r="B301" s="71"/>
      <c r="C301" s="71"/>
      <c r="J301" s="71"/>
      <c r="K301"/>
      <c r="L301" s="71"/>
      <c r="M301" s="71"/>
    </row>
    <row r="302" spans="1:19" x14ac:dyDescent="0.2">
      <c r="A302" s="71"/>
      <c r="B302" s="71"/>
      <c r="C302" s="71"/>
      <c r="J302" s="71"/>
      <c r="K302"/>
      <c r="L302" s="71"/>
      <c r="M302" s="71"/>
    </row>
    <row r="303" spans="1:19" x14ac:dyDescent="0.2">
      <c r="A303" s="71"/>
      <c r="B303" s="71"/>
      <c r="C303" s="71"/>
      <c r="J303" s="71"/>
      <c r="K303"/>
      <c r="L303" s="71"/>
      <c r="M303" s="71"/>
    </row>
    <row r="304" spans="1:19" x14ac:dyDescent="0.2">
      <c r="A304" s="71"/>
      <c r="B304" s="71"/>
      <c r="C304" s="71"/>
      <c r="J304" s="71"/>
      <c r="K304"/>
      <c r="L304" s="71"/>
      <c r="M304" s="71"/>
    </row>
    <row r="305" spans="1:13" x14ac:dyDescent="0.2">
      <c r="A305" s="71"/>
      <c r="B305" s="71"/>
      <c r="C305" s="71"/>
      <c r="J305" s="71"/>
      <c r="K305"/>
      <c r="L305" s="71"/>
      <c r="M305" s="71"/>
    </row>
    <row r="306" spans="1:13" x14ac:dyDescent="0.2">
      <c r="A306" s="71"/>
      <c r="B306" s="71"/>
      <c r="C306" s="71"/>
      <c r="J306" s="71"/>
      <c r="K306"/>
      <c r="L306" s="71"/>
      <c r="M306" s="71"/>
    </row>
    <row r="307" spans="1:13" x14ac:dyDescent="0.2">
      <c r="A307" s="71"/>
      <c r="B307" s="71"/>
      <c r="C307" s="71"/>
      <c r="J307" s="71"/>
      <c r="K307"/>
      <c r="L307" s="71"/>
      <c r="M307" s="71"/>
    </row>
    <row r="308" spans="1:13" x14ac:dyDescent="0.2">
      <c r="A308" s="71"/>
      <c r="B308" s="71"/>
      <c r="C308" s="71"/>
      <c r="J308" s="71"/>
      <c r="K308"/>
      <c r="L308" s="71"/>
      <c r="M308" s="71"/>
    </row>
    <row r="309" spans="1:13" x14ac:dyDescent="0.2">
      <c r="A309" s="71"/>
      <c r="B309" s="71"/>
      <c r="C309" s="71"/>
      <c r="J309" s="71"/>
      <c r="K309"/>
      <c r="L309" s="71"/>
      <c r="M309" s="71"/>
    </row>
    <row r="310" spans="1:13" x14ac:dyDescent="0.2">
      <c r="A310" s="71"/>
      <c r="B310" s="71"/>
      <c r="C310" s="71"/>
      <c r="J310" s="71"/>
      <c r="K310"/>
      <c r="L310" s="71"/>
      <c r="M310" s="71"/>
    </row>
    <row r="311" spans="1:13" x14ac:dyDescent="0.2">
      <c r="A311" s="71"/>
      <c r="B311" s="71"/>
      <c r="C311" s="71"/>
      <c r="J311" s="71"/>
      <c r="K311"/>
      <c r="L311" s="71"/>
      <c r="M311" s="71"/>
    </row>
    <row r="312" spans="1:13" x14ac:dyDescent="0.2">
      <c r="A312" s="71"/>
      <c r="B312" s="71"/>
      <c r="C312" s="71"/>
      <c r="J312" s="71"/>
      <c r="K312"/>
      <c r="L312" s="71"/>
      <c r="M312" s="71"/>
    </row>
    <row r="313" spans="1:13" x14ac:dyDescent="0.2">
      <c r="A313" s="71"/>
      <c r="B313" s="71"/>
      <c r="C313" s="71"/>
      <c r="J313"/>
      <c r="K313"/>
      <c r="L313" s="71"/>
      <c r="M313" s="71"/>
    </row>
    <row r="314" spans="1:13" x14ac:dyDescent="0.2">
      <c r="A314" s="71"/>
      <c r="B314" s="71"/>
      <c r="C314" s="71"/>
      <c r="J314"/>
      <c r="K314"/>
      <c r="L314" s="71"/>
      <c r="M314" s="71"/>
    </row>
    <row r="315" spans="1:13" x14ac:dyDescent="0.2">
      <c r="A315" s="71"/>
      <c r="B315" s="71"/>
      <c r="C315" s="71"/>
      <c r="J315"/>
      <c r="K315"/>
      <c r="L315" s="71"/>
      <c r="M315" s="71"/>
    </row>
    <row r="316" spans="1:13" x14ac:dyDescent="0.2">
      <c r="A316" s="71"/>
      <c r="B316" s="71"/>
      <c r="C316" s="71"/>
      <c r="J316"/>
      <c r="K316"/>
      <c r="L316" s="71"/>
      <c r="M316" s="71"/>
    </row>
    <row r="317" spans="1:13" x14ac:dyDescent="0.2">
      <c r="A317" s="71"/>
      <c r="B317" s="71"/>
      <c r="C317" s="71"/>
      <c r="J317"/>
      <c r="K317"/>
      <c r="L317" s="71"/>
      <c r="M317" s="71"/>
    </row>
    <row r="318" spans="1:13" x14ac:dyDescent="0.2">
      <c r="A318" s="71"/>
      <c r="B318" s="71"/>
      <c r="C318" s="71"/>
      <c r="J318"/>
      <c r="K318"/>
      <c r="L318" s="71"/>
      <c r="M318" s="71"/>
    </row>
    <row r="319" spans="1:13" x14ac:dyDescent="0.2">
      <c r="A319" s="71"/>
      <c r="B319" s="71"/>
      <c r="C319" s="71"/>
      <c r="J319"/>
      <c r="K319"/>
      <c r="L319" s="71"/>
      <c r="M319" s="71"/>
    </row>
    <row r="320" spans="1:13" x14ac:dyDescent="0.2">
      <c r="A320" s="71"/>
      <c r="B320" s="71"/>
      <c r="C320" s="71"/>
      <c r="J320"/>
      <c r="K320"/>
      <c r="L320" s="71"/>
      <c r="M320" s="71"/>
    </row>
    <row r="321" spans="1:13" x14ac:dyDescent="0.2">
      <c r="A321" s="71"/>
      <c r="B321" s="71"/>
      <c r="C321" s="71"/>
      <c r="J321"/>
      <c r="K321"/>
      <c r="L321" s="71"/>
      <c r="M321" s="71"/>
    </row>
    <row r="322" spans="1:13" x14ac:dyDescent="0.2">
      <c r="A322" s="71"/>
      <c r="B322" s="71"/>
      <c r="C322" s="71"/>
      <c r="J322"/>
      <c r="K322"/>
      <c r="L322" s="71"/>
      <c r="M322" s="71"/>
    </row>
    <row r="323" spans="1:13" x14ac:dyDescent="0.2">
      <c r="A323" s="71"/>
      <c r="B323" s="71"/>
      <c r="C323" s="71"/>
      <c r="J323"/>
      <c r="K323"/>
      <c r="L323" s="71"/>
      <c r="M323" s="71"/>
    </row>
    <row r="324" spans="1:13" x14ac:dyDescent="0.2">
      <c r="A324" s="71"/>
      <c r="B324" s="71"/>
      <c r="C324" s="71"/>
      <c r="J324"/>
      <c r="K324"/>
      <c r="L324" s="71"/>
      <c r="M324" s="71"/>
    </row>
    <row r="325" spans="1:13" x14ac:dyDescent="0.2">
      <c r="A325" s="71"/>
      <c r="B325" s="71"/>
      <c r="C325" s="71"/>
      <c r="J325"/>
      <c r="K325"/>
      <c r="L325" s="71"/>
      <c r="M325" s="71"/>
    </row>
    <row r="326" spans="1:13" x14ac:dyDescent="0.2">
      <c r="A326" s="71"/>
      <c r="B326" s="71"/>
      <c r="C326" s="71"/>
      <c r="J326"/>
      <c r="K326"/>
      <c r="L326" s="71"/>
      <c r="M326" s="71"/>
    </row>
    <row r="327" spans="1:13" x14ac:dyDescent="0.2">
      <c r="A327" s="71"/>
      <c r="B327" s="71"/>
      <c r="C327" s="71"/>
      <c r="J327" s="71"/>
      <c r="K327"/>
      <c r="L327" s="71"/>
      <c r="M327" s="71"/>
    </row>
    <row r="328" spans="1:13" x14ac:dyDescent="0.2">
      <c r="A328" s="71"/>
      <c r="B328" s="71"/>
      <c r="C328" s="71"/>
      <c r="J328" s="71"/>
      <c r="K328"/>
      <c r="L328" s="71"/>
      <c r="M328" s="71"/>
    </row>
    <row r="329" spans="1:13" x14ac:dyDescent="0.2">
      <c r="A329" s="71"/>
      <c r="B329" s="71"/>
      <c r="C329" s="71"/>
      <c r="J329" s="71"/>
      <c r="K329"/>
      <c r="L329" s="71"/>
      <c r="M329" s="71"/>
    </row>
    <row r="330" spans="1:13" x14ac:dyDescent="0.2">
      <c r="A330" s="71"/>
      <c r="B330" s="71"/>
      <c r="C330" s="71"/>
      <c r="J330" s="71"/>
      <c r="K330"/>
      <c r="L330" s="71"/>
      <c r="M330" s="71"/>
    </row>
    <row r="331" spans="1:13" x14ac:dyDescent="0.2">
      <c r="A331" s="71"/>
      <c r="B331" s="71"/>
      <c r="C331" s="71"/>
      <c r="J331" s="71"/>
      <c r="K331"/>
      <c r="L331" s="71"/>
      <c r="M331" s="71"/>
    </row>
    <row r="332" spans="1:13" x14ac:dyDescent="0.2">
      <c r="A332" s="71"/>
      <c r="B332" s="71"/>
      <c r="C332" s="71"/>
      <c r="J332" s="71"/>
      <c r="K332"/>
      <c r="L332" s="71"/>
      <c r="M332" s="71"/>
    </row>
    <row r="333" spans="1:13" x14ac:dyDescent="0.2">
      <c r="A333" s="71"/>
      <c r="B333" s="71"/>
      <c r="C333" s="71"/>
      <c r="J333" s="71"/>
      <c r="K333"/>
      <c r="L333" s="71"/>
      <c r="M333" s="71"/>
    </row>
    <row r="334" spans="1:13" x14ac:dyDescent="0.2">
      <c r="A334" s="71"/>
      <c r="B334" s="71"/>
      <c r="C334" s="71"/>
      <c r="J334" s="71"/>
      <c r="K334"/>
      <c r="L334" s="71"/>
      <c r="M334" s="71"/>
    </row>
    <row r="335" spans="1:13" x14ac:dyDescent="0.2">
      <c r="A335" s="71"/>
      <c r="B335" s="71"/>
      <c r="C335" s="71"/>
      <c r="J335" s="71"/>
      <c r="K335"/>
      <c r="L335" s="71"/>
      <c r="M335" s="71"/>
    </row>
    <row r="336" spans="1:13" x14ac:dyDescent="0.2">
      <c r="A336" s="71"/>
      <c r="B336" s="71"/>
      <c r="C336" s="71"/>
      <c r="J336" s="71"/>
      <c r="K336"/>
      <c r="L336" s="71"/>
      <c r="M336" s="71"/>
    </row>
    <row r="337" spans="1:13" x14ac:dyDescent="0.2">
      <c r="A337" s="71"/>
      <c r="B337" s="71"/>
      <c r="C337" s="71"/>
      <c r="J337" s="71"/>
      <c r="K337"/>
      <c r="L337" s="71"/>
      <c r="M337" s="71"/>
    </row>
    <row r="338" spans="1:13" x14ac:dyDescent="0.2">
      <c r="A338" s="71"/>
      <c r="B338" s="71"/>
      <c r="C338" s="71"/>
      <c r="J338" s="71"/>
      <c r="K338"/>
      <c r="L338" s="71"/>
      <c r="M338" s="71"/>
    </row>
    <row r="339" spans="1:13" x14ac:dyDescent="0.2">
      <c r="A339" s="71"/>
      <c r="B339" s="71"/>
      <c r="C339" s="71"/>
      <c r="J339" s="71"/>
      <c r="K339"/>
      <c r="L339" s="71"/>
      <c r="M339" s="71"/>
    </row>
    <row r="340" spans="1:13" x14ac:dyDescent="0.2">
      <c r="A340" s="71"/>
      <c r="B340" s="71"/>
      <c r="C340" s="71"/>
      <c r="J340" s="71"/>
      <c r="K340"/>
      <c r="L340" s="71"/>
      <c r="M340" s="71"/>
    </row>
    <row r="341" spans="1:13" x14ac:dyDescent="0.2">
      <c r="A341" s="71"/>
      <c r="B341" s="71"/>
      <c r="C341" s="71"/>
      <c r="J341" s="71"/>
      <c r="K341"/>
      <c r="L341" s="71"/>
      <c r="M341" s="71"/>
    </row>
    <row r="342" spans="1:13" x14ac:dyDescent="0.2">
      <c r="A342" s="71"/>
      <c r="B342" s="71"/>
      <c r="C342" s="71"/>
      <c r="J342" s="71"/>
      <c r="K342"/>
      <c r="L342" s="71"/>
      <c r="M342" s="71"/>
    </row>
    <row r="343" spans="1:13" x14ac:dyDescent="0.2">
      <c r="A343" s="71"/>
      <c r="B343" s="71"/>
      <c r="C343" s="71"/>
      <c r="J343" s="71"/>
      <c r="K343"/>
      <c r="L343" s="71"/>
      <c r="M343" s="71"/>
    </row>
    <row r="344" spans="1:13" x14ac:dyDescent="0.2">
      <c r="A344" s="71"/>
      <c r="B344" s="71"/>
      <c r="C344" s="71"/>
      <c r="J344" s="71"/>
      <c r="K344"/>
      <c r="L344" s="71"/>
      <c r="M344" s="71"/>
    </row>
    <row r="345" spans="1:13" x14ac:dyDescent="0.2">
      <c r="A345" s="71"/>
      <c r="B345" s="71"/>
      <c r="C345" s="71"/>
      <c r="J345" s="71"/>
      <c r="K345"/>
      <c r="L345" s="71"/>
      <c r="M345" s="71"/>
    </row>
    <row r="346" spans="1:13" x14ac:dyDescent="0.2">
      <c r="A346" s="71"/>
      <c r="B346" s="71"/>
      <c r="C346" s="71"/>
      <c r="J346" s="71"/>
      <c r="K346"/>
      <c r="L346" s="71"/>
      <c r="M346" s="71"/>
    </row>
    <row r="347" spans="1:13" x14ac:dyDescent="0.2">
      <c r="A347" s="71"/>
      <c r="B347" s="71"/>
      <c r="C347" s="71"/>
      <c r="J347" s="71"/>
      <c r="K347"/>
      <c r="L347" s="71"/>
      <c r="M347" s="71"/>
    </row>
    <row r="348" spans="1:13" x14ac:dyDescent="0.2">
      <c r="A348" s="71"/>
      <c r="B348" s="71"/>
      <c r="C348" s="71"/>
      <c r="J348" s="71"/>
      <c r="K348"/>
      <c r="L348" s="71"/>
      <c r="M348" s="71"/>
    </row>
    <row r="349" spans="1:13" x14ac:dyDescent="0.2">
      <c r="A349" s="71"/>
      <c r="B349" s="71"/>
      <c r="C349" s="71"/>
      <c r="J349" s="71"/>
      <c r="K349"/>
      <c r="L349" s="71"/>
      <c r="M349" s="71"/>
    </row>
    <row r="350" spans="1:13" x14ac:dyDescent="0.2">
      <c r="A350" s="71"/>
      <c r="B350" s="71"/>
      <c r="C350" s="71"/>
      <c r="J350" s="71"/>
      <c r="K350"/>
      <c r="L350" s="71"/>
      <c r="M350" s="71"/>
    </row>
    <row r="351" spans="1:13" x14ac:dyDescent="0.2">
      <c r="A351" s="71"/>
      <c r="B351" s="71"/>
      <c r="C351" s="71"/>
      <c r="J351" s="71"/>
      <c r="K351"/>
      <c r="L351" s="71"/>
      <c r="M351" s="71"/>
    </row>
    <row r="352" spans="1:13" x14ac:dyDescent="0.2">
      <c r="A352" s="71"/>
      <c r="B352" s="71"/>
      <c r="C352" s="71"/>
      <c r="J352" s="71"/>
      <c r="K352"/>
      <c r="L352" s="71"/>
      <c r="M352" s="71"/>
    </row>
    <row r="353" spans="1:13" x14ac:dyDescent="0.2">
      <c r="A353" s="71"/>
      <c r="B353" s="71"/>
      <c r="C353" s="71"/>
      <c r="J353" s="71"/>
      <c r="K353"/>
      <c r="L353" s="71"/>
      <c r="M353" s="71"/>
    </row>
    <row r="354" spans="1:13" x14ac:dyDescent="0.2">
      <c r="A354" s="71"/>
      <c r="B354" s="71"/>
      <c r="C354" s="71"/>
      <c r="J354" s="71"/>
      <c r="K354"/>
      <c r="L354" s="71"/>
      <c r="M354" s="71"/>
    </row>
    <row r="355" spans="1:13" x14ac:dyDescent="0.2">
      <c r="A355" s="71"/>
      <c r="B355" s="71"/>
      <c r="C355" s="71"/>
      <c r="J355" s="71"/>
      <c r="K355"/>
      <c r="L355" s="71"/>
      <c r="M355" s="71"/>
    </row>
    <row r="356" spans="1:13" x14ac:dyDescent="0.2">
      <c r="A356" s="71"/>
      <c r="B356" s="71"/>
      <c r="C356" s="71"/>
      <c r="J356" s="71"/>
      <c r="K356"/>
      <c r="L356" s="71"/>
      <c r="M356" s="71"/>
    </row>
    <row r="357" spans="1:13" x14ac:dyDescent="0.2">
      <c r="A357" s="71"/>
      <c r="B357" s="71"/>
      <c r="C357" s="71"/>
      <c r="J357" s="71"/>
      <c r="K357"/>
      <c r="L357" s="71"/>
      <c r="M357" s="71"/>
    </row>
    <row r="358" spans="1:13" x14ac:dyDescent="0.2">
      <c r="A358" s="71"/>
      <c r="B358" s="71"/>
      <c r="C358" s="71"/>
      <c r="J358" s="71"/>
      <c r="K358"/>
      <c r="L358" s="71"/>
      <c r="M358" s="71"/>
    </row>
    <row r="359" spans="1:13" x14ac:dyDescent="0.2">
      <c r="A359" s="71"/>
      <c r="B359" s="71"/>
      <c r="C359" s="71"/>
      <c r="J359" s="71"/>
      <c r="K359"/>
      <c r="L359" s="71"/>
      <c r="M359" s="71"/>
    </row>
    <row r="360" spans="1:13" x14ac:dyDescent="0.2">
      <c r="A360" s="71"/>
      <c r="B360" s="71"/>
      <c r="C360" s="71"/>
      <c r="J360" s="71"/>
      <c r="K360"/>
      <c r="L360" s="71"/>
      <c r="M360" s="71"/>
    </row>
    <row r="361" spans="1:13" x14ac:dyDescent="0.2">
      <c r="A361" s="71"/>
      <c r="B361" s="71"/>
      <c r="C361" s="71"/>
      <c r="J361" s="71"/>
      <c r="K361"/>
      <c r="L361" s="71"/>
      <c r="M361" s="71"/>
    </row>
    <row r="362" spans="1:13" x14ac:dyDescent="0.2">
      <c r="A362" s="71"/>
      <c r="B362" s="71"/>
      <c r="C362" s="71"/>
      <c r="J362" s="71"/>
      <c r="K362"/>
      <c r="L362" s="71"/>
      <c r="M362" s="71"/>
    </row>
    <row r="363" spans="1:13" x14ac:dyDescent="0.2">
      <c r="A363" s="71"/>
      <c r="B363" s="71"/>
      <c r="C363" s="71"/>
      <c r="J363" s="71"/>
      <c r="K363"/>
      <c r="L363" s="71"/>
      <c r="M363" s="71"/>
    </row>
    <row r="364" spans="1:13" x14ac:dyDescent="0.2">
      <c r="A364" s="71"/>
      <c r="B364" s="71"/>
      <c r="C364" s="71"/>
      <c r="J364" s="71"/>
      <c r="K364"/>
      <c r="L364" s="71"/>
      <c r="M364" s="71"/>
    </row>
    <row r="365" spans="1:13" x14ac:dyDescent="0.2">
      <c r="A365" s="71"/>
      <c r="B365" s="71"/>
      <c r="C365" s="71"/>
      <c r="J365" s="71"/>
      <c r="K365"/>
      <c r="L365" s="71"/>
      <c r="M365" s="71"/>
    </row>
    <row r="366" spans="1:13" x14ac:dyDescent="0.2">
      <c r="A366" s="71"/>
      <c r="B366" s="71"/>
      <c r="C366" s="71"/>
      <c r="J366" s="71"/>
      <c r="K366"/>
      <c r="L366" s="71"/>
      <c r="M366" s="71"/>
    </row>
    <row r="367" spans="1:13" x14ac:dyDescent="0.2">
      <c r="A367" s="71"/>
      <c r="B367" s="71"/>
      <c r="C367" s="71"/>
      <c r="J367"/>
      <c r="K367"/>
      <c r="L367" s="71"/>
      <c r="M367" s="71"/>
    </row>
    <row r="368" spans="1:13" x14ac:dyDescent="0.2">
      <c r="A368" s="71"/>
      <c r="B368" s="71"/>
      <c r="C368" s="71"/>
      <c r="J368"/>
      <c r="K368"/>
      <c r="L368" s="71"/>
      <c r="M368" s="71"/>
    </row>
    <row r="369" spans="1:13" x14ac:dyDescent="0.2">
      <c r="A369" s="71"/>
      <c r="B369" s="71"/>
      <c r="C369" s="71"/>
      <c r="J369"/>
      <c r="K369"/>
      <c r="L369" s="71"/>
      <c r="M369" s="71"/>
    </row>
    <row r="370" spans="1:13" x14ac:dyDescent="0.2">
      <c r="A370" s="71"/>
      <c r="B370" s="71"/>
      <c r="C370" s="71"/>
      <c r="J370"/>
      <c r="K370"/>
      <c r="L370" s="71"/>
      <c r="M370" s="71"/>
    </row>
    <row r="371" spans="1:13" x14ac:dyDescent="0.2">
      <c r="A371" s="71"/>
      <c r="B371" s="71"/>
      <c r="C371" s="71"/>
      <c r="J371"/>
      <c r="K371"/>
      <c r="L371" s="71"/>
      <c r="M371" s="71"/>
    </row>
    <row r="372" spans="1:13" x14ac:dyDescent="0.2">
      <c r="A372" s="71"/>
      <c r="B372" s="71"/>
      <c r="C372" s="71"/>
      <c r="J372"/>
      <c r="K372"/>
      <c r="L372" s="71"/>
      <c r="M372" s="71"/>
    </row>
    <row r="373" spans="1:13" x14ac:dyDescent="0.2">
      <c r="A373" s="71"/>
      <c r="B373" s="71"/>
      <c r="C373" s="71"/>
      <c r="J373"/>
      <c r="K373"/>
      <c r="L373" s="71"/>
      <c r="M373" s="71"/>
    </row>
    <row r="374" spans="1:13" x14ac:dyDescent="0.2">
      <c r="A374" s="71"/>
      <c r="B374" s="71"/>
      <c r="C374" s="71"/>
      <c r="J374"/>
      <c r="K374"/>
      <c r="L374" s="71"/>
      <c r="M374" s="71"/>
    </row>
    <row r="375" spans="1:13" x14ac:dyDescent="0.2">
      <c r="A375" s="71"/>
      <c r="B375" s="71"/>
      <c r="C375" s="71"/>
      <c r="J375"/>
      <c r="K375"/>
      <c r="L375" s="71"/>
      <c r="M375" s="71"/>
    </row>
    <row r="376" spans="1:13" x14ac:dyDescent="0.2">
      <c r="A376" s="71"/>
      <c r="B376" s="71"/>
      <c r="C376" s="71"/>
      <c r="J376"/>
      <c r="K376"/>
      <c r="L376" s="71"/>
      <c r="M376" s="71"/>
    </row>
    <row r="377" spans="1:13" x14ac:dyDescent="0.2">
      <c r="A377" s="71"/>
      <c r="B377" s="71"/>
      <c r="C377" s="71"/>
      <c r="J377"/>
      <c r="K377"/>
      <c r="L377" s="71"/>
      <c r="M377" s="71"/>
    </row>
    <row r="378" spans="1:13" x14ac:dyDescent="0.2">
      <c r="A378" s="71"/>
      <c r="B378" s="71"/>
      <c r="C378" s="71"/>
      <c r="J378"/>
      <c r="K378"/>
      <c r="L378" s="71"/>
      <c r="M378" s="71"/>
    </row>
    <row r="379" spans="1:13" x14ac:dyDescent="0.2">
      <c r="A379" s="71"/>
      <c r="B379" s="71"/>
      <c r="C379" s="71"/>
      <c r="J379"/>
      <c r="K379"/>
      <c r="L379" s="71"/>
      <c r="M379" s="71"/>
    </row>
    <row r="380" spans="1:13" x14ac:dyDescent="0.2">
      <c r="A380" s="71"/>
      <c r="B380" s="71"/>
      <c r="C380" s="71"/>
      <c r="J380"/>
      <c r="K380"/>
      <c r="L380" s="71"/>
      <c r="M380" s="71"/>
    </row>
    <row r="381" spans="1:13" x14ac:dyDescent="0.2">
      <c r="A381" s="71"/>
      <c r="B381" s="71"/>
      <c r="C381" s="71"/>
      <c r="J381"/>
      <c r="K381"/>
      <c r="L381" s="71"/>
      <c r="M381" s="71"/>
    </row>
    <row r="382" spans="1:13" x14ac:dyDescent="0.2">
      <c r="A382" s="71"/>
      <c r="B382" s="71"/>
      <c r="C382" s="71"/>
      <c r="J382"/>
      <c r="K382"/>
      <c r="L382" s="71"/>
      <c r="M382" s="71"/>
    </row>
    <row r="383" spans="1:13" x14ac:dyDescent="0.2">
      <c r="A383" s="71"/>
      <c r="B383" s="71"/>
      <c r="C383" s="71"/>
      <c r="J383"/>
      <c r="K383"/>
      <c r="L383" s="71"/>
      <c r="M383" s="71"/>
    </row>
  </sheetData>
  <sortState xmlns:xlrd2="http://schemas.microsoft.com/office/spreadsheetml/2017/richdata2" ref="A124:W218">
    <sortCondition descending="1" ref="Q124:Q218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65"/>
  <sheetViews>
    <sheetView zoomScale="64" zoomScaleNormal="64" workbookViewId="0">
      <selection activeCell="V54" sqref="V54"/>
    </sheetView>
  </sheetViews>
  <sheetFormatPr defaultRowHeight="12.75" x14ac:dyDescent="0.2"/>
  <cols>
    <col min="1" max="1" width="5.28515625" bestFit="1" customWidth="1"/>
    <col min="2" max="2" width="15.140625" customWidth="1"/>
    <col min="3" max="3" width="8.28515625" bestFit="1" customWidth="1"/>
    <col min="4" max="4" width="14.85546875" bestFit="1" customWidth="1"/>
    <col min="8" max="8" width="16.42578125" bestFit="1" customWidth="1"/>
    <col min="9" max="9" width="10.140625" style="11" customWidth="1"/>
    <col min="10" max="11" width="12.140625" style="11" customWidth="1"/>
    <col min="12" max="12" width="14.7109375" style="11" customWidth="1"/>
    <col min="13" max="13" width="21.85546875" style="15" customWidth="1"/>
    <col min="14" max="14" width="16.28515625" customWidth="1"/>
    <col min="15" max="15" width="26.5703125" customWidth="1"/>
    <col min="16" max="16" width="17" customWidth="1"/>
    <col min="17" max="17" width="19" customWidth="1"/>
    <col min="18" max="18" width="13.42578125" customWidth="1"/>
    <col min="19" max="19" width="11" customWidth="1"/>
    <col min="20" max="20" width="9.42578125" customWidth="1"/>
    <col min="21" max="21" width="15.85546875" bestFit="1" customWidth="1"/>
    <col min="22" max="22" width="17.85546875" customWidth="1"/>
    <col min="23" max="23" width="14" customWidth="1"/>
    <col min="24" max="24" width="12" customWidth="1"/>
    <col min="25" max="25" width="10.85546875" customWidth="1"/>
    <col min="26" max="26" width="10.28515625" customWidth="1"/>
    <col min="28" max="28" width="7.85546875" customWidth="1"/>
    <col min="265" max="265" width="15.140625" customWidth="1"/>
    <col min="266" max="266" width="3.85546875" customWidth="1"/>
    <col min="270" max="270" width="10.28515625" customWidth="1"/>
    <col min="271" max="271" width="10.140625" customWidth="1"/>
    <col min="272" max="272" width="12.140625" customWidth="1"/>
    <col min="273" max="273" width="11.42578125" customWidth="1"/>
    <col min="274" max="274" width="14.28515625" customWidth="1"/>
    <col min="276" max="276" width="20.42578125" customWidth="1"/>
    <col min="279" max="279" width="22.7109375" customWidth="1"/>
    <col min="281" max="281" width="8.5703125" customWidth="1"/>
    <col min="284" max="284" width="26" bestFit="1" customWidth="1"/>
    <col min="521" max="521" width="15.140625" customWidth="1"/>
    <col min="522" max="522" width="3.85546875" customWidth="1"/>
    <col min="526" max="526" width="10.28515625" customWidth="1"/>
    <col min="527" max="527" width="10.140625" customWidth="1"/>
    <col min="528" max="528" width="12.140625" customWidth="1"/>
    <col min="529" max="529" width="11.42578125" customWidth="1"/>
    <col min="530" max="530" width="14.28515625" customWidth="1"/>
    <col min="532" max="532" width="20.42578125" customWidth="1"/>
    <col min="535" max="535" width="22.7109375" customWidth="1"/>
    <col min="537" max="537" width="8.5703125" customWidth="1"/>
    <col min="540" max="540" width="26" bestFit="1" customWidth="1"/>
    <col min="777" max="777" width="15.140625" customWidth="1"/>
    <col min="778" max="778" width="3.85546875" customWidth="1"/>
    <col min="782" max="782" width="10.28515625" customWidth="1"/>
    <col min="783" max="783" width="10.140625" customWidth="1"/>
    <col min="784" max="784" width="12.140625" customWidth="1"/>
    <col min="785" max="785" width="11.42578125" customWidth="1"/>
    <col min="786" max="786" width="14.28515625" customWidth="1"/>
    <col min="788" max="788" width="20.42578125" customWidth="1"/>
    <col min="791" max="791" width="22.7109375" customWidth="1"/>
    <col min="793" max="793" width="8.5703125" customWidth="1"/>
    <col min="796" max="796" width="26" bestFit="1" customWidth="1"/>
    <col min="1033" max="1033" width="15.140625" customWidth="1"/>
    <col min="1034" max="1034" width="3.85546875" customWidth="1"/>
    <col min="1038" max="1038" width="10.28515625" customWidth="1"/>
    <col min="1039" max="1039" width="10.140625" customWidth="1"/>
    <col min="1040" max="1040" width="12.140625" customWidth="1"/>
    <col min="1041" max="1041" width="11.42578125" customWidth="1"/>
    <col min="1042" max="1042" width="14.28515625" customWidth="1"/>
    <col min="1044" max="1044" width="20.42578125" customWidth="1"/>
    <col min="1047" max="1047" width="22.7109375" customWidth="1"/>
    <col min="1049" max="1049" width="8.5703125" customWidth="1"/>
    <col min="1052" max="1052" width="26" bestFit="1" customWidth="1"/>
    <col min="1289" max="1289" width="15.140625" customWidth="1"/>
    <col min="1290" max="1290" width="3.85546875" customWidth="1"/>
    <col min="1294" max="1294" width="10.28515625" customWidth="1"/>
    <col min="1295" max="1295" width="10.140625" customWidth="1"/>
    <col min="1296" max="1296" width="12.140625" customWidth="1"/>
    <col min="1297" max="1297" width="11.42578125" customWidth="1"/>
    <col min="1298" max="1298" width="14.28515625" customWidth="1"/>
    <col min="1300" max="1300" width="20.42578125" customWidth="1"/>
    <col min="1303" max="1303" width="22.7109375" customWidth="1"/>
    <col min="1305" max="1305" width="8.5703125" customWidth="1"/>
    <col min="1308" max="1308" width="26" bestFit="1" customWidth="1"/>
    <col min="1545" max="1545" width="15.140625" customWidth="1"/>
    <col min="1546" max="1546" width="3.85546875" customWidth="1"/>
    <col min="1550" max="1550" width="10.28515625" customWidth="1"/>
    <col min="1551" max="1551" width="10.140625" customWidth="1"/>
    <col min="1552" max="1552" width="12.140625" customWidth="1"/>
    <col min="1553" max="1553" width="11.42578125" customWidth="1"/>
    <col min="1554" max="1554" width="14.28515625" customWidth="1"/>
    <col min="1556" max="1556" width="20.42578125" customWidth="1"/>
    <col min="1559" max="1559" width="22.7109375" customWidth="1"/>
    <col min="1561" max="1561" width="8.5703125" customWidth="1"/>
    <col min="1564" max="1564" width="26" bestFit="1" customWidth="1"/>
    <col min="1801" max="1801" width="15.140625" customWidth="1"/>
    <col min="1802" max="1802" width="3.85546875" customWidth="1"/>
    <col min="1806" max="1806" width="10.28515625" customWidth="1"/>
    <col min="1807" max="1807" width="10.140625" customWidth="1"/>
    <col min="1808" max="1808" width="12.140625" customWidth="1"/>
    <col min="1809" max="1809" width="11.42578125" customWidth="1"/>
    <col min="1810" max="1810" width="14.28515625" customWidth="1"/>
    <col min="1812" max="1812" width="20.42578125" customWidth="1"/>
    <col min="1815" max="1815" width="22.7109375" customWidth="1"/>
    <col min="1817" max="1817" width="8.5703125" customWidth="1"/>
    <col min="1820" max="1820" width="26" bestFit="1" customWidth="1"/>
    <col min="2057" max="2057" width="15.140625" customWidth="1"/>
    <col min="2058" max="2058" width="3.85546875" customWidth="1"/>
    <col min="2062" max="2062" width="10.28515625" customWidth="1"/>
    <col min="2063" max="2063" width="10.140625" customWidth="1"/>
    <col min="2064" max="2064" width="12.140625" customWidth="1"/>
    <col min="2065" max="2065" width="11.42578125" customWidth="1"/>
    <col min="2066" max="2066" width="14.28515625" customWidth="1"/>
    <col min="2068" max="2068" width="20.42578125" customWidth="1"/>
    <col min="2071" max="2071" width="22.7109375" customWidth="1"/>
    <col min="2073" max="2073" width="8.5703125" customWidth="1"/>
    <col min="2076" max="2076" width="26" bestFit="1" customWidth="1"/>
    <col min="2313" max="2313" width="15.140625" customWidth="1"/>
    <col min="2314" max="2314" width="3.85546875" customWidth="1"/>
    <col min="2318" max="2318" width="10.28515625" customWidth="1"/>
    <col min="2319" max="2319" width="10.140625" customWidth="1"/>
    <col min="2320" max="2320" width="12.140625" customWidth="1"/>
    <col min="2321" max="2321" width="11.42578125" customWidth="1"/>
    <col min="2322" max="2322" width="14.28515625" customWidth="1"/>
    <col min="2324" max="2324" width="20.42578125" customWidth="1"/>
    <col min="2327" max="2327" width="22.7109375" customWidth="1"/>
    <col min="2329" max="2329" width="8.5703125" customWidth="1"/>
    <col min="2332" max="2332" width="26" bestFit="1" customWidth="1"/>
    <col min="2569" max="2569" width="15.140625" customWidth="1"/>
    <col min="2570" max="2570" width="3.85546875" customWidth="1"/>
    <col min="2574" max="2574" width="10.28515625" customWidth="1"/>
    <col min="2575" max="2575" width="10.140625" customWidth="1"/>
    <col min="2576" max="2576" width="12.140625" customWidth="1"/>
    <col min="2577" max="2577" width="11.42578125" customWidth="1"/>
    <col min="2578" max="2578" width="14.28515625" customWidth="1"/>
    <col min="2580" max="2580" width="20.42578125" customWidth="1"/>
    <col min="2583" max="2583" width="22.7109375" customWidth="1"/>
    <col min="2585" max="2585" width="8.5703125" customWidth="1"/>
    <col min="2588" max="2588" width="26" bestFit="1" customWidth="1"/>
    <col min="2825" max="2825" width="15.140625" customWidth="1"/>
    <col min="2826" max="2826" width="3.85546875" customWidth="1"/>
    <col min="2830" max="2830" width="10.28515625" customWidth="1"/>
    <col min="2831" max="2831" width="10.140625" customWidth="1"/>
    <col min="2832" max="2832" width="12.140625" customWidth="1"/>
    <col min="2833" max="2833" width="11.42578125" customWidth="1"/>
    <col min="2834" max="2834" width="14.28515625" customWidth="1"/>
    <col min="2836" max="2836" width="20.42578125" customWidth="1"/>
    <col min="2839" max="2839" width="22.7109375" customWidth="1"/>
    <col min="2841" max="2841" width="8.5703125" customWidth="1"/>
    <col min="2844" max="2844" width="26" bestFit="1" customWidth="1"/>
    <col min="3081" max="3081" width="15.140625" customWidth="1"/>
    <col min="3082" max="3082" width="3.85546875" customWidth="1"/>
    <col min="3086" max="3086" width="10.28515625" customWidth="1"/>
    <col min="3087" max="3087" width="10.140625" customWidth="1"/>
    <col min="3088" max="3088" width="12.140625" customWidth="1"/>
    <col min="3089" max="3089" width="11.42578125" customWidth="1"/>
    <col min="3090" max="3090" width="14.28515625" customWidth="1"/>
    <col min="3092" max="3092" width="20.42578125" customWidth="1"/>
    <col min="3095" max="3095" width="22.7109375" customWidth="1"/>
    <col min="3097" max="3097" width="8.5703125" customWidth="1"/>
    <col min="3100" max="3100" width="26" bestFit="1" customWidth="1"/>
    <col min="3337" max="3337" width="15.140625" customWidth="1"/>
    <col min="3338" max="3338" width="3.85546875" customWidth="1"/>
    <col min="3342" max="3342" width="10.28515625" customWidth="1"/>
    <col min="3343" max="3343" width="10.140625" customWidth="1"/>
    <col min="3344" max="3344" width="12.140625" customWidth="1"/>
    <col min="3345" max="3345" width="11.42578125" customWidth="1"/>
    <col min="3346" max="3346" width="14.28515625" customWidth="1"/>
    <col min="3348" max="3348" width="20.42578125" customWidth="1"/>
    <col min="3351" max="3351" width="22.7109375" customWidth="1"/>
    <col min="3353" max="3353" width="8.5703125" customWidth="1"/>
    <col min="3356" max="3356" width="26" bestFit="1" customWidth="1"/>
    <col min="3593" max="3593" width="15.140625" customWidth="1"/>
    <col min="3594" max="3594" width="3.85546875" customWidth="1"/>
    <col min="3598" max="3598" width="10.28515625" customWidth="1"/>
    <col min="3599" max="3599" width="10.140625" customWidth="1"/>
    <col min="3600" max="3600" width="12.140625" customWidth="1"/>
    <col min="3601" max="3601" width="11.42578125" customWidth="1"/>
    <col min="3602" max="3602" width="14.28515625" customWidth="1"/>
    <col min="3604" max="3604" width="20.42578125" customWidth="1"/>
    <col min="3607" max="3607" width="22.7109375" customWidth="1"/>
    <col min="3609" max="3609" width="8.5703125" customWidth="1"/>
    <col min="3612" max="3612" width="26" bestFit="1" customWidth="1"/>
    <col min="3849" max="3849" width="15.140625" customWidth="1"/>
    <col min="3850" max="3850" width="3.85546875" customWidth="1"/>
    <col min="3854" max="3854" width="10.28515625" customWidth="1"/>
    <col min="3855" max="3855" width="10.140625" customWidth="1"/>
    <col min="3856" max="3856" width="12.140625" customWidth="1"/>
    <col min="3857" max="3857" width="11.42578125" customWidth="1"/>
    <col min="3858" max="3858" width="14.28515625" customWidth="1"/>
    <col min="3860" max="3860" width="20.42578125" customWidth="1"/>
    <col min="3863" max="3863" width="22.7109375" customWidth="1"/>
    <col min="3865" max="3865" width="8.5703125" customWidth="1"/>
    <col min="3868" max="3868" width="26" bestFit="1" customWidth="1"/>
    <col min="4105" max="4105" width="15.140625" customWidth="1"/>
    <col min="4106" max="4106" width="3.85546875" customWidth="1"/>
    <col min="4110" max="4110" width="10.28515625" customWidth="1"/>
    <col min="4111" max="4111" width="10.140625" customWidth="1"/>
    <col min="4112" max="4112" width="12.140625" customWidth="1"/>
    <col min="4113" max="4113" width="11.42578125" customWidth="1"/>
    <col min="4114" max="4114" width="14.28515625" customWidth="1"/>
    <col min="4116" max="4116" width="20.42578125" customWidth="1"/>
    <col min="4119" max="4119" width="22.7109375" customWidth="1"/>
    <col min="4121" max="4121" width="8.5703125" customWidth="1"/>
    <col min="4124" max="4124" width="26" bestFit="1" customWidth="1"/>
    <col min="4361" max="4361" width="15.140625" customWidth="1"/>
    <col min="4362" max="4362" width="3.85546875" customWidth="1"/>
    <col min="4366" max="4366" width="10.28515625" customWidth="1"/>
    <col min="4367" max="4367" width="10.140625" customWidth="1"/>
    <col min="4368" max="4368" width="12.140625" customWidth="1"/>
    <col min="4369" max="4369" width="11.42578125" customWidth="1"/>
    <col min="4370" max="4370" width="14.28515625" customWidth="1"/>
    <col min="4372" max="4372" width="20.42578125" customWidth="1"/>
    <col min="4375" max="4375" width="22.7109375" customWidth="1"/>
    <col min="4377" max="4377" width="8.5703125" customWidth="1"/>
    <col min="4380" max="4380" width="26" bestFit="1" customWidth="1"/>
    <col min="4617" max="4617" width="15.140625" customWidth="1"/>
    <col min="4618" max="4618" width="3.85546875" customWidth="1"/>
    <col min="4622" max="4622" width="10.28515625" customWidth="1"/>
    <col min="4623" max="4623" width="10.140625" customWidth="1"/>
    <col min="4624" max="4624" width="12.140625" customWidth="1"/>
    <col min="4625" max="4625" width="11.42578125" customWidth="1"/>
    <col min="4626" max="4626" width="14.28515625" customWidth="1"/>
    <col min="4628" max="4628" width="20.42578125" customWidth="1"/>
    <col min="4631" max="4631" width="22.7109375" customWidth="1"/>
    <col min="4633" max="4633" width="8.5703125" customWidth="1"/>
    <col min="4636" max="4636" width="26" bestFit="1" customWidth="1"/>
    <col min="4873" max="4873" width="15.140625" customWidth="1"/>
    <col min="4874" max="4874" width="3.85546875" customWidth="1"/>
    <col min="4878" max="4878" width="10.28515625" customWidth="1"/>
    <col min="4879" max="4879" width="10.140625" customWidth="1"/>
    <col min="4880" max="4880" width="12.140625" customWidth="1"/>
    <col min="4881" max="4881" width="11.42578125" customWidth="1"/>
    <col min="4882" max="4882" width="14.28515625" customWidth="1"/>
    <col min="4884" max="4884" width="20.42578125" customWidth="1"/>
    <col min="4887" max="4887" width="22.7109375" customWidth="1"/>
    <col min="4889" max="4889" width="8.5703125" customWidth="1"/>
    <col min="4892" max="4892" width="26" bestFit="1" customWidth="1"/>
    <col min="5129" max="5129" width="15.140625" customWidth="1"/>
    <col min="5130" max="5130" width="3.85546875" customWidth="1"/>
    <col min="5134" max="5134" width="10.28515625" customWidth="1"/>
    <col min="5135" max="5135" width="10.140625" customWidth="1"/>
    <col min="5136" max="5136" width="12.140625" customWidth="1"/>
    <col min="5137" max="5137" width="11.42578125" customWidth="1"/>
    <col min="5138" max="5138" width="14.28515625" customWidth="1"/>
    <col min="5140" max="5140" width="20.42578125" customWidth="1"/>
    <col min="5143" max="5143" width="22.7109375" customWidth="1"/>
    <col min="5145" max="5145" width="8.5703125" customWidth="1"/>
    <col min="5148" max="5148" width="26" bestFit="1" customWidth="1"/>
    <col min="5385" max="5385" width="15.140625" customWidth="1"/>
    <col min="5386" max="5386" width="3.85546875" customWidth="1"/>
    <col min="5390" max="5390" width="10.28515625" customWidth="1"/>
    <col min="5391" max="5391" width="10.140625" customWidth="1"/>
    <col min="5392" max="5392" width="12.140625" customWidth="1"/>
    <col min="5393" max="5393" width="11.42578125" customWidth="1"/>
    <col min="5394" max="5394" width="14.28515625" customWidth="1"/>
    <col min="5396" max="5396" width="20.42578125" customWidth="1"/>
    <col min="5399" max="5399" width="22.7109375" customWidth="1"/>
    <col min="5401" max="5401" width="8.5703125" customWidth="1"/>
    <col min="5404" max="5404" width="26" bestFit="1" customWidth="1"/>
    <col min="5641" max="5641" width="15.140625" customWidth="1"/>
    <col min="5642" max="5642" width="3.85546875" customWidth="1"/>
    <col min="5646" max="5646" width="10.28515625" customWidth="1"/>
    <col min="5647" max="5647" width="10.140625" customWidth="1"/>
    <col min="5648" max="5648" width="12.140625" customWidth="1"/>
    <col min="5649" max="5649" width="11.42578125" customWidth="1"/>
    <col min="5650" max="5650" width="14.28515625" customWidth="1"/>
    <col min="5652" max="5652" width="20.42578125" customWidth="1"/>
    <col min="5655" max="5655" width="22.7109375" customWidth="1"/>
    <col min="5657" max="5657" width="8.5703125" customWidth="1"/>
    <col min="5660" max="5660" width="26" bestFit="1" customWidth="1"/>
    <col min="5897" max="5897" width="15.140625" customWidth="1"/>
    <col min="5898" max="5898" width="3.85546875" customWidth="1"/>
    <col min="5902" max="5902" width="10.28515625" customWidth="1"/>
    <col min="5903" max="5903" width="10.140625" customWidth="1"/>
    <col min="5904" max="5904" width="12.140625" customWidth="1"/>
    <col min="5905" max="5905" width="11.42578125" customWidth="1"/>
    <col min="5906" max="5906" width="14.28515625" customWidth="1"/>
    <col min="5908" max="5908" width="20.42578125" customWidth="1"/>
    <col min="5911" max="5911" width="22.7109375" customWidth="1"/>
    <col min="5913" max="5913" width="8.5703125" customWidth="1"/>
    <col min="5916" max="5916" width="26" bestFit="1" customWidth="1"/>
    <col min="6153" max="6153" width="15.140625" customWidth="1"/>
    <col min="6154" max="6154" width="3.85546875" customWidth="1"/>
    <col min="6158" max="6158" width="10.28515625" customWidth="1"/>
    <col min="6159" max="6159" width="10.140625" customWidth="1"/>
    <col min="6160" max="6160" width="12.140625" customWidth="1"/>
    <col min="6161" max="6161" width="11.42578125" customWidth="1"/>
    <col min="6162" max="6162" width="14.28515625" customWidth="1"/>
    <col min="6164" max="6164" width="20.42578125" customWidth="1"/>
    <col min="6167" max="6167" width="22.7109375" customWidth="1"/>
    <col min="6169" max="6169" width="8.5703125" customWidth="1"/>
    <col min="6172" max="6172" width="26" bestFit="1" customWidth="1"/>
    <col min="6409" max="6409" width="15.140625" customWidth="1"/>
    <col min="6410" max="6410" width="3.85546875" customWidth="1"/>
    <col min="6414" max="6414" width="10.28515625" customWidth="1"/>
    <col min="6415" max="6415" width="10.140625" customWidth="1"/>
    <col min="6416" max="6416" width="12.140625" customWidth="1"/>
    <col min="6417" max="6417" width="11.42578125" customWidth="1"/>
    <col min="6418" max="6418" width="14.28515625" customWidth="1"/>
    <col min="6420" max="6420" width="20.42578125" customWidth="1"/>
    <col min="6423" max="6423" width="22.7109375" customWidth="1"/>
    <col min="6425" max="6425" width="8.5703125" customWidth="1"/>
    <col min="6428" max="6428" width="26" bestFit="1" customWidth="1"/>
    <col min="6665" max="6665" width="15.140625" customWidth="1"/>
    <col min="6666" max="6666" width="3.85546875" customWidth="1"/>
    <col min="6670" max="6670" width="10.28515625" customWidth="1"/>
    <col min="6671" max="6671" width="10.140625" customWidth="1"/>
    <col min="6672" max="6672" width="12.140625" customWidth="1"/>
    <col min="6673" max="6673" width="11.42578125" customWidth="1"/>
    <col min="6674" max="6674" width="14.28515625" customWidth="1"/>
    <col min="6676" max="6676" width="20.42578125" customWidth="1"/>
    <col min="6679" max="6679" width="22.7109375" customWidth="1"/>
    <col min="6681" max="6681" width="8.5703125" customWidth="1"/>
    <col min="6684" max="6684" width="26" bestFit="1" customWidth="1"/>
    <col min="6921" max="6921" width="15.140625" customWidth="1"/>
    <col min="6922" max="6922" width="3.85546875" customWidth="1"/>
    <col min="6926" max="6926" width="10.28515625" customWidth="1"/>
    <col min="6927" max="6927" width="10.140625" customWidth="1"/>
    <col min="6928" max="6928" width="12.140625" customWidth="1"/>
    <col min="6929" max="6929" width="11.42578125" customWidth="1"/>
    <col min="6930" max="6930" width="14.28515625" customWidth="1"/>
    <col min="6932" max="6932" width="20.42578125" customWidth="1"/>
    <col min="6935" max="6935" width="22.7109375" customWidth="1"/>
    <col min="6937" max="6937" width="8.5703125" customWidth="1"/>
    <col min="6940" max="6940" width="26" bestFit="1" customWidth="1"/>
    <col min="7177" max="7177" width="15.140625" customWidth="1"/>
    <col min="7178" max="7178" width="3.85546875" customWidth="1"/>
    <col min="7182" max="7182" width="10.28515625" customWidth="1"/>
    <col min="7183" max="7183" width="10.140625" customWidth="1"/>
    <col min="7184" max="7184" width="12.140625" customWidth="1"/>
    <col min="7185" max="7185" width="11.42578125" customWidth="1"/>
    <col min="7186" max="7186" width="14.28515625" customWidth="1"/>
    <col min="7188" max="7188" width="20.42578125" customWidth="1"/>
    <col min="7191" max="7191" width="22.7109375" customWidth="1"/>
    <col min="7193" max="7193" width="8.5703125" customWidth="1"/>
    <col min="7196" max="7196" width="26" bestFit="1" customWidth="1"/>
    <col min="7433" max="7433" width="15.140625" customWidth="1"/>
    <col min="7434" max="7434" width="3.85546875" customWidth="1"/>
    <col min="7438" max="7438" width="10.28515625" customWidth="1"/>
    <col min="7439" max="7439" width="10.140625" customWidth="1"/>
    <col min="7440" max="7440" width="12.140625" customWidth="1"/>
    <col min="7441" max="7441" width="11.42578125" customWidth="1"/>
    <col min="7442" max="7442" width="14.28515625" customWidth="1"/>
    <col min="7444" max="7444" width="20.42578125" customWidth="1"/>
    <col min="7447" max="7447" width="22.7109375" customWidth="1"/>
    <col min="7449" max="7449" width="8.5703125" customWidth="1"/>
    <col min="7452" max="7452" width="26" bestFit="1" customWidth="1"/>
    <col min="7689" max="7689" width="15.140625" customWidth="1"/>
    <col min="7690" max="7690" width="3.85546875" customWidth="1"/>
    <col min="7694" max="7694" width="10.28515625" customWidth="1"/>
    <col min="7695" max="7695" width="10.140625" customWidth="1"/>
    <col min="7696" max="7696" width="12.140625" customWidth="1"/>
    <col min="7697" max="7697" width="11.42578125" customWidth="1"/>
    <col min="7698" max="7698" width="14.28515625" customWidth="1"/>
    <col min="7700" max="7700" width="20.42578125" customWidth="1"/>
    <col min="7703" max="7703" width="22.7109375" customWidth="1"/>
    <col min="7705" max="7705" width="8.5703125" customWidth="1"/>
    <col min="7708" max="7708" width="26" bestFit="1" customWidth="1"/>
    <col min="7945" max="7945" width="15.140625" customWidth="1"/>
    <col min="7946" max="7946" width="3.85546875" customWidth="1"/>
    <col min="7950" max="7950" width="10.28515625" customWidth="1"/>
    <col min="7951" max="7951" width="10.140625" customWidth="1"/>
    <col min="7952" max="7952" width="12.140625" customWidth="1"/>
    <col min="7953" max="7953" width="11.42578125" customWidth="1"/>
    <col min="7954" max="7954" width="14.28515625" customWidth="1"/>
    <col min="7956" max="7956" width="20.42578125" customWidth="1"/>
    <col min="7959" max="7959" width="22.7109375" customWidth="1"/>
    <col min="7961" max="7961" width="8.5703125" customWidth="1"/>
    <col min="7964" max="7964" width="26" bestFit="1" customWidth="1"/>
    <col min="8201" max="8201" width="15.140625" customWidth="1"/>
    <col min="8202" max="8202" width="3.85546875" customWidth="1"/>
    <col min="8206" max="8206" width="10.28515625" customWidth="1"/>
    <col min="8207" max="8207" width="10.140625" customWidth="1"/>
    <col min="8208" max="8208" width="12.140625" customWidth="1"/>
    <col min="8209" max="8209" width="11.42578125" customWidth="1"/>
    <col min="8210" max="8210" width="14.28515625" customWidth="1"/>
    <col min="8212" max="8212" width="20.42578125" customWidth="1"/>
    <col min="8215" max="8215" width="22.7109375" customWidth="1"/>
    <col min="8217" max="8217" width="8.5703125" customWidth="1"/>
    <col min="8220" max="8220" width="26" bestFit="1" customWidth="1"/>
    <col min="8457" max="8457" width="15.140625" customWidth="1"/>
    <col min="8458" max="8458" width="3.85546875" customWidth="1"/>
    <col min="8462" max="8462" width="10.28515625" customWidth="1"/>
    <col min="8463" max="8463" width="10.140625" customWidth="1"/>
    <col min="8464" max="8464" width="12.140625" customWidth="1"/>
    <col min="8465" max="8465" width="11.42578125" customWidth="1"/>
    <col min="8466" max="8466" width="14.28515625" customWidth="1"/>
    <col min="8468" max="8468" width="20.42578125" customWidth="1"/>
    <col min="8471" max="8471" width="22.7109375" customWidth="1"/>
    <col min="8473" max="8473" width="8.5703125" customWidth="1"/>
    <col min="8476" max="8476" width="26" bestFit="1" customWidth="1"/>
    <col min="8713" max="8713" width="15.140625" customWidth="1"/>
    <col min="8714" max="8714" width="3.85546875" customWidth="1"/>
    <col min="8718" max="8718" width="10.28515625" customWidth="1"/>
    <col min="8719" max="8719" width="10.140625" customWidth="1"/>
    <col min="8720" max="8720" width="12.140625" customWidth="1"/>
    <col min="8721" max="8721" width="11.42578125" customWidth="1"/>
    <col min="8722" max="8722" width="14.28515625" customWidth="1"/>
    <col min="8724" max="8724" width="20.42578125" customWidth="1"/>
    <col min="8727" max="8727" width="22.7109375" customWidth="1"/>
    <col min="8729" max="8729" width="8.5703125" customWidth="1"/>
    <col min="8732" max="8732" width="26" bestFit="1" customWidth="1"/>
    <col min="8969" max="8969" width="15.140625" customWidth="1"/>
    <col min="8970" max="8970" width="3.85546875" customWidth="1"/>
    <col min="8974" max="8974" width="10.28515625" customWidth="1"/>
    <col min="8975" max="8975" width="10.140625" customWidth="1"/>
    <col min="8976" max="8976" width="12.140625" customWidth="1"/>
    <col min="8977" max="8977" width="11.42578125" customWidth="1"/>
    <col min="8978" max="8978" width="14.28515625" customWidth="1"/>
    <col min="8980" max="8980" width="20.42578125" customWidth="1"/>
    <col min="8983" max="8983" width="22.7109375" customWidth="1"/>
    <col min="8985" max="8985" width="8.5703125" customWidth="1"/>
    <col min="8988" max="8988" width="26" bestFit="1" customWidth="1"/>
    <col min="9225" max="9225" width="15.140625" customWidth="1"/>
    <col min="9226" max="9226" width="3.85546875" customWidth="1"/>
    <col min="9230" max="9230" width="10.28515625" customWidth="1"/>
    <col min="9231" max="9231" width="10.140625" customWidth="1"/>
    <col min="9232" max="9232" width="12.140625" customWidth="1"/>
    <col min="9233" max="9233" width="11.42578125" customWidth="1"/>
    <col min="9234" max="9234" width="14.28515625" customWidth="1"/>
    <col min="9236" max="9236" width="20.42578125" customWidth="1"/>
    <col min="9239" max="9239" width="22.7109375" customWidth="1"/>
    <col min="9241" max="9241" width="8.5703125" customWidth="1"/>
    <col min="9244" max="9244" width="26" bestFit="1" customWidth="1"/>
    <col min="9481" max="9481" width="15.140625" customWidth="1"/>
    <col min="9482" max="9482" width="3.85546875" customWidth="1"/>
    <col min="9486" max="9486" width="10.28515625" customWidth="1"/>
    <col min="9487" max="9487" width="10.140625" customWidth="1"/>
    <col min="9488" max="9488" width="12.140625" customWidth="1"/>
    <col min="9489" max="9489" width="11.42578125" customWidth="1"/>
    <col min="9490" max="9490" width="14.28515625" customWidth="1"/>
    <col min="9492" max="9492" width="20.42578125" customWidth="1"/>
    <col min="9495" max="9495" width="22.7109375" customWidth="1"/>
    <col min="9497" max="9497" width="8.5703125" customWidth="1"/>
    <col min="9500" max="9500" width="26" bestFit="1" customWidth="1"/>
    <col min="9737" max="9737" width="15.140625" customWidth="1"/>
    <col min="9738" max="9738" width="3.85546875" customWidth="1"/>
    <col min="9742" max="9742" width="10.28515625" customWidth="1"/>
    <col min="9743" max="9743" width="10.140625" customWidth="1"/>
    <col min="9744" max="9744" width="12.140625" customWidth="1"/>
    <col min="9745" max="9745" width="11.42578125" customWidth="1"/>
    <col min="9746" max="9746" width="14.28515625" customWidth="1"/>
    <col min="9748" max="9748" width="20.42578125" customWidth="1"/>
    <col min="9751" max="9751" width="22.7109375" customWidth="1"/>
    <col min="9753" max="9753" width="8.5703125" customWidth="1"/>
    <col min="9756" max="9756" width="26" bestFit="1" customWidth="1"/>
    <col min="9993" max="9993" width="15.140625" customWidth="1"/>
    <col min="9994" max="9994" width="3.85546875" customWidth="1"/>
    <col min="9998" max="9998" width="10.28515625" customWidth="1"/>
    <col min="9999" max="9999" width="10.140625" customWidth="1"/>
    <col min="10000" max="10000" width="12.140625" customWidth="1"/>
    <col min="10001" max="10001" width="11.42578125" customWidth="1"/>
    <col min="10002" max="10002" width="14.28515625" customWidth="1"/>
    <col min="10004" max="10004" width="20.42578125" customWidth="1"/>
    <col min="10007" max="10007" width="22.7109375" customWidth="1"/>
    <col min="10009" max="10009" width="8.5703125" customWidth="1"/>
    <col min="10012" max="10012" width="26" bestFit="1" customWidth="1"/>
    <col min="10249" max="10249" width="15.140625" customWidth="1"/>
    <col min="10250" max="10250" width="3.85546875" customWidth="1"/>
    <col min="10254" max="10254" width="10.28515625" customWidth="1"/>
    <col min="10255" max="10255" width="10.140625" customWidth="1"/>
    <col min="10256" max="10256" width="12.140625" customWidth="1"/>
    <col min="10257" max="10257" width="11.42578125" customWidth="1"/>
    <col min="10258" max="10258" width="14.28515625" customWidth="1"/>
    <col min="10260" max="10260" width="20.42578125" customWidth="1"/>
    <col min="10263" max="10263" width="22.7109375" customWidth="1"/>
    <col min="10265" max="10265" width="8.5703125" customWidth="1"/>
    <col min="10268" max="10268" width="26" bestFit="1" customWidth="1"/>
    <col min="10505" max="10505" width="15.140625" customWidth="1"/>
    <col min="10506" max="10506" width="3.85546875" customWidth="1"/>
    <col min="10510" max="10510" width="10.28515625" customWidth="1"/>
    <col min="10511" max="10511" width="10.140625" customWidth="1"/>
    <col min="10512" max="10512" width="12.140625" customWidth="1"/>
    <col min="10513" max="10513" width="11.42578125" customWidth="1"/>
    <col min="10514" max="10514" width="14.28515625" customWidth="1"/>
    <col min="10516" max="10516" width="20.42578125" customWidth="1"/>
    <col min="10519" max="10519" width="22.7109375" customWidth="1"/>
    <col min="10521" max="10521" width="8.5703125" customWidth="1"/>
    <col min="10524" max="10524" width="26" bestFit="1" customWidth="1"/>
    <col min="10761" max="10761" width="15.140625" customWidth="1"/>
    <col min="10762" max="10762" width="3.85546875" customWidth="1"/>
    <col min="10766" max="10766" width="10.28515625" customWidth="1"/>
    <col min="10767" max="10767" width="10.140625" customWidth="1"/>
    <col min="10768" max="10768" width="12.140625" customWidth="1"/>
    <col min="10769" max="10769" width="11.42578125" customWidth="1"/>
    <col min="10770" max="10770" width="14.28515625" customWidth="1"/>
    <col min="10772" max="10772" width="20.42578125" customWidth="1"/>
    <col min="10775" max="10775" width="22.7109375" customWidth="1"/>
    <col min="10777" max="10777" width="8.5703125" customWidth="1"/>
    <col min="10780" max="10780" width="26" bestFit="1" customWidth="1"/>
    <col min="11017" max="11017" width="15.140625" customWidth="1"/>
    <col min="11018" max="11018" width="3.85546875" customWidth="1"/>
    <col min="11022" max="11022" width="10.28515625" customWidth="1"/>
    <col min="11023" max="11023" width="10.140625" customWidth="1"/>
    <col min="11024" max="11024" width="12.140625" customWidth="1"/>
    <col min="11025" max="11025" width="11.42578125" customWidth="1"/>
    <col min="11026" max="11026" width="14.28515625" customWidth="1"/>
    <col min="11028" max="11028" width="20.42578125" customWidth="1"/>
    <col min="11031" max="11031" width="22.7109375" customWidth="1"/>
    <col min="11033" max="11033" width="8.5703125" customWidth="1"/>
    <col min="11036" max="11036" width="26" bestFit="1" customWidth="1"/>
    <col min="11273" max="11273" width="15.140625" customWidth="1"/>
    <col min="11274" max="11274" width="3.85546875" customWidth="1"/>
    <col min="11278" max="11278" width="10.28515625" customWidth="1"/>
    <col min="11279" max="11279" width="10.140625" customWidth="1"/>
    <col min="11280" max="11280" width="12.140625" customWidth="1"/>
    <col min="11281" max="11281" width="11.42578125" customWidth="1"/>
    <col min="11282" max="11282" width="14.28515625" customWidth="1"/>
    <col min="11284" max="11284" width="20.42578125" customWidth="1"/>
    <col min="11287" max="11287" width="22.7109375" customWidth="1"/>
    <col min="11289" max="11289" width="8.5703125" customWidth="1"/>
    <col min="11292" max="11292" width="26" bestFit="1" customWidth="1"/>
    <col min="11529" max="11529" width="15.140625" customWidth="1"/>
    <col min="11530" max="11530" width="3.85546875" customWidth="1"/>
    <col min="11534" max="11534" width="10.28515625" customWidth="1"/>
    <col min="11535" max="11535" width="10.140625" customWidth="1"/>
    <col min="11536" max="11536" width="12.140625" customWidth="1"/>
    <col min="11537" max="11537" width="11.42578125" customWidth="1"/>
    <col min="11538" max="11538" width="14.28515625" customWidth="1"/>
    <col min="11540" max="11540" width="20.42578125" customWidth="1"/>
    <col min="11543" max="11543" width="22.7109375" customWidth="1"/>
    <col min="11545" max="11545" width="8.5703125" customWidth="1"/>
    <col min="11548" max="11548" width="26" bestFit="1" customWidth="1"/>
    <col min="11785" max="11785" width="15.140625" customWidth="1"/>
    <col min="11786" max="11786" width="3.85546875" customWidth="1"/>
    <col min="11790" max="11790" width="10.28515625" customWidth="1"/>
    <col min="11791" max="11791" width="10.140625" customWidth="1"/>
    <col min="11792" max="11792" width="12.140625" customWidth="1"/>
    <col min="11793" max="11793" width="11.42578125" customWidth="1"/>
    <col min="11794" max="11794" width="14.28515625" customWidth="1"/>
    <col min="11796" max="11796" width="20.42578125" customWidth="1"/>
    <col min="11799" max="11799" width="22.7109375" customWidth="1"/>
    <col min="11801" max="11801" width="8.5703125" customWidth="1"/>
    <col min="11804" max="11804" width="26" bestFit="1" customWidth="1"/>
    <col min="12041" max="12041" width="15.140625" customWidth="1"/>
    <col min="12042" max="12042" width="3.85546875" customWidth="1"/>
    <col min="12046" max="12046" width="10.28515625" customWidth="1"/>
    <col min="12047" max="12047" width="10.140625" customWidth="1"/>
    <col min="12048" max="12048" width="12.140625" customWidth="1"/>
    <col min="12049" max="12049" width="11.42578125" customWidth="1"/>
    <col min="12050" max="12050" width="14.28515625" customWidth="1"/>
    <col min="12052" max="12052" width="20.42578125" customWidth="1"/>
    <col min="12055" max="12055" width="22.7109375" customWidth="1"/>
    <col min="12057" max="12057" width="8.5703125" customWidth="1"/>
    <col min="12060" max="12060" width="26" bestFit="1" customWidth="1"/>
    <col min="12297" max="12297" width="15.140625" customWidth="1"/>
    <col min="12298" max="12298" width="3.85546875" customWidth="1"/>
    <col min="12302" max="12302" width="10.28515625" customWidth="1"/>
    <col min="12303" max="12303" width="10.140625" customWidth="1"/>
    <col min="12304" max="12304" width="12.140625" customWidth="1"/>
    <col min="12305" max="12305" width="11.42578125" customWidth="1"/>
    <col min="12306" max="12306" width="14.28515625" customWidth="1"/>
    <col min="12308" max="12308" width="20.42578125" customWidth="1"/>
    <col min="12311" max="12311" width="22.7109375" customWidth="1"/>
    <col min="12313" max="12313" width="8.5703125" customWidth="1"/>
    <col min="12316" max="12316" width="26" bestFit="1" customWidth="1"/>
    <col min="12553" max="12553" width="15.140625" customWidth="1"/>
    <col min="12554" max="12554" width="3.85546875" customWidth="1"/>
    <col min="12558" max="12558" width="10.28515625" customWidth="1"/>
    <col min="12559" max="12559" width="10.140625" customWidth="1"/>
    <col min="12560" max="12560" width="12.140625" customWidth="1"/>
    <col min="12561" max="12561" width="11.42578125" customWidth="1"/>
    <col min="12562" max="12562" width="14.28515625" customWidth="1"/>
    <col min="12564" max="12564" width="20.42578125" customWidth="1"/>
    <col min="12567" max="12567" width="22.7109375" customWidth="1"/>
    <col min="12569" max="12569" width="8.5703125" customWidth="1"/>
    <col min="12572" max="12572" width="26" bestFit="1" customWidth="1"/>
    <col min="12809" max="12809" width="15.140625" customWidth="1"/>
    <col min="12810" max="12810" width="3.85546875" customWidth="1"/>
    <col min="12814" max="12814" width="10.28515625" customWidth="1"/>
    <col min="12815" max="12815" width="10.140625" customWidth="1"/>
    <col min="12816" max="12816" width="12.140625" customWidth="1"/>
    <col min="12817" max="12817" width="11.42578125" customWidth="1"/>
    <col min="12818" max="12818" width="14.28515625" customWidth="1"/>
    <col min="12820" max="12820" width="20.42578125" customWidth="1"/>
    <col min="12823" max="12823" width="22.7109375" customWidth="1"/>
    <col min="12825" max="12825" width="8.5703125" customWidth="1"/>
    <col min="12828" max="12828" width="26" bestFit="1" customWidth="1"/>
    <col min="13065" max="13065" width="15.140625" customWidth="1"/>
    <col min="13066" max="13066" width="3.85546875" customWidth="1"/>
    <col min="13070" max="13070" width="10.28515625" customWidth="1"/>
    <col min="13071" max="13071" width="10.140625" customWidth="1"/>
    <col min="13072" max="13072" width="12.140625" customWidth="1"/>
    <col min="13073" max="13073" width="11.42578125" customWidth="1"/>
    <col min="13074" max="13074" width="14.28515625" customWidth="1"/>
    <col min="13076" max="13076" width="20.42578125" customWidth="1"/>
    <col min="13079" max="13079" width="22.7109375" customWidth="1"/>
    <col min="13081" max="13081" width="8.5703125" customWidth="1"/>
    <col min="13084" max="13084" width="26" bestFit="1" customWidth="1"/>
    <col min="13321" max="13321" width="15.140625" customWidth="1"/>
    <col min="13322" max="13322" width="3.85546875" customWidth="1"/>
    <col min="13326" max="13326" width="10.28515625" customWidth="1"/>
    <col min="13327" max="13327" width="10.140625" customWidth="1"/>
    <col min="13328" max="13328" width="12.140625" customWidth="1"/>
    <col min="13329" max="13329" width="11.42578125" customWidth="1"/>
    <col min="13330" max="13330" width="14.28515625" customWidth="1"/>
    <col min="13332" max="13332" width="20.42578125" customWidth="1"/>
    <col min="13335" max="13335" width="22.7109375" customWidth="1"/>
    <col min="13337" max="13337" width="8.5703125" customWidth="1"/>
    <col min="13340" max="13340" width="26" bestFit="1" customWidth="1"/>
    <col min="13577" max="13577" width="15.140625" customWidth="1"/>
    <col min="13578" max="13578" width="3.85546875" customWidth="1"/>
    <col min="13582" max="13582" width="10.28515625" customWidth="1"/>
    <col min="13583" max="13583" width="10.140625" customWidth="1"/>
    <col min="13584" max="13584" width="12.140625" customWidth="1"/>
    <col min="13585" max="13585" width="11.42578125" customWidth="1"/>
    <col min="13586" max="13586" width="14.28515625" customWidth="1"/>
    <col min="13588" max="13588" width="20.42578125" customWidth="1"/>
    <col min="13591" max="13591" width="22.7109375" customWidth="1"/>
    <col min="13593" max="13593" width="8.5703125" customWidth="1"/>
    <col min="13596" max="13596" width="26" bestFit="1" customWidth="1"/>
    <col min="13833" max="13833" width="15.140625" customWidth="1"/>
    <col min="13834" max="13834" width="3.85546875" customWidth="1"/>
    <col min="13838" max="13838" width="10.28515625" customWidth="1"/>
    <col min="13839" max="13839" width="10.140625" customWidth="1"/>
    <col min="13840" max="13840" width="12.140625" customWidth="1"/>
    <col min="13841" max="13841" width="11.42578125" customWidth="1"/>
    <col min="13842" max="13842" width="14.28515625" customWidth="1"/>
    <col min="13844" max="13844" width="20.42578125" customWidth="1"/>
    <col min="13847" max="13847" width="22.7109375" customWidth="1"/>
    <col min="13849" max="13849" width="8.5703125" customWidth="1"/>
    <col min="13852" max="13852" width="26" bestFit="1" customWidth="1"/>
    <col min="14089" max="14089" width="15.140625" customWidth="1"/>
    <col min="14090" max="14090" width="3.85546875" customWidth="1"/>
    <col min="14094" max="14094" width="10.28515625" customWidth="1"/>
    <col min="14095" max="14095" width="10.140625" customWidth="1"/>
    <col min="14096" max="14096" width="12.140625" customWidth="1"/>
    <col min="14097" max="14097" width="11.42578125" customWidth="1"/>
    <col min="14098" max="14098" width="14.28515625" customWidth="1"/>
    <col min="14100" max="14100" width="20.42578125" customWidth="1"/>
    <col min="14103" max="14103" width="22.7109375" customWidth="1"/>
    <col min="14105" max="14105" width="8.5703125" customWidth="1"/>
    <col min="14108" max="14108" width="26" bestFit="1" customWidth="1"/>
    <col min="14345" max="14345" width="15.140625" customWidth="1"/>
    <col min="14346" max="14346" width="3.85546875" customWidth="1"/>
    <col min="14350" max="14350" width="10.28515625" customWidth="1"/>
    <col min="14351" max="14351" width="10.140625" customWidth="1"/>
    <col min="14352" max="14352" width="12.140625" customWidth="1"/>
    <col min="14353" max="14353" width="11.42578125" customWidth="1"/>
    <col min="14354" max="14354" width="14.28515625" customWidth="1"/>
    <col min="14356" max="14356" width="20.42578125" customWidth="1"/>
    <col min="14359" max="14359" width="22.7109375" customWidth="1"/>
    <col min="14361" max="14361" width="8.5703125" customWidth="1"/>
    <col min="14364" max="14364" width="26" bestFit="1" customWidth="1"/>
    <col min="14601" max="14601" width="15.140625" customWidth="1"/>
    <col min="14602" max="14602" width="3.85546875" customWidth="1"/>
    <col min="14606" max="14606" width="10.28515625" customWidth="1"/>
    <col min="14607" max="14607" width="10.140625" customWidth="1"/>
    <col min="14608" max="14608" width="12.140625" customWidth="1"/>
    <col min="14609" max="14609" width="11.42578125" customWidth="1"/>
    <col min="14610" max="14610" width="14.28515625" customWidth="1"/>
    <col min="14612" max="14612" width="20.42578125" customWidth="1"/>
    <col min="14615" max="14615" width="22.7109375" customWidth="1"/>
    <col min="14617" max="14617" width="8.5703125" customWidth="1"/>
    <col min="14620" max="14620" width="26" bestFit="1" customWidth="1"/>
    <col min="14857" max="14857" width="15.140625" customWidth="1"/>
    <col min="14858" max="14858" width="3.85546875" customWidth="1"/>
    <col min="14862" max="14862" width="10.28515625" customWidth="1"/>
    <col min="14863" max="14863" width="10.140625" customWidth="1"/>
    <col min="14864" max="14864" width="12.140625" customWidth="1"/>
    <col min="14865" max="14865" width="11.42578125" customWidth="1"/>
    <col min="14866" max="14866" width="14.28515625" customWidth="1"/>
    <col min="14868" max="14868" width="20.42578125" customWidth="1"/>
    <col min="14871" max="14871" width="22.7109375" customWidth="1"/>
    <col min="14873" max="14873" width="8.5703125" customWidth="1"/>
    <col min="14876" max="14876" width="26" bestFit="1" customWidth="1"/>
    <col min="15113" max="15113" width="15.140625" customWidth="1"/>
    <col min="15114" max="15114" width="3.85546875" customWidth="1"/>
    <col min="15118" max="15118" width="10.28515625" customWidth="1"/>
    <col min="15119" max="15119" width="10.140625" customWidth="1"/>
    <col min="15120" max="15120" width="12.140625" customWidth="1"/>
    <col min="15121" max="15121" width="11.42578125" customWidth="1"/>
    <col min="15122" max="15122" width="14.28515625" customWidth="1"/>
    <col min="15124" max="15124" width="20.42578125" customWidth="1"/>
    <col min="15127" max="15127" width="22.7109375" customWidth="1"/>
    <col min="15129" max="15129" width="8.5703125" customWidth="1"/>
    <col min="15132" max="15132" width="26" bestFit="1" customWidth="1"/>
    <col min="15369" max="15369" width="15.140625" customWidth="1"/>
    <col min="15370" max="15370" width="3.85546875" customWidth="1"/>
    <col min="15374" max="15374" width="10.28515625" customWidth="1"/>
    <col min="15375" max="15375" width="10.140625" customWidth="1"/>
    <col min="15376" max="15376" width="12.140625" customWidth="1"/>
    <col min="15377" max="15377" width="11.42578125" customWidth="1"/>
    <col min="15378" max="15378" width="14.28515625" customWidth="1"/>
    <col min="15380" max="15380" width="20.42578125" customWidth="1"/>
    <col min="15383" max="15383" width="22.7109375" customWidth="1"/>
    <col min="15385" max="15385" width="8.5703125" customWidth="1"/>
    <col min="15388" max="15388" width="26" bestFit="1" customWidth="1"/>
    <col min="15625" max="15625" width="15.140625" customWidth="1"/>
    <col min="15626" max="15626" width="3.85546875" customWidth="1"/>
    <col min="15630" max="15630" width="10.28515625" customWidth="1"/>
    <col min="15631" max="15631" width="10.140625" customWidth="1"/>
    <col min="15632" max="15632" width="12.140625" customWidth="1"/>
    <col min="15633" max="15633" width="11.42578125" customWidth="1"/>
    <col min="15634" max="15634" width="14.28515625" customWidth="1"/>
    <col min="15636" max="15636" width="20.42578125" customWidth="1"/>
    <col min="15639" max="15639" width="22.7109375" customWidth="1"/>
    <col min="15641" max="15641" width="8.5703125" customWidth="1"/>
    <col min="15644" max="15644" width="26" bestFit="1" customWidth="1"/>
    <col min="15881" max="15881" width="15.140625" customWidth="1"/>
    <col min="15882" max="15882" width="3.85546875" customWidth="1"/>
    <col min="15886" max="15886" width="10.28515625" customWidth="1"/>
    <col min="15887" max="15887" width="10.140625" customWidth="1"/>
    <col min="15888" max="15888" width="12.140625" customWidth="1"/>
    <col min="15889" max="15889" width="11.42578125" customWidth="1"/>
    <col min="15890" max="15890" width="14.28515625" customWidth="1"/>
    <col min="15892" max="15892" width="20.42578125" customWidth="1"/>
    <col min="15895" max="15895" width="22.7109375" customWidth="1"/>
    <col min="15897" max="15897" width="8.5703125" customWidth="1"/>
    <col min="15900" max="15900" width="26" bestFit="1" customWidth="1"/>
    <col min="16137" max="16137" width="15.140625" customWidth="1"/>
    <col min="16138" max="16138" width="3.85546875" customWidth="1"/>
    <col min="16142" max="16142" width="10.28515625" customWidth="1"/>
    <col min="16143" max="16143" width="10.140625" customWidth="1"/>
    <col min="16144" max="16144" width="12.140625" customWidth="1"/>
    <col min="16145" max="16145" width="11.42578125" customWidth="1"/>
    <col min="16146" max="16146" width="14.28515625" customWidth="1"/>
    <col min="16148" max="16148" width="20.42578125" customWidth="1"/>
    <col min="16151" max="16151" width="22.7109375" customWidth="1"/>
    <col min="16153" max="16153" width="8.5703125" customWidth="1"/>
    <col min="16156" max="16156" width="26" bestFit="1" customWidth="1"/>
  </cols>
  <sheetData>
    <row r="1" spans="1:25" s="3" customFormat="1" ht="18.75" customHeight="1" thickBot="1" x14ac:dyDescent="0.25">
      <c r="A1" s="34"/>
      <c r="B1" s="34"/>
      <c r="C1" s="34"/>
      <c r="D1" s="33"/>
      <c r="E1" s="34"/>
      <c r="F1" s="34"/>
      <c r="G1" s="33"/>
      <c r="H1" s="33"/>
      <c r="I1" s="42"/>
      <c r="J1" s="42"/>
      <c r="K1" s="42"/>
      <c r="L1" s="15" t="s">
        <v>80</v>
      </c>
      <c r="M1" s="34"/>
      <c r="N1" s="15"/>
      <c r="O1" s="33"/>
      <c r="P1" t="s">
        <v>129</v>
      </c>
      <c r="Q1" t="s">
        <v>208</v>
      </c>
      <c r="R1" s="33"/>
      <c r="S1" s="33"/>
      <c r="T1" s="33"/>
      <c r="V1" s="17" t="s">
        <v>39</v>
      </c>
      <c r="W1" s="51" t="s">
        <v>79</v>
      </c>
    </row>
    <row r="2" spans="1:25" ht="15.75" customHeight="1" thickBot="1" x14ac:dyDescent="0.25">
      <c r="A2" s="35"/>
      <c r="B2" s="35"/>
      <c r="C2" s="35"/>
      <c r="D2" s="36"/>
      <c r="E2" s="35"/>
      <c r="F2" s="35"/>
      <c r="G2" s="36"/>
      <c r="H2" s="36"/>
      <c r="I2" s="42"/>
      <c r="J2" s="42"/>
      <c r="K2" s="42"/>
      <c r="L2" s="37">
        <f>AVERAGE(L6:L7,L22:L23,L41:L42)</f>
        <v>1.0797683333333334E-2</v>
      </c>
      <c r="M2" s="34"/>
      <c r="N2" s="15" t="s">
        <v>74</v>
      </c>
      <c r="O2" s="15" t="s">
        <v>75</v>
      </c>
      <c r="P2" s="39">
        <v>4160490.7745409999</v>
      </c>
      <c r="Q2" s="39">
        <v>14844.881334</v>
      </c>
      <c r="R2" s="15"/>
      <c r="S2" s="15"/>
      <c r="T2" s="15"/>
      <c r="V2" s="20" t="s">
        <v>25</v>
      </c>
      <c r="W2" s="49">
        <v>-23.37</v>
      </c>
    </row>
    <row r="3" spans="1:25" ht="15.75" thickBot="1" x14ac:dyDescent="0.25">
      <c r="A3" s="12" t="s">
        <v>0</v>
      </c>
      <c r="B3" s="12" t="s">
        <v>1</v>
      </c>
      <c r="C3" s="12" t="s">
        <v>2</v>
      </c>
      <c r="D3" s="12" t="s">
        <v>3</v>
      </c>
      <c r="E3" s="38" t="s">
        <v>76</v>
      </c>
      <c r="F3" s="13" t="s">
        <v>6</v>
      </c>
      <c r="G3" s="13" t="s">
        <v>7</v>
      </c>
      <c r="H3" s="13" t="s">
        <v>112</v>
      </c>
      <c r="I3" s="39" t="s">
        <v>81</v>
      </c>
      <c r="J3" s="39" t="s">
        <v>88</v>
      </c>
      <c r="K3" s="39" t="s">
        <v>89</v>
      </c>
      <c r="L3" s="13" t="s">
        <v>66</v>
      </c>
      <c r="M3" s="12" t="s">
        <v>82</v>
      </c>
      <c r="N3" s="39" t="s">
        <v>83</v>
      </c>
      <c r="O3" s="39" t="s">
        <v>83</v>
      </c>
      <c r="P3" s="95" t="s">
        <v>67</v>
      </c>
      <c r="Q3" s="95" t="s">
        <v>68</v>
      </c>
      <c r="R3" s="95" t="s">
        <v>69</v>
      </c>
      <c r="S3" s="95" t="s">
        <v>130</v>
      </c>
      <c r="T3" s="95" t="s">
        <v>131</v>
      </c>
      <c r="V3" s="18" t="s">
        <v>26</v>
      </c>
      <c r="W3" s="50">
        <v>-17.98</v>
      </c>
      <c r="X3" s="14"/>
      <c r="Y3" s="14"/>
    </row>
    <row r="4" spans="1:25" x14ac:dyDescent="0.2">
      <c r="A4" s="56">
        <v>2</v>
      </c>
      <c r="B4" s="56" t="s">
        <v>17</v>
      </c>
      <c r="C4" s="56" t="s">
        <v>43</v>
      </c>
      <c r="D4" s="56">
        <v>0.62180000000000002</v>
      </c>
      <c r="E4" s="56">
        <v>89</v>
      </c>
      <c r="F4" s="56">
        <v>359.1</v>
      </c>
      <c r="G4" s="56">
        <v>29.617000000000001</v>
      </c>
      <c r="H4" s="56">
        <v>2333</v>
      </c>
      <c r="I4" s="44">
        <v>-29.231000000000002</v>
      </c>
      <c r="J4" s="44"/>
      <c r="K4" s="44">
        <f>I4</f>
        <v>-29.231000000000002</v>
      </c>
      <c r="L4" s="44">
        <v>1.0853399999999999E-2</v>
      </c>
      <c r="M4" s="57">
        <f>((L4/$L$2)-1)*1000</f>
        <v>5.1600574814658628</v>
      </c>
      <c r="N4" s="57">
        <f>M4+$W$2+(M4*$W$2)/1000</f>
        <v>-18.330533061875997</v>
      </c>
      <c r="O4" s="57">
        <f>I4+$W$41</f>
        <v>-18.387166666666669</v>
      </c>
      <c r="P4" s="56">
        <v>79343</v>
      </c>
      <c r="Q4" s="56">
        <v>5098</v>
      </c>
      <c r="R4" s="56">
        <v>1175234</v>
      </c>
      <c r="S4" s="57">
        <f>(R4-$Q$2)/$P$2</f>
        <v>0.27890678805651675</v>
      </c>
      <c r="T4" s="57">
        <f>S4/D4</f>
        <v>0.44854742369976963</v>
      </c>
    </row>
    <row r="5" spans="1:25" x14ac:dyDescent="0.2">
      <c r="A5" s="58">
        <v>3</v>
      </c>
      <c r="B5" s="58" t="s">
        <v>17</v>
      </c>
      <c r="C5" s="58" t="s">
        <v>44</v>
      </c>
      <c r="D5" s="58">
        <v>0.61919999999999997</v>
      </c>
      <c r="E5" s="58">
        <v>89</v>
      </c>
      <c r="F5" s="58">
        <v>358.6</v>
      </c>
      <c r="G5" s="58">
        <v>29.564</v>
      </c>
      <c r="H5" s="58">
        <v>2330</v>
      </c>
      <c r="I5" s="43">
        <v>-28.628</v>
      </c>
      <c r="J5" s="43"/>
      <c r="K5" s="43">
        <f>I5</f>
        <v>-28.628</v>
      </c>
      <c r="L5" s="43">
        <v>1.0860099999999999E-2</v>
      </c>
      <c r="M5" s="59">
        <f t="shared" ref="M5:M11" si="0">((L5/$L$2)-1)*1000</f>
        <v>5.7805609536611957</v>
      </c>
      <c r="N5" s="59">
        <f t="shared" ref="N5:N51" si="1">M5+$W$2+(M5*$W$2)/1000</f>
        <v>-17.724530755825867</v>
      </c>
      <c r="O5" s="59">
        <f t="shared" ref="O5:O51" si="2">I5+$W$41</f>
        <v>-17.784166666666668</v>
      </c>
      <c r="P5" s="58">
        <v>79080</v>
      </c>
      <c r="Q5" s="58">
        <v>5094</v>
      </c>
      <c r="R5" s="58">
        <v>1174835</v>
      </c>
      <c r="S5" s="59">
        <f t="shared" ref="S5:S67" si="3">(R5-$Q$2)/$P$2</f>
        <v>0.27881088590900055</v>
      </c>
      <c r="T5" s="59">
        <f t="shared" ref="T5:T51" si="4">S5/D5</f>
        <v>0.45027597853520762</v>
      </c>
    </row>
    <row r="6" spans="1:25" x14ac:dyDescent="0.2">
      <c r="A6" s="60">
        <v>4</v>
      </c>
      <c r="B6" s="60" t="s">
        <v>12</v>
      </c>
      <c r="C6" s="60" t="s">
        <v>45</v>
      </c>
      <c r="D6" s="60">
        <v>0.53910000000000002</v>
      </c>
      <c r="E6" s="60">
        <v>89</v>
      </c>
      <c r="F6" s="60">
        <v>358</v>
      </c>
      <c r="G6" s="60">
        <v>27.385999999999999</v>
      </c>
      <c r="H6" s="60">
        <v>2186</v>
      </c>
      <c r="I6" s="47">
        <v>-34.347000000000001</v>
      </c>
      <c r="J6" s="48">
        <f>I6</f>
        <v>-34.347000000000001</v>
      </c>
      <c r="K6" s="48"/>
      <c r="L6" s="47">
        <v>1.0796200000000001E-2</v>
      </c>
      <c r="M6" s="61">
        <f t="shared" si="0"/>
        <v>-0.13737514682932161</v>
      </c>
      <c r="N6" s="61">
        <f t="shared" si="1"/>
        <v>-23.504164689647922</v>
      </c>
      <c r="O6" s="61">
        <f t="shared" si="2"/>
        <v>-23.503166666666669</v>
      </c>
      <c r="P6" s="60">
        <v>73996</v>
      </c>
      <c r="Q6" s="60">
        <v>5100</v>
      </c>
      <c r="R6" s="60">
        <v>1090740</v>
      </c>
      <c r="S6" s="61">
        <f t="shared" si="3"/>
        <v>0.2585981262714605</v>
      </c>
      <c r="T6" s="61">
        <f t="shared" si="4"/>
        <v>0.47968489384429697</v>
      </c>
    </row>
    <row r="7" spans="1:25" x14ac:dyDescent="0.2">
      <c r="A7" s="62">
        <v>5</v>
      </c>
      <c r="B7" s="62" t="s">
        <v>12</v>
      </c>
      <c r="C7" s="62" t="s">
        <v>46</v>
      </c>
      <c r="D7" s="62">
        <v>0.61270000000000002</v>
      </c>
      <c r="E7" s="62">
        <v>89</v>
      </c>
      <c r="F7" s="62">
        <v>358</v>
      </c>
      <c r="G7" s="62">
        <v>33.607999999999997</v>
      </c>
      <c r="H7" s="62">
        <v>2616</v>
      </c>
      <c r="I7" s="45">
        <v>-34.247999999999998</v>
      </c>
      <c r="J7" s="46">
        <f>I7</f>
        <v>-34.247999999999998</v>
      </c>
      <c r="K7" s="46"/>
      <c r="L7" s="45">
        <v>1.0797299999999999E-2</v>
      </c>
      <c r="M7" s="63">
        <f t="shared" si="0"/>
        <v>-3.5501442439134223E-2</v>
      </c>
      <c r="N7" s="63">
        <f t="shared" si="1"/>
        <v>-23.404671773729333</v>
      </c>
      <c r="O7" s="63">
        <f t="shared" si="2"/>
        <v>-23.404166666666665</v>
      </c>
      <c r="P7" s="62">
        <v>88215</v>
      </c>
      <c r="Q7" s="62">
        <v>5106</v>
      </c>
      <c r="R7" s="62">
        <v>1312991</v>
      </c>
      <c r="S7" s="63">
        <f t="shared" si="3"/>
        <v>0.31201754528808351</v>
      </c>
      <c r="T7" s="63">
        <f t="shared" si="4"/>
        <v>0.5092501147185956</v>
      </c>
    </row>
    <row r="8" spans="1:25" x14ac:dyDescent="0.2">
      <c r="A8" s="55">
        <v>6</v>
      </c>
      <c r="B8" s="55" t="s">
        <v>155</v>
      </c>
      <c r="C8" s="55" t="s">
        <v>47</v>
      </c>
      <c r="D8" s="55">
        <v>3.29</v>
      </c>
      <c r="E8" s="55">
        <v>0</v>
      </c>
      <c r="F8" s="55">
        <v>373.9</v>
      </c>
      <c r="G8" s="55">
        <v>110.81</v>
      </c>
      <c r="H8" s="55">
        <v>6720</v>
      </c>
      <c r="I8" s="11">
        <v>-32.095999999999997</v>
      </c>
      <c r="L8" s="11">
        <v>1.08214E-2</v>
      </c>
      <c r="M8" s="64">
        <f t="shared" si="0"/>
        <v>2.1964588082936665</v>
      </c>
      <c r="N8" s="64">
        <f t="shared" si="1"/>
        <v>-21.224872434056156</v>
      </c>
      <c r="O8" s="64">
        <f t="shared" si="2"/>
        <v>-21.252166666666664</v>
      </c>
      <c r="P8" s="55">
        <v>11484</v>
      </c>
      <c r="Q8" s="55">
        <v>5109</v>
      </c>
      <c r="R8" s="55">
        <v>162931</v>
      </c>
      <c r="S8" s="64">
        <f>(R8-$Q$2)/$P$2</f>
        <v>3.5593425557430156E-2</v>
      </c>
      <c r="T8" s="64">
        <f>S8/D8</f>
        <v>1.0818670382197616E-2</v>
      </c>
    </row>
    <row r="9" spans="1:25" x14ac:dyDescent="0.2">
      <c r="A9" s="55">
        <v>7</v>
      </c>
      <c r="B9" s="55" t="s">
        <v>155</v>
      </c>
      <c r="C9" s="55" t="s">
        <v>48</v>
      </c>
      <c r="D9" s="55">
        <v>5.07</v>
      </c>
      <c r="E9" s="55">
        <v>0</v>
      </c>
      <c r="F9" s="55">
        <v>373.3</v>
      </c>
      <c r="G9" s="55">
        <v>131.833</v>
      </c>
      <c r="H9" s="55">
        <v>7994</v>
      </c>
      <c r="I9" s="11">
        <v>-32.061999999999998</v>
      </c>
      <c r="L9" s="11">
        <v>1.08217E-2</v>
      </c>
      <c r="M9" s="64">
        <f t="shared" si="0"/>
        <v>2.2242425458547377</v>
      </c>
      <c r="N9" s="64">
        <f t="shared" si="1"/>
        <v>-21.197738002441888</v>
      </c>
      <c r="O9" s="64">
        <f t="shared" si="2"/>
        <v>-21.218166666666665</v>
      </c>
      <c r="P9" s="55">
        <v>13554</v>
      </c>
      <c r="Q9" s="55">
        <v>5111</v>
      </c>
      <c r="R9" s="55">
        <v>191343</v>
      </c>
      <c r="S9" s="64">
        <f t="shared" si="3"/>
        <v>4.2422427600616874E-2</v>
      </c>
      <c r="T9" s="64">
        <f t="shared" si="4"/>
        <v>8.3673427220151628E-3</v>
      </c>
    </row>
    <row r="10" spans="1:25" x14ac:dyDescent="0.2">
      <c r="A10" s="55">
        <v>8</v>
      </c>
      <c r="B10" s="55" t="s">
        <v>155</v>
      </c>
      <c r="C10" s="55" t="s">
        <v>49</v>
      </c>
      <c r="D10" s="55">
        <v>5.18</v>
      </c>
      <c r="E10" s="55">
        <v>0</v>
      </c>
      <c r="F10" s="55">
        <v>373.1</v>
      </c>
      <c r="G10" s="55">
        <v>164.62</v>
      </c>
      <c r="H10" s="55">
        <v>9943</v>
      </c>
      <c r="I10" s="11">
        <v>-32.209000000000003</v>
      </c>
      <c r="J10" s="84"/>
      <c r="K10" s="84"/>
      <c r="L10" s="11">
        <v>1.0820099999999999E-2</v>
      </c>
      <c r="M10" s="64">
        <f t="shared" si="0"/>
        <v>2.0760626121960613</v>
      </c>
      <c r="N10" s="64">
        <f t="shared" si="1"/>
        <v>-21.342454971050962</v>
      </c>
      <c r="O10" s="64">
        <f t="shared" si="2"/>
        <v>-21.365166666666671</v>
      </c>
      <c r="P10" s="55">
        <v>16693</v>
      </c>
      <c r="Q10" s="55">
        <v>5123</v>
      </c>
      <c r="R10" s="55">
        <v>236005</v>
      </c>
      <c r="S10" s="64">
        <f t="shared" si="3"/>
        <v>5.31572188596907E-2</v>
      </c>
      <c r="T10" s="64">
        <f t="shared" si="4"/>
        <v>1.0262011362874654E-2</v>
      </c>
    </row>
    <row r="11" spans="1:25" x14ac:dyDescent="0.2">
      <c r="A11" s="55">
        <v>9</v>
      </c>
      <c r="B11" s="55" t="s">
        <v>159</v>
      </c>
      <c r="C11" s="55" t="s">
        <v>50</v>
      </c>
      <c r="D11" s="55">
        <v>0.54</v>
      </c>
      <c r="E11" s="55">
        <v>79</v>
      </c>
      <c r="F11" s="55">
        <v>366.6</v>
      </c>
      <c r="G11" s="55">
        <v>72.051000000000002</v>
      </c>
      <c r="H11" s="55">
        <v>4029</v>
      </c>
      <c r="I11" s="11">
        <v>-37.956000000000003</v>
      </c>
      <c r="J11" s="84"/>
      <c r="K11" s="84"/>
      <c r="L11" s="11">
        <v>1.0755799999999999E-2</v>
      </c>
      <c r="M11" s="64">
        <f t="shared" si="0"/>
        <v>-3.8789184717092917</v>
      </c>
      <c r="N11" s="64">
        <f t="shared" si="1"/>
        <v>-27.158268147025446</v>
      </c>
      <c r="O11" s="64">
        <f t="shared" si="2"/>
        <v>-27.112166666666671</v>
      </c>
      <c r="P11" s="55">
        <v>64182</v>
      </c>
      <c r="Q11" s="55">
        <v>5124</v>
      </c>
      <c r="R11" s="55">
        <v>924545</v>
      </c>
      <c r="S11" s="64">
        <f t="shared" si="3"/>
        <v>0.21865211773396165</v>
      </c>
      <c r="T11" s="64">
        <f t="shared" si="4"/>
        <v>0.40491132913696598</v>
      </c>
    </row>
    <row r="12" spans="1:25" x14ac:dyDescent="0.2">
      <c r="A12" s="55">
        <v>10</v>
      </c>
      <c r="B12" s="85" t="s">
        <v>159</v>
      </c>
      <c r="C12" s="55" t="s">
        <v>51</v>
      </c>
      <c r="D12" s="11">
        <v>0.61</v>
      </c>
      <c r="E12" s="55">
        <v>79</v>
      </c>
      <c r="F12" s="55">
        <v>365.5</v>
      </c>
      <c r="G12" s="11">
        <v>92.042000000000002</v>
      </c>
      <c r="H12" s="11">
        <v>5026</v>
      </c>
      <c r="I12" s="11">
        <v>-38.860999999999997</v>
      </c>
      <c r="L12" s="11">
        <v>1.07457E-2</v>
      </c>
      <c r="M12" s="64">
        <f t="shared" ref="M12:M30" si="5">((L12/$L$2)-1)*1000</f>
        <v>-4.8143043029291732</v>
      </c>
      <c r="N12" s="64">
        <f t="shared" si="1"/>
        <v>-28.071794011369718</v>
      </c>
      <c r="O12" s="64">
        <f t="shared" si="2"/>
        <v>-28.017166666666665</v>
      </c>
      <c r="P12" s="55">
        <v>79917</v>
      </c>
      <c r="Q12" s="55">
        <v>5123</v>
      </c>
      <c r="R12" s="55">
        <v>1160936</v>
      </c>
      <c r="S12" s="64">
        <f t="shared" si="3"/>
        <v>0.27547017425905501</v>
      </c>
      <c r="T12" s="64">
        <f t="shared" si="4"/>
        <v>0.45159044960500822</v>
      </c>
    </row>
    <row r="13" spans="1:25" x14ac:dyDescent="0.2">
      <c r="A13" s="55">
        <v>11</v>
      </c>
      <c r="B13" s="85" t="s">
        <v>159</v>
      </c>
      <c r="C13" s="55" t="s">
        <v>52</v>
      </c>
      <c r="D13" s="11">
        <v>0.6</v>
      </c>
      <c r="E13" s="55">
        <v>79</v>
      </c>
      <c r="F13" s="55">
        <v>365.8</v>
      </c>
      <c r="G13" s="11">
        <v>90.573999999999998</v>
      </c>
      <c r="H13" s="11">
        <v>4967</v>
      </c>
      <c r="I13" s="11">
        <v>-39.079000000000001</v>
      </c>
      <c r="L13" s="11">
        <v>1.0743300000000001E-2</v>
      </c>
      <c r="M13" s="64">
        <f t="shared" si="5"/>
        <v>-5.0365742034170768</v>
      </c>
      <c r="N13" s="64">
        <f t="shared" si="1"/>
        <v>-28.288869464283223</v>
      </c>
      <c r="O13" s="64">
        <f t="shared" si="2"/>
        <v>-28.235166666666668</v>
      </c>
      <c r="P13" s="55">
        <v>78404</v>
      </c>
      <c r="Q13" s="55">
        <v>5220</v>
      </c>
      <c r="R13" s="55">
        <v>1136649</v>
      </c>
      <c r="S13" s="64">
        <f t="shared" si="3"/>
        <v>0.26963264178605501</v>
      </c>
      <c r="T13" s="64">
        <f t="shared" si="4"/>
        <v>0.44938773631009171</v>
      </c>
    </row>
    <row r="14" spans="1:25" x14ac:dyDescent="0.2">
      <c r="A14" s="55">
        <v>12</v>
      </c>
      <c r="B14" s="85" t="s">
        <v>159</v>
      </c>
      <c r="C14" s="55" t="s">
        <v>53</v>
      </c>
      <c r="D14" s="11">
        <v>0.59</v>
      </c>
      <c r="E14" s="55">
        <v>79</v>
      </c>
      <c r="F14" s="55">
        <v>364.9</v>
      </c>
      <c r="G14" s="11">
        <v>99.369</v>
      </c>
      <c r="H14" s="11">
        <v>5399</v>
      </c>
      <c r="I14" s="11">
        <v>-38.941000000000003</v>
      </c>
      <c r="L14" s="11">
        <v>1.0744800000000001E-2</v>
      </c>
      <c r="M14" s="64">
        <f t="shared" si="5"/>
        <v>-4.8976555156121648</v>
      </c>
      <c r="N14" s="64">
        <f t="shared" si="1"/>
        <v>-28.153197306212309</v>
      </c>
      <c r="O14" s="64">
        <f t="shared" si="2"/>
        <v>-28.09716666666667</v>
      </c>
      <c r="P14" s="55">
        <v>84687</v>
      </c>
      <c r="Q14" s="55">
        <v>5208</v>
      </c>
      <c r="R14" s="55">
        <v>1230247</v>
      </c>
      <c r="S14" s="64">
        <f t="shared" si="3"/>
        <v>0.29212950695704581</v>
      </c>
      <c r="T14" s="64">
        <f t="shared" si="4"/>
        <v>0.49513475755431496</v>
      </c>
    </row>
    <row r="15" spans="1:25" x14ac:dyDescent="0.2">
      <c r="A15" s="55">
        <v>13</v>
      </c>
      <c r="B15" s="85" t="s">
        <v>159</v>
      </c>
      <c r="C15" s="55" t="s">
        <v>54</v>
      </c>
      <c r="D15" s="11">
        <v>0.61</v>
      </c>
      <c r="E15" s="55">
        <v>79</v>
      </c>
      <c r="F15" s="55">
        <v>365.8</v>
      </c>
      <c r="G15" s="11">
        <v>83.799000000000007</v>
      </c>
      <c r="H15" s="11">
        <v>4639</v>
      </c>
      <c r="I15" s="11">
        <v>-23.850999999999999</v>
      </c>
      <c r="L15" s="11">
        <v>1.09135E-2</v>
      </c>
      <c r="M15" s="64">
        <f t="shared" si="5"/>
        <v>10.72606623951744</v>
      </c>
      <c r="N15" s="64">
        <f t="shared" si="1"/>
        <v>-12.894601928500084</v>
      </c>
      <c r="O15" s="64">
        <f t="shared" si="2"/>
        <v>-13.007166666666667</v>
      </c>
      <c r="P15" s="55">
        <v>72399</v>
      </c>
      <c r="Q15" s="55">
        <v>5229</v>
      </c>
      <c r="R15" s="55">
        <v>1042417</v>
      </c>
      <c r="S15" s="64">
        <f t="shared" si="3"/>
        <v>0.24698339074657974</v>
      </c>
      <c r="T15" s="64">
        <f t="shared" si="4"/>
        <v>0.40489080450258974</v>
      </c>
    </row>
    <row r="16" spans="1:25" x14ac:dyDescent="0.2">
      <c r="A16" s="55">
        <v>14</v>
      </c>
      <c r="B16" s="85" t="s">
        <v>159</v>
      </c>
      <c r="C16" s="55" t="s">
        <v>55</v>
      </c>
      <c r="D16" s="11">
        <v>0.53</v>
      </c>
      <c r="E16" s="55">
        <v>79</v>
      </c>
      <c r="F16" s="55">
        <v>366.4</v>
      </c>
      <c r="G16" s="11">
        <v>74.096999999999994</v>
      </c>
      <c r="H16" s="11">
        <v>4142</v>
      </c>
      <c r="I16" s="11">
        <v>-36.921999999999997</v>
      </c>
      <c r="L16" s="11">
        <v>1.07674E-2</v>
      </c>
      <c r="M16" s="64">
        <f t="shared" si="5"/>
        <v>-2.8046139526843872</v>
      </c>
      <c r="N16" s="64">
        <f t="shared" si="1"/>
        <v>-26.109070124610156</v>
      </c>
      <c r="O16" s="64">
        <f t="shared" si="2"/>
        <v>-26.078166666666664</v>
      </c>
      <c r="P16" s="55">
        <v>64601</v>
      </c>
      <c r="Q16" s="55">
        <v>5193</v>
      </c>
      <c r="R16" s="55">
        <v>928876</v>
      </c>
      <c r="S16" s="64">
        <f t="shared" si="3"/>
        <v>0.21969310069359285</v>
      </c>
      <c r="T16" s="64">
        <f t="shared" si="4"/>
        <v>0.41451528432753365</v>
      </c>
    </row>
    <row r="17" spans="1:27" x14ac:dyDescent="0.2">
      <c r="A17" s="55">
        <v>15</v>
      </c>
      <c r="B17" s="85" t="s">
        <v>159</v>
      </c>
      <c r="C17" s="55" t="s">
        <v>56</v>
      </c>
      <c r="D17" s="11">
        <v>0.55000000000000004</v>
      </c>
      <c r="E17" s="55">
        <v>79</v>
      </c>
      <c r="F17" s="55">
        <v>365.5</v>
      </c>
      <c r="G17" s="11">
        <v>101.386</v>
      </c>
      <c r="H17" s="11">
        <v>5514</v>
      </c>
      <c r="I17" s="11">
        <v>-42.667999999999999</v>
      </c>
      <c r="L17" s="11">
        <v>1.07032E-2</v>
      </c>
      <c r="M17" s="64">
        <f t="shared" si="5"/>
        <v>-8.7503337907360859</v>
      </c>
      <c r="N17" s="64">
        <f t="shared" si="1"/>
        <v>-31.915838490046582</v>
      </c>
      <c r="O17" s="64">
        <f t="shared" si="2"/>
        <v>-31.824166666666667</v>
      </c>
      <c r="P17" s="55">
        <v>86374</v>
      </c>
      <c r="Q17" s="55">
        <v>5115</v>
      </c>
      <c r="R17" s="55">
        <v>1252125</v>
      </c>
      <c r="S17" s="64">
        <f t="shared" si="3"/>
        <v>0.29738802120105678</v>
      </c>
      <c r="T17" s="64">
        <f t="shared" si="4"/>
        <v>0.54070549309283045</v>
      </c>
    </row>
    <row r="18" spans="1:27" x14ac:dyDescent="0.2">
      <c r="A18" s="55">
        <v>16</v>
      </c>
      <c r="B18" s="85" t="s">
        <v>167</v>
      </c>
      <c r="C18" s="55" t="s">
        <v>57</v>
      </c>
      <c r="D18" s="11">
        <v>0.6</v>
      </c>
      <c r="E18" s="11">
        <v>79</v>
      </c>
      <c r="F18" s="11">
        <v>365.5</v>
      </c>
      <c r="G18" s="11">
        <v>94.706999999999994</v>
      </c>
      <c r="H18" s="11">
        <v>5209</v>
      </c>
      <c r="I18" s="11">
        <v>-22.029</v>
      </c>
      <c r="L18" s="11">
        <v>1.09339E-2</v>
      </c>
      <c r="M18" s="64">
        <f t="shared" si="5"/>
        <v>12.615360393664732</v>
      </c>
      <c r="N18" s="64">
        <f t="shared" si="1"/>
        <v>-11.049460578735214</v>
      </c>
      <c r="O18" s="64">
        <f t="shared" si="2"/>
        <v>-11.185166666666667</v>
      </c>
      <c r="P18" s="55">
        <v>81784</v>
      </c>
      <c r="Q18" s="55">
        <v>5115</v>
      </c>
      <c r="R18" s="55">
        <v>1178185</v>
      </c>
      <c r="S18" s="64">
        <f t="shared" si="3"/>
        <v>0.27961607937812188</v>
      </c>
      <c r="T18" s="64">
        <f t="shared" si="4"/>
        <v>0.46602679896353649</v>
      </c>
    </row>
    <row r="19" spans="1:27" x14ac:dyDescent="0.2">
      <c r="A19" s="55">
        <v>17</v>
      </c>
      <c r="B19" s="85" t="s">
        <v>167</v>
      </c>
      <c r="C19" s="55" t="s">
        <v>58</v>
      </c>
      <c r="D19" s="55">
        <v>0.53</v>
      </c>
      <c r="E19" s="55">
        <v>79</v>
      </c>
      <c r="F19" s="55">
        <v>366.8</v>
      </c>
      <c r="G19" s="11">
        <v>69.608999999999995</v>
      </c>
      <c r="H19" s="11">
        <v>3922</v>
      </c>
      <c r="I19" s="11">
        <v>-21.053000000000001</v>
      </c>
      <c r="L19" s="11">
        <v>1.0944799999999999E-2</v>
      </c>
      <c r="M19" s="64">
        <f t="shared" si="5"/>
        <v>13.624836191713952</v>
      </c>
      <c r="N19" s="64">
        <f t="shared" si="1"/>
        <v>-10.063576230086404</v>
      </c>
      <c r="O19" s="64">
        <f t="shared" si="2"/>
        <v>-10.209166666666668</v>
      </c>
      <c r="P19" s="55">
        <v>61770</v>
      </c>
      <c r="Q19" s="55">
        <v>5110</v>
      </c>
      <c r="R19" s="55">
        <v>886491</v>
      </c>
      <c r="S19" s="64">
        <f t="shared" si="3"/>
        <v>0.20950560063726209</v>
      </c>
      <c r="T19" s="64">
        <f t="shared" si="4"/>
        <v>0.39529358610804166</v>
      </c>
    </row>
    <row r="20" spans="1:27" x14ac:dyDescent="0.2">
      <c r="A20" s="56">
        <v>18</v>
      </c>
      <c r="B20" s="56" t="s">
        <v>17</v>
      </c>
      <c r="C20" s="56" t="s">
        <v>59</v>
      </c>
      <c r="D20" s="56">
        <v>0.57230000000000003</v>
      </c>
      <c r="E20" s="56">
        <v>89</v>
      </c>
      <c r="F20" s="56">
        <v>361.6</v>
      </c>
      <c r="G20" s="56">
        <v>28.318999999999999</v>
      </c>
      <c r="H20" s="56">
        <v>2247</v>
      </c>
      <c r="I20" s="134">
        <v>-29.852</v>
      </c>
      <c r="J20" s="44"/>
      <c r="K20" s="44">
        <f>I20</f>
        <v>-29.852</v>
      </c>
      <c r="L20" s="44">
        <v>1.0846400000000001E-2</v>
      </c>
      <c r="M20" s="57">
        <f t="shared" si="5"/>
        <v>4.5117702717094588</v>
      </c>
      <c r="N20" s="57">
        <f t="shared" si="1"/>
        <v>-18.963669799540391</v>
      </c>
      <c r="O20" s="57">
        <f t="shared" si="2"/>
        <v>-19.008166666666668</v>
      </c>
      <c r="P20" s="56">
        <v>73864</v>
      </c>
      <c r="Q20" s="56">
        <v>5134</v>
      </c>
      <c r="R20" s="56">
        <v>1091905</v>
      </c>
      <c r="S20" s="57">
        <f t="shared" si="3"/>
        <v>0.25887814131370718</v>
      </c>
      <c r="T20" s="57">
        <f t="shared" si="4"/>
        <v>0.45234691824865836</v>
      </c>
      <c r="U20" s="2"/>
    </row>
    <row r="21" spans="1:27" ht="13.5" thickBot="1" x14ac:dyDescent="0.25">
      <c r="A21" s="58">
        <v>19</v>
      </c>
      <c r="B21" s="58" t="s">
        <v>17</v>
      </c>
      <c r="C21" s="58" t="s">
        <v>60</v>
      </c>
      <c r="D21" s="58">
        <v>0.60919999999999996</v>
      </c>
      <c r="E21" s="58">
        <v>89</v>
      </c>
      <c r="F21" s="58">
        <v>358.9</v>
      </c>
      <c r="G21" s="58">
        <v>30.329000000000001</v>
      </c>
      <c r="H21" s="58">
        <v>2391</v>
      </c>
      <c r="I21" s="43">
        <v>-28.832999999999998</v>
      </c>
      <c r="J21" s="43"/>
      <c r="K21" s="43">
        <f>I21</f>
        <v>-28.832999999999998</v>
      </c>
      <c r="L21" s="43">
        <v>1.0857800000000001E-2</v>
      </c>
      <c r="M21" s="59">
        <f t="shared" si="5"/>
        <v>5.5675522990270565</v>
      </c>
      <c r="N21" s="59">
        <f t="shared" si="1"/>
        <v>-17.932561398201205</v>
      </c>
      <c r="O21" s="59">
        <f t="shared" si="2"/>
        <v>-17.989166666666666</v>
      </c>
      <c r="P21" s="58">
        <v>78476</v>
      </c>
      <c r="Q21" s="58">
        <v>5125</v>
      </c>
      <c r="R21" s="58">
        <v>1157381</v>
      </c>
      <c r="S21" s="59">
        <f t="shared" si="3"/>
        <v>0.27461570775674865</v>
      </c>
      <c r="T21" s="59">
        <f t="shared" si="4"/>
        <v>0.45078087287713176</v>
      </c>
    </row>
    <row r="22" spans="1:27" ht="12.75" customHeight="1" x14ac:dyDescent="0.2">
      <c r="A22" s="60">
        <v>20</v>
      </c>
      <c r="B22" s="60" t="s">
        <v>12</v>
      </c>
      <c r="C22" s="60" t="s">
        <v>61</v>
      </c>
      <c r="D22" s="60">
        <v>0.61119999999999997</v>
      </c>
      <c r="E22" s="60">
        <v>89</v>
      </c>
      <c r="F22" s="60">
        <v>358.2</v>
      </c>
      <c r="G22" s="60">
        <v>33.073</v>
      </c>
      <c r="H22" s="60">
        <v>2586</v>
      </c>
      <c r="I22" s="47">
        <v>-34.136000000000003</v>
      </c>
      <c r="J22" s="48">
        <f>I22</f>
        <v>-34.136000000000003</v>
      </c>
      <c r="K22" s="48"/>
      <c r="L22" s="47">
        <v>1.07986E-2</v>
      </c>
      <c r="M22" s="61">
        <f t="shared" si="5"/>
        <v>8.4894753658470989E-2</v>
      </c>
      <c r="N22" s="61">
        <f t="shared" si="1"/>
        <v>-23.287089236734527</v>
      </c>
      <c r="O22" s="61">
        <f t="shared" si="2"/>
        <v>-23.29216666666667</v>
      </c>
      <c r="P22" s="60">
        <v>84965</v>
      </c>
      <c r="Q22" s="60">
        <v>5112</v>
      </c>
      <c r="R22" s="60">
        <v>1257120</v>
      </c>
      <c r="S22" s="61">
        <f t="shared" si="3"/>
        <v>0.29858860071695559</v>
      </c>
      <c r="T22" s="61">
        <f t="shared" si="4"/>
        <v>0.48852846975941688</v>
      </c>
      <c r="V22" s="76" t="s">
        <v>27</v>
      </c>
      <c r="W22" s="51" t="s">
        <v>81</v>
      </c>
      <c r="X22" s="77" t="s">
        <v>85</v>
      </c>
      <c r="Y22" s="78" t="s">
        <v>83</v>
      </c>
      <c r="Z22" s="79"/>
    </row>
    <row r="23" spans="1:27" x14ac:dyDescent="0.2">
      <c r="A23" s="62">
        <v>21</v>
      </c>
      <c r="B23" s="62" t="s">
        <v>12</v>
      </c>
      <c r="C23" s="62" t="s">
        <v>62</v>
      </c>
      <c r="D23" s="62">
        <v>0.60499999999999998</v>
      </c>
      <c r="E23" s="62">
        <v>89</v>
      </c>
      <c r="F23" s="62">
        <v>358.2</v>
      </c>
      <c r="G23" s="62">
        <v>32.656999999999996</v>
      </c>
      <c r="H23" s="62">
        <v>2556</v>
      </c>
      <c r="I23" s="45">
        <v>-34.183</v>
      </c>
      <c r="J23" s="46">
        <f>I23</f>
        <v>-34.183</v>
      </c>
      <c r="K23" s="46"/>
      <c r="L23" s="45">
        <v>1.0798E-2</v>
      </c>
      <c r="M23" s="63">
        <f t="shared" si="5"/>
        <v>2.9327278536550594E-2</v>
      </c>
      <c r="N23" s="63">
        <f t="shared" si="1"/>
        <v>-23.341358099962846</v>
      </c>
      <c r="O23" s="63">
        <f t="shared" si="2"/>
        <v>-23.339166666666667</v>
      </c>
      <c r="P23" s="62">
        <v>83890</v>
      </c>
      <c r="Q23" s="62">
        <v>5113</v>
      </c>
      <c r="R23" s="62">
        <v>1244019</v>
      </c>
      <c r="S23" s="63">
        <f t="shared" si="3"/>
        <v>0.29543969336204257</v>
      </c>
      <c r="T23" s="63">
        <f t="shared" si="4"/>
        <v>0.48833007167279763</v>
      </c>
      <c r="V23" s="26" t="s">
        <v>84</v>
      </c>
      <c r="W23" s="73"/>
      <c r="X23" s="26" t="s">
        <v>86</v>
      </c>
      <c r="Y23" s="36"/>
      <c r="Z23" s="73"/>
    </row>
    <row r="24" spans="1:27" x14ac:dyDescent="0.2">
      <c r="A24" s="55">
        <v>22</v>
      </c>
      <c r="B24" s="55" t="s">
        <v>167</v>
      </c>
      <c r="C24" s="55" t="s">
        <v>63</v>
      </c>
      <c r="D24" s="55">
        <v>0.46</v>
      </c>
      <c r="E24" s="55">
        <v>79</v>
      </c>
      <c r="F24" s="55">
        <v>366.2</v>
      </c>
      <c r="G24" s="55">
        <v>77.811999999999998</v>
      </c>
      <c r="H24" s="55">
        <v>4360</v>
      </c>
      <c r="I24" s="11">
        <v>-20.523</v>
      </c>
      <c r="L24" s="11">
        <v>1.0950700000000001E-2</v>
      </c>
      <c r="M24" s="64">
        <f t="shared" si="5"/>
        <v>14.171249697080057</v>
      </c>
      <c r="N24" s="64">
        <f t="shared" si="1"/>
        <v>-9.529932408340704</v>
      </c>
      <c r="O24" s="64">
        <f t="shared" si="2"/>
        <v>-9.6791666666666671</v>
      </c>
      <c r="P24" s="55">
        <v>68675</v>
      </c>
      <c r="Q24" s="55">
        <v>5113</v>
      </c>
      <c r="R24" s="55">
        <v>986103</v>
      </c>
      <c r="S24" s="64">
        <f t="shared" si="3"/>
        <v>0.2334479683525203</v>
      </c>
      <c r="T24" s="64">
        <f t="shared" si="4"/>
        <v>0.50749558337504408</v>
      </c>
      <c r="V24" s="68"/>
      <c r="W24" s="27">
        <f>I6</f>
        <v>-34.347000000000001</v>
      </c>
      <c r="X24" s="5"/>
      <c r="Y24" s="6">
        <f>O4</f>
        <v>-18.387166666666669</v>
      </c>
      <c r="Z24" s="73"/>
      <c r="AA24" s="54"/>
    </row>
    <row r="25" spans="1:27" x14ac:dyDescent="0.2">
      <c r="A25" s="55">
        <v>23</v>
      </c>
      <c r="B25" s="55" t="s">
        <v>167</v>
      </c>
      <c r="C25" s="55" t="s">
        <v>14</v>
      </c>
      <c r="D25" s="55">
        <v>0.48</v>
      </c>
      <c r="E25" s="55">
        <v>79</v>
      </c>
      <c r="F25" s="55">
        <v>367.4</v>
      </c>
      <c r="G25" s="55">
        <v>49.837000000000003</v>
      </c>
      <c r="H25" s="55">
        <v>2876</v>
      </c>
      <c r="I25" s="11">
        <v>-28.204000000000001</v>
      </c>
      <c r="L25" s="11">
        <v>1.08649E-2</v>
      </c>
      <c r="M25" s="64">
        <f t="shared" si="5"/>
        <v>6.225100754637225</v>
      </c>
      <c r="N25" s="64">
        <f t="shared" si="1"/>
        <v>-17.290379849998647</v>
      </c>
      <c r="O25" s="64">
        <f t="shared" si="2"/>
        <v>-17.360166666666668</v>
      </c>
      <c r="P25" s="55">
        <v>45387</v>
      </c>
      <c r="Q25" s="55">
        <v>5112</v>
      </c>
      <c r="R25" s="55">
        <v>649274</v>
      </c>
      <c r="S25" s="64">
        <f>(R25-$Q$2)/$P$2</f>
        <v>0.15248900984187194</v>
      </c>
      <c r="T25" s="64">
        <f t="shared" si="4"/>
        <v>0.31768543717056658</v>
      </c>
      <c r="V25" s="68"/>
      <c r="W25" s="27">
        <f>I7</f>
        <v>-34.247999999999998</v>
      </c>
      <c r="X25" s="5"/>
      <c r="Y25" s="6">
        <f>O5</f>
        <v>-17.784166666666668</v>
      </c>
      <c r="Z25" s="73"/>
    </row>
    <row r="26" spans="1:27" x14ac:dyDescent="0.2">
      <c r="A26" s="55">
        <v>24</v>
      </c>
      <c r="B26" s="55" t="s">
        <v>167</v>
      </c>
      <c r="C26" s="55" t="s">
        <v>15</v>
      </c>
      <c r="D26" s="55">
        <v>0.59</v>
      </c>
      <c r="E26" s="55">
        <v>79</v>
      </c>
      <c r="F26" s="55">
        <v>367</v>
      </c>
      <c r="G26" s="55">
        <v>53.814</v>
      </c>
      <c r="H26" s="55">
        <v>3084</v>
      </c>
      <c r="I26" s="11">
        <v>-27.456</v>
      </c>
      <c r="J26" s="84"/>
      <c r="K26" s="84"/>
      <c r="L26" s="11">
        <v>1.08732E-2</v>
      </c>
      <c r="M26" s="64">
        <f t="shared" si="5"/>
        <v>6.9937841604912343</v>
      </c>
      <c r="N26" s="64">
        <f t="shared" si="1"/>
        <v>-16.539660575339447</v>
      </c>
      <c r="O26" s="64">
        <f t="shared" si="2"/>
        <v>-16.612166666666667</v>
      </c>
      <c r="P26" s="55">
        <v>48424</v>
      </c>
      <c r="Q26" s="55">
        <v>5136</v>
      </c>
      <c r="R26" s="55">
        <v>693723</v>
      </c>
      <c r="S26" s="64">
        <f t="shared" si="3"/>
        <v>0.16317260521768523</v>
      </c>
      <c r="T26" s="64">
        <f t="shared" si="4"/>
        <v>0.27656373765709363</v>
      </c>
      <c r="V26" s="68"/>
      <c r="W26" s="27">
        <f>I22</f>
        <v>-34.136000000000003</v>
      </c>
      <c r="X26" s="5"/>
      <c r="Y26" s="6">
        <f>O20</f>
        <v>-19.008166666666668</v>
      </c>
      <c r="Z26" s="73"/>
    </row>
    <row r="27" spans="1:27" x14ac:dyDescent="0.2">
      <c r="A27" s="55">
        <v>25</v>
      </c>
      <c r="B27" s="55" t="s">
        <v>167</v>
      </c>
      <c r="C27" s="55" t="s">
        <v>16</v>
      </c>
      <c r="D27" s="55">
        <v>0.46</v>
      </c>
      <c r="E27" s="55">
        <v>79</v>
      </c>
      <c r="F27" s="55">
        <v>367.8</v>
      </c>
      <c r="G27" s="55">
        <v>42.152000000000001</v>
      </c>
      <c r="H27" s="55">
        <v>2455</v>
      </c>
      <c r="I27" s="11">
        <v>-28.6</v>
      </c>
      <c r="J27" s="84"/>
      <c r="K27" s="84"/>
      <c r="L27" s="11">
        <v>1.0860399999999999E-2</v>
      </c>
      <c r="M27" s="64">
        <f t="shared" si="5"/>
        <v>5.8083446912222669</v>
      </c>
      <c r="N27" s="64">
        <f t="shared" si="1"/>
        <v>-17.697396324211599</v>
      </c>
      <c r="O27" s="64">
        <f t="shared" si="2"/>
        <v>-17.756166666666669</v>
      </c>
      <c r="P27" s="55">
        <v>38618</v>
      </c>
      <c r="Q27" s="55">
        <v>5141</v>
      </c>
      <c r="R27" s="55">
        <v>548805</v>
      </c>
      <c r="S27" s="64">
        <f t="shared" si="3"/>
        <v>0.12834065681227436</v>
      </c>
      <c r="T27" s="64">
        <f t="shared" si="4"/>
        <v>0.27900142785277032</v>
      </c>
      <c r="V27" s="68"/>
      <c r="W27" s="27">
        <f>I23</f>
        <v>-34.183</v>
      </c>
      <c r="X27" s="5"/>
      <c r="Y27" s="6">
        <f>O21</f>
        <v>-17.989166666666666</v>
      </c>
      <c r="Z27" s="73"/>
    </row>
    <row r="28" spans="1:27" x14ac:dyDescent="0.2">
      <c r="A28" s="55">
        <v>26</v>
      </c>
      <c r="B28" s="55" t="s">
        <v>167</v>
      </c>
      <c r="C28" s="55" t="s">
        <v>18</v>
      </c>
      <c r="D28" s="55">
        <v>0.53</v>
      </c>
      <c r="E28" s="55">
        <v>79</v>
      </c>
      <c r="F28" s="55">
        <v>366.6</v>
      </c>
      <c r="G28" s="55">
        <v>64.869</v>
      </c>
      <c r="H28" s="55">
        <v>3692</v>
      </c>
      <c r="I28" s="11">
        <v>-24.27</v>
      </c>
      <c r="L28" s="11">
        <v>1.0908899999999999E-2</v>
      </c>
      <c r="M28" s="64">
        <f t="shared" si="5"/>
        <v>10.300048930248717</v>
      </c>
      <c r="N28" s="64">
        <f t="shared" si="1"/>
        <v>-13.310663213251196</v>
      </c>
      <c r="O28" s="64">
        <f t="shared" si="2"/>
        <v>-13.426166666666667</v>
      </c>
      <c r="P28" s="55">
        <v>57746</v>
      </c>
      <c r="Q28" s="55">
        <v>5133</v>
      </c>
      <c r="R28" s="55">
        <v>821576</v>
      </c>
      <c r="S28" s="64">
        <f t="shared" si="3"/>
        <v>0.19390287405576603</v>
      </c>
      <c r="T28" s="64">
        <f t="shared" si="4"/>
        <v>0.36585447935050192</v>
      </c>
      <c r="V28" s="68"/>
      <c r="W28" s="27">
        <f>I41</f>
        <v>-34.207999999999998</v>
      </c>
      <c r="X28" s="5"/>
      <c r="Y28" s="6">
        <f>O39</f>
        <v>-18.138166666666667</v>
      </c>
      <c r="Z28" s="73"/>
    </row>
    <row r="29" spans="1:27" x14ac:dyDescent="0.2">
      <c r="A29" s="55">
        <v>27</v>
      </c>
      <c r="B29" s="55" t="s">
        <v>167</v>
      </c>
      <c r="C29" s="55" t="s">
        <v>19</v>
      </c>
      <c r="D29" s="55">
        <v>0.45</v>
      </c>
      <c r="E29" s="55">
        <v>79</v>
      </c>
      <c r="F29" s="55">
        <v>367</v>
      </c>
      <c r="G29" s="55">
        <v>51.000999999999998</v>
      </c>
      <c r="H29" s="55">
        <v>2930</v>
      </c>
      <c r="I29" s="11">
        <v>-24.151</v>
      </c>
      <c r="L29" s="11">
        <v>1.09102E-2</v>
      </c>
      <c r="M29" s="64">
        <f t="shared" si="5"/>
        <v>10.420445126346545</v>
      </c>
      <c r="N29" s="64">
        <f t="shared" si="1"/>
        <v>-13.193080676256175</v>
      </c>
      <c r="O29" s="64">
        <f t="shared" si="2"/>
        <v>-13.307166666666667</v>
      </c>
      <c r="P29" s="55">
        <v>45797</v>
      </c>
      <c r="Q29" s="55">
        <v>5119</v>
      </c>
      <c r="R29" s="55">
        <v>655675</v>
      </c>
      <c r="S29" s="64">
        <f t="shared" si="3"/>
        <v>0.15402753025854229</v>
      </c>
      <c r="T29" s="64">
        <f t="shared" si="4"/>
        <v>0.34228340057453843</v>
      </c>
      <c r="V29" s="68"/>
      <c r="W29" s="27">
        <f>I42</f>
        <v>-34.161000000000001</v>
      </c>
      <c r="X29" s="5"/>
      <c r="Y29" s="6">
        <f>O40</f>
        <v>-18.195166666666669</v>
      </c>
      <c r="Z29" s="73"/>
    </row>
    <row r="30" spans="1:27" x14ac:dyDescent="0.2">
      <c r="A30" s="55">
        <v>28</v>
      </c>
      <c r="B30" s="55" t="s">
        <v>167</v>
      </c>
      <c r="C30" s="55" t="s">
        <v>20</v>
      </c>
      <c r="D30" s="55">
        <v>0.53</v>
      </c>
      <c r="E30" s="55">
        <v>79</v>
      </c>
      <c r="F30" s="55">
        <v>366.6</v>
      </c>
      <c r="G30" s="55">
        <v>59.015000000000001</v>
      </c>
      <c r="H30" s="55">
        <v>3364</v>
      </c>
      <c r="I30" s="11">
        <v>-25.012</v>
      </c>
      <c r="J30" s="84"/>
      <c r="K30" s="84"/>
      <c r="L30" s="11">
        <v>1.09006E-2</v>
      </c>
      <c r="M30" s="64">
        <f t="shared" si="5"/>
        <v>9.5313655243949302</v>
      </c>
      <c r="N30" s="64">
        <f t="shared" si="1"/>
        <v>-14.06138248791018</v>
      </c>
      <c r="O30" s="64">
        <f t="shared" si="2"/>
        <v>-14.168166666666668</v>
      </c>
      <c r="P30" s="55">
        <v>52229</v>
      </c>
      <c r="Q30" s="55">
        <v>5157</v>
      </c>
      <c r="R30" s="55">
        <v>747203</v>
      </c>
      <c r="S30" s="64">
        <f t="shared" si="3"/>
        <v>0.17602685797249396</v>
      </c>
      <c r="T30" s="64">
        <f t="shared" si="4"/>
        <v>0.33212614711791311</v>
      </c>
      <c r="V30" s="68"/>
      <c r="W30" s="27"/>
      <c r="X30" s="5"/>
      <c r="Y30" s="6"/>
      <c r="Z30" s="70"/>
    </row>
    <row r="31" spans="1:27" x14ac:dyDescent="0.2">
      <c r="A31" s="55">
        <v>29</v>
      </c>
      <c r="B31" s="55" t="s">
        <v>167</v>
      </c>
      <c r="C31" s="55" t="s">
        <v>21</v>
      </c>
      <c r="D31" s="55">
        <v>0.52</v>
      </c>
      <c r="E31" s="55">
        <v>79</v>
      </c>
      <c r="F31" s="55">
        <v>367.2</v>
      </c>
      <c r="G31" s="55">
        <v>51.412999999999997</v>
      </c>
      <c r="H31" s="55">
        <v>2959</v>
      </c>
      <c r="I31" s="11">
        <v>-23.483000000000001</v>
      </c>
      <c r="J31" s="84"/>
      <c r="K31" s="84"/>
      <c r="L31" s="11">
        <v>1.0917700000000001E-2</v>
      </c>
      <c r="M31" s="64">
        <f t="shared" ref="M31" si="6">((L31/$L$2)-1)*1000</f>
        <v>11.115038565371327</v>
      </c>
      <c r="N31" s="64">
        <f t="shared" si="1"/>
        <v>-12.514719885901401</v>
      </c>
      <c r="O31" s="64">
        <f t="shared" si="2"/>
        <v>-12.639166666666668</v>
      </c>
      <c r="P31" s="55">
        <v>45896</v>
      </c>
      <c r="Q31" s="55">
        <v>5139</v>
      </c>
      <c r="R31" s="55">
        <v>654855</v>
      </c>
      <c r="S31" s="64">
        <f t="shared" si="3"/>
        <v>0.15383043812580216</v>
      </c>
      <c r="T31" s="64">
        <f t="shared" si="4"/>
        <v>0.29582776562654262</v>
      </c>
      <c r="V31" s="68"/>
      <c r="W31" s="27"/>
      <c r="X31" s="68"/>
      <c r="Y31" s="6"/>
      <c r="Z31" s="70"/>
    </row>
    <row r="32" spans="1:27" x14ac:dyDescent="0.2">
      <c r="A32" s="55">
        <v>30</v>
      </c>
      <c r="B32" s="55" t="s">
        <v>167</v>
      </c>
      <c r="C32" s="55" t="s">
        <v>22</v>
      </c>
      <c r="D32" s="55">
        <v>0.57999999999999996</v>
      </c>
      <c r="E32" s="55">
        <v>79</v>
      </c>
      <c r="F32" s="55">
        <v>366.6</v>
      </c>
      <c r="G32" s="55">
        <v>60.445999999999998</v>
      </c>
      <c r="H32" s="55">
        <v>3444</v>
      </c>
      <c r="I32" s="55">
        <v>-22.721</v>
      </c>
      <c r="L32" s="55">
        <v>1.09262E-2</v>
      </c>
      <c r="M32" s="64">
        <f t="shared" ref="M32:M51" si="7">((L32/$L$2)-1)*1000</f>
        <v>11.902244462932643</v>
      </c>
      <c r="N32" s="64">
        <f t="shared" si="1"/>
        <v>-11.745910990166093</v>
      </c>
      <c r="O32" s="64">
        <f t="shared" si="2"/>
        <v>-11.877166666666668</v>
      </c>
      <c r="P32" s="55">
        <v>53252</v>
      </c>
      <c r="Q32" s="55">
        <v>5147</v>
      </c>
      <c r="R32" s="55">
        <v>760167</v>
      </c>
      <c r="S32" s="64">
        <f t="shared" si="3"/>
        <v>0.17914283651986382</v>
      </c>
      <c r="T32" s="64">
        <f t="shared" si="4"/>
        <v>0.3088669595170066</v>
      </c>
      <c r="U32" s="54"/>
      <c r="V32" s="68"/>
      <c r="W32" s="27"/>
      <c r="X32" s="68"/>
      <c r="Y32" s="6"/>
      <c r="Z32" s="70"/>
    </row>
    <row r="33" spans="1:27" x14ac:dyDescent="0.2">
      <c r="A33" s="55">
        <v>31</v>
      </c>
      <c r="B33" s="55" t="s">
        <v>167</v>
      </c>
      <c r="C33" s="55" t="s">
        <v>90</v>
      </c>
      <c r="D33" s="55">
        <v>0.47</v>
      </c>
      <c r="E33" s="55">
        <v>79</v>
      </c>
      <c r="F33" s="55">
        <v>366.4</v>
      </c>
      <c r="G33" s="55">
        <v>58.444000000000003</v>
      </c>
      <c r="H33" s="55">
        <v>3350</v>
      </c>
      <c r="I33" s="55">
        <v>-25.673999999999999</v>
      </c>
      <c r="L33" s="55">
        <v>1.08932E-2</v>
      </c>
      <c r="M33" s="64">
        <f t="shared" si="7"/>
        <v>8.8460333312239126</v>
      </c>
      <c r="N33" s="64">
        <f t="shared" si="1"/>
        <v>-14.730698467726791</v>
      </c>
      <c r="O33" s="64">
        <f t="shared" si="2"/>
        <v>-14.830166666666667</v>
      </c>
      <c r="P33" s="55">
        <v>51866</v>
      </c>
      <c r="Q33" s="55">
        <v>5132</v>
      </c>
      <c r="R33" s="55">
        <v>735935</v>
      </c>
      <c r="S33" s="64">
        <f t="shared" si="3"/>
        <v>0.17331852364113298</v>
      </c>
      <c r="T33" s="64">
        <f t="shared" si="4"/>
        <v>0.36876281625772978</v>
      </c>
      <c r="U33" s="33"/>
      <c r="V33" s="68"/>
      <c r="W33" s="27"/>
      <c r="X33" s="68"/>
      <c r="Y33" s="6"/>
      <c r="Z33" s="70"/>
    </row>
    <row r="34" spans="1:27" x14ac:dyDescent="0.2">
      <c r="A34" s="55">
        <v>32</v>
      </c>
      <c r="B34" s="55" t="s">
        <v>184</v>
      </c>
      <c r="C34" s="55" t="s">
        <v>91</v>
      </c>
      <c r="D34" s="55">
        <v>0.55000000000000004</v>
      </c>
      <c r="E34" s="55">
        <v>79</v>
      </c>
      <c r="F34" s="55">
        <v>366</v>
      </c>
      <c r="G34" s="55">
        <v>87.028000000000006</v>
      </c>
      <c r="H34" s="55">
        <v>4829</v>
      </c>
      <c r="I34" s="55">
        <v>-35.383000000000003</v>
      </c>
      <c r="L34" s="55">
        <v>1.07846E-2</v>
      </c>
      <c r="M34" s="64">
        <f t="shared" si="7"/>
        <v>-1.2116796658543372</v>
      </c>
      <c r="N34" s="64">
        <f t="shared" si="1"/>
        <v>-24.553362712063322</v>
      </c>
      <c r="O34" s="64">
        <f t="shared" si="2"/>
        <v>-24.53916666666667</v>
      </c>
      <c r="P34" s="55">
        <v>74695</v>
      </c>
      <c r="Q34" s="55">
        <v>5127</v>
      </c>
      <c r="R34" s="55">
        <v>1071791</v>
      </c>
      <c r="S34" s="64">
        <f t="shared" si="3"/>
        <v>0.25404361551134697</v>
      </c>
      <c r="T34" s="64">
        <f t="shared" si="4"/>
        <v>0.46189748274790354</v>
      </c>
      <c r="U34" s="33"/>
      <c r="V34" s="68"/>
      <c r="W34" s="70"/>
      <c r="X34" s="68"/>
      <c r="Y34" s="69"/>
      <c r="Z34" s="70"/>
    </row>
    <row r="35" spans="1:27" x14ac:dyDescent="0.2">
      <c r="A35" s="55">
        <v>33</v>
      </c>
      <c r="B35" s="55" t="s">
        <v>184</v>
      </c>
      <c r="C35" s="55" t="s">
        <v>92</v>
      </c>
      <c r="D35" s="55">
        <v>0.47</v>
      </c>
      <c r="E35" s="55">
        <v>79</v>
      </c>
      <c r="F35" s="55">
        <v>365.5</v>
      </c>
      <c r="G35" s="55">
        <v>92.977000000000004</v>
      </c>
      <c r="H35" s="55">
        <v>5101</v>
      </c>
      <c r="I35" s="11">
        <v>-35.359000000000002</v>
      </c>
      <c r="L35" s="11">
        <v>1.07849E-2</v>
      </c>
      <c r="M35" s="64">
        <f t="shared" si="7"/>
        <v>-1.183895928293266</v>
      </c>
      <c r="N35" s="64">
        <f t="shared" si="1"/>
        <v>-24.52622828044905</v>
      </c>
      <c r="O35" s="64">
        <f t="shared" si="2"/>
        <v>-24.515166666666669</v>
      </c>
      <c r="P35" s="55">
        <v>78896</v>
      </c>
      <c r="Q35" s="55">
        <v>5114</v>
      </c>
      <c r="R35" s="55">
        <v>1141231</v>
      </c>
      <c r="S35" s="64">
        <f t="shared" si="3"/>
        <v>0.27073395416680546</v>
      </c>
      <c r="T35" s="64">
        <f t="shared" si="4"/>
        <v>0.5760296897166074</v>
      </c>
      <c r="U35" s="33"/>
      <c r="V35" s="68"/>
      <c r="W35" s="70"/>
      <c r="X35" s="68"/>
      <c r="Y35" s="69"/>
      <c r="Z35" s="70"/>
    </row>
    <row r="36" spans="1:27" x14ac:dyDescent="0.2">
      <c r="A36" s="55">
        <v>34</v>
      </c>
      <c r="B36" s="55" t="s">
        <v>184</v>
      </c>
      <c r="C36" s="55" t="s">
        <v>93</v>
      </c>
      <c r="D36" s="55">
        <v>0.56000000000000005</v>
      </c>
      <c r="E36" s="55">
        <v>79</v>
      </c>
      <c r="F36" s="55">
        <v>365.1</v>
      </c>
      <c r="G36" s="55">
        <v>95.501000000000005</v>
      </c>
      <c r="H36" s="55">
        <v>5257</v>
      </c>
      <c r="I36" s="11">
        <v>-35.414999999999999</v>
      </c>
      <c r="L36" s="11">
        <v>1.07843E-2</v>
      </c>
      <c r="M36" s="64">
        <f t="shared" si="7"/>
        <v>-1.2394634034152974</v>
      </c>
      <c r="N36" s="64">
        <f t="shared" si="1"/>
        <v>-24.580497143677484</v>
      </c>
      <c r="O36" s="64">
        <f t="shared" si="2"/>
        <v>-24.571166666666667</v>
      </c>
      <c r="P36" s="55">
        <v>81551</v>
      </c>
      <c r="Q36" s="55">
        <v>5115</v>
      </c>
      <c r="R36" s="55">
        <v>1172599</v>
      </c>
      <c r="S36" s="64">
        <f t="shared" si="3"/>
        <v>0.27827344931289444</v>
      </c>
      <c r="T36" s="64">
        <f t="shared" si="4"/>
        <v>0.49691687377302574</v>
      </c>
      <c r="U36" s="33"/>
      <c r="V36" s="68"/>
      <c r="W36" s="70"/>
      <c r="X36" s="68"/>
      <c r="Y36" s="69"/>
      <c r="Z36" s="70"/>
    </row>
    <row r="37" spans="1:27" x14ac:dyDescent="0.2">
      <c r="A37" s="55">
        <v>35</v>
      </c>
      <c r="B37" s="55" t="s">
        <v>184</v>
      </c>
      <c r="C37" s="55" t="s">
        <v>94</v>
      </c>
      <c r="D37" s="55">
        <v>0.45</v>
      </c>
      <c r="E37" s="55">
        <v>79</v>
      </c>
      <c r="F37" s="55">
        <v>366.8</v>
      </c>
      <c r="G37" s="55">
        <v>69.837000000000003</v>
      </c>
      <c r="H37" s="55">
        <v>3938</v>
      </c>
      <c r="I37" s="11">
        <v>-35.448</v>
      </c>
      <c r="J37" s="84"/>
      <c r="K37" s="84"/>
      <c r="L37" s="11">
        <v>1.0783900000000001E-2</v>
      </c>
      <c r="M37" s="64">
        <f t="shared" si="7"/>
        <v>-1.276508386829911</v>
      </c>
      <c r="N37" s="64">
        <f t="shared" si="1"/>
        <v>-24.616676385829695</v>
      </c>
      <c r="O37" s="64">
        <f t="shared" si="2"/>
        <v>-24.604166666666668</v>
      </c>
      <c r="P37" s="55">
        <v>61071</v>
      </c>
      <c r="Q37" s="55">
        <v>5111</v>
      </c>
      <c r="R37" s="55">
        <v>874725</v>
      </c>
      <c r="S37" s="64">
        <f t="shared" si="3"/>
        <v>0.2066775688887004</v>
      </c>
      <c r="T37" s="64">
        <f t="shared" si="4"/>
        <v>0.4592834864193342</v>
      </c>
      <c r="U37" s="33"/>
      <c r="V37" s="68"/>
      <c r="W37" s="70"/>
      <c r="X37" s="5"/>
      <c r="Y37" s="69"/>
      <c r="Z37" s="70"/>
    </row>
    <row r="38" spans="1:27" x14ac:dyDescent="0.2">
      <c r="A38" s="55">
        <v>36</v>
      </c>
      <c r="B38" s="55" t="s">
        <v>184</v>
      </c>
      <c r="C38" s="55" t="s">
        <v>95</v>
      </c>
      <c r="D38" s="55">
        <v>0.49</v>
      </c>
      <c r="E38" s="55">
        <v>79</v>
      </c>
      <c r="F38" s="55">
        <v>365.1</v>
      </c>
      <c r="G38" s="55">
        <v>108.95099999999999</v>
      </c>
      <c r="H38" s="55">
        <v>5923</v>
      </c>
      <c r="I38" s="11">
        <v>-35.228000000000002</v>
      </c>
      <c r="J38" s="84"/>
      <c r="K38" s="84"/>
      <c r="L38" s="11">
        <v>1.07863E-2</v>
      </c>
      <c r="M38" s="64">
        <f t="shared" si="7"/>
        <v>-1.0542384863420073</v>
      </c>
      <c r="N38" s="64">
        <f t="shared" si="1"/>
        <v>-24.399600932916197</v>
      </c>
      <c r="O38" s="64">
        <f t="shared" si="2"/>
        <v>-24.384166666666669</v>
      </c>
      <c r="P38" s="55">
        <v>91854</v>
      </c>
      <c r="Q38" s="55">
        <v>5114</v>
      </c>
      <c r="R38" s="55">
        <v>1323271</v>
      </c>
      <c r="S38" s="64">
        <f t="shared" si="3"/>
        <v>0.31448840763511854</v>
      </c>
      <c r="T38" s="64">
        <f t="shared" si="4"/>
        <v>0.64181307680636435</v>
      </c>
      <c r="U38" s="33"/>
      <c r="V38" s="80" t="s">
        <v>30</v>
      </c>
      <c r="W38" s="81">
        <f>AVERAGE(W24:W37)</f>
        <v>-34.213833333333334</v>
      </c>
      <c r="X38" s="80" t="s">
        <v>30</v>
      </c>
      <c r="Y38" s="81">
        <f>AVERAGE(Y24:Y37)</f>
        <v>-18.250333333333334</v>
      </c>
      <c r="Z38" s="73"/>
    </row>
    <row r="39" spans="1:27" x14ac:dyDescent="0.2">
      <c r="A39" s="56">
        <v>38</v>
      </c>
      <c r="B39" s="56" t="s">
        <v>17</v>
      </c>
      <c r="C39" s="56" t="s">
        <v>97</v>
      </c>
      <c r="D39" s="56">
        <v>0.60009999999999997</v>
      </c>
      <c r="E39" s="56">
        <v>89</v>
      </c>
      <c r="F39" s="56">
        <v>359.1</v>
      </c>
      <c r="G39" s="56">
        <v>30.302</v>
      </c>
      <c r="H39" s="56">
        <v>2374</v>
      </c>
      <c r="I39" s="44">
        <v>-28.981999999999999</v>
      </c>
      <c r="J39" s="44"/>
      <c r="K39" s="44">
        <f>I39</f>
        <v>-28.981999999999999</v>
      </c>
      <c r="L39" s="44">
        <v>1.08562E-2</v>
      </c>
      <c r="M39" s="57">
        <f t="shared" si="7"/>
        <v>5.4193723653683801</v>
      </c>
      <c r="N39" s="57">
        <f t="shared" si="1"/>
        <v>-18.077278366810283</v>
      </c>
      <c r="O39" s="57">
        <f t="shared" si="2"/>
        <v>-18.138166666666667</v>
      </c>
      <c r="P39" s="56">
        <v>76866</v>
      </c>
      <c r="Q39" s="56">
        <v>5118</v>
      </c>
      <c r="R39" s="56">
        <v>1138461</v>
      </c>
      <c r="S39" s="57">
        <f t="shared" si="3"/>
        <v>0.27006816732815886</v>
      </c>
      <c r="T39" s="57">
        <f t="shared" si="4"/>
        <v>0.45003860577930155</v>
      </c>
      <c r="U39" s="33"/>
      <c r="V39" s="80" t="s">
        <v>31</v>
      </c>
      <c r="W39" s="81">
        <f>STDEV(W24:W37)</f>
        <v>7.5808750594285573E-2</v>
      </c>
      <c r="X39" s="80" t="s">
        <v>31</v>
      </c>
      <c r="Y39" s="81">
        <f>STDEV(Y24:Y37)</f>
        <v>0.42288978075459216</v>
      </c>
      <c r="Z39" s="73"/>
    </row>
    <row r="40" spans="1:27" x14ac:dyDescent="0.2">
      <c r="A40" s="58">
        <v>39</v>
      </c>
      <c r="B40" s="58" t="s">
        <v>17</v>
      </c>
      <c r="C40" s="58" t="s">
        <v>98</v>
      </c>
      <c r="D40" s="58">
        <v>0.54349999999999998</v>
      </c>
      <c r="E40" s="58">
        <v>89</v>
      </c>
      <c r="F40" s="58">
        <v>358.4</v>
      </c>
      <c r="G40" s="58">
        <v>27.004999999999999</v>
      </c>
      <c r="H40" s="58">
        <v>2158</v>
      </c>
      <c r="I40" s="43">
        <v>-29.039000000000001</v>
      </c>
      <c r="J40" s="43"/>
      <c r="K40" s="43">
        <f>I40</f>
        <v>-29.039000000000001</v>
      </c>
      <c r="L40" s="43">
        <v>1.0855500000000001E-2</v>
      </c>
      <c r="M40" s="59">
        <f t="shared" si="7"/>
        <v>5.3545436443929173</v>
      </c>
      <c r="N40" s="59">
        <f t="shared" si="1"/>
        <v>-18.140592040576546</v>
      </c>
      <c r="O40" s="59">
        <f t="shared" si="2"/>
        <v>-18.195166666666669</v>
      </c>
      <c r="P40" s="58">
        <v>70071</v>
      </c>
      <c r="Q40" s="58">
        <v>5095</v>
      </c>
      <c r="R40" s="58">
        <v>1025874</v>
      </c>
      <c r="S40" s="59">
        <f t="shared" si="3"/>
        <v>0.24300717714667694</v>
      </c>
      <c r="T40" s="59">
        <f t="shared" si="4"/>
        <v>0.44711532133703208</v>
      </c>
      <c r="U40" s="33"/>
      <c r="V40" s="80" t="s">
        <v>32</v>
      </c>
      <c r="W40" s="82">
        <f>$W$2</f>
        <v>-23.37</v>
      </c>
      <c r="X40" s="80" t="s">
        <v>32</v>
      </c>
      <c r="Y40" s="81">
        <f>$W$3</f>
        <v>-17.98</v>
      </c>
      <c r="Z40" s="73"/>
    </row>
    <row r="41" spans="1:27" x14ac:dyDescent="0.2">
      <c r="A41" s="60">
        <v>40</v>
      </c>
      <c r="B41" s="60" t="s">
        <v>12</v>
      </c>
      <c r="C41" s="60" t="s">
        <v>99</v>
      </c>
      <c r="D41" s="60">
        <v>0.48920000000000002</v>
      </c>
      <c r="E41" s="60">
        <v>89</v>
      </c>
      <c r="F41" s="60">
        <v>358</v>
      </c>
      <c r="G41" s="60">
        <v>26.547000000000001</v>
      </c>
      <c r="H41" s="60">
        <v>2125</v>
      </c>
      <c r="I41" s="47">
        <v>-34.207999999999998</v>
      </c>
      <c r="J41" s="48">
        <f>I41</f>
        <v>-34.207999999999998</v>
      </c>
      <c r="K41" s="48"/>
      <c r="L41" s="47">
        <v>1.07977E-2</v>
      </c>
      <c r="M41" s="61">
        <f t="shared" si="7"/>
        <v>1.5435409757014185E-3</v>
      </c>
      <c r="N41" s="61">
        <f t="shared" si="1"/>
        <v>-23.368492531576905</v>
      </c>
      <c r="O41" s="61">
        <f t="shared" si="2"/>
        <v>-23.364166666666666</v>
      </c>
      <c r="P41" s="60">
        <v>68924</v>
      </c>
      <c r="Q41" s="60">
        <v>5108</v>
      </c>
      <c r="R41" s="60">
        <v>1012247</v>
      </c>
      <c r="S41" s="61">
        <f t="shared" si="3"/>
        <v>0.2397318423992989</v>
      </c>
      <c r="T41" s="61">
        <f t="shared" si="4"/>
        <v>0.49004873752922912</v>
      </c>
      <c r="U41" s="33"/>
      <c r="V41" s="90" t="s">
        <v>33</v>
      </c>
      <c r="W41" s="91">
        <f>W40-W38</f>
        <v>10.843833333333333</v>
      </c>
      <c r="X41" s="90" t="s">
        <v>34</v>
      </c>
      <c r="Y41" s="91">
        <f>(Y40-Y38)</f>
        <v>0.27033333333333331</v>
      </c>
      <c r="Z41" s="92" t="s">
        <v>35</v>
      </c>
    </row>
    <row r="42" spans="1:27" x14ac:dyDescent="0.2">
      <c r="A42" s="62">
        <v>41</v>
      </c>
      <c r="B42" s="62" t="s">
        <v>12</v>
      </c>
      <c r="C42" s="62" t="s">
        <v>100</v>
      </c>
      <c r="D42" s="62">
        <v>0.52749999999999997</v>
      </c>
      <c r="E42" s="62">
        <v>89</v>
      </c>
      <c r="F42" s="62">
        <v>358.2</v>
      </c>
      <c r="G42" s="62">
        <v>28.626999999999999</v>
      </c>
      <c r="H42" s="62">
        <v>2277</v>
      </c>
      <c r="I42" s="45">
        <v>-34.161000000000001</v>
      </c>
      <c r="J42" s="46">
        <f>I42</f>
        <v>-34.161000000000001</v>
      </c>
      <c r="K42" s="46"/>
      <c r="L42" s="45">
        <v>1.07983E-2</v>
      </c>
      <c r="M42" s="63">
        <f t="shared" si="7"/>
        <v>5.7111016097621814E-2</v>
      </c>
      <c r="N42" s="63">
        <f t="shared" si="1"/>
        <v>-23.314223668348582</v>
      </c>
      <c r="O42" s="63">
        <f t="shared" si="2"/>
        <v>-23.317166666666669</v>
      </c>
      <c r="P42" s="62">
        <v>73723</v>
      </c>
      <c r="Q42" s="62">
        <v>5102</v>
      </c>
      <c r="R42" s="62">
        <v>1083453</v>
      </c>
      <c r="S42" s="63">
        <f t="shared" si="3"/>
        <v>0.256846650208927</v>
      </c>
      <c r="T42" s="63">
        <f t="shared" si="4"/>
        <v>0.48691308096479052</v>
      </c>
      <c r="U42" s="36"/>
      <c r="V42" s="2"/>
      <c r="W42" s="2"/>
      <c r="X42" s="2"/>
      <c r="Y42" s="2"/>
      <c r="Z42" s="2"/>
      <c r="AA42" s="2"/>
    </row>
    <row r="43" spans="1:27" x14ac:dyDescent="0.2">
      <c r="A43" s="55">
        <v>42</v>
      </c>
      <c r="B43" s="55" t="s">
        <v>10</v>
      </c>
      <c r="C43" s="55" t="s">
        <v>101</v>
      </c>
      <c r="D43" s="55">
        <v>1.0708</v>
      </c>
      <c r="E43" s="55">
        <v>89</v>
      </c>
      <c r="F43" s="55">
        <v>355.9</v>
      </c>
      <c r="G43" s="55">
        <v>62.396999999999998</v>
      </c>
      <c r="H43" s="55">
        <v>4474</v>
      </c>
      <c r="I43" s="11">
        <v>-33.953000000000003</v>
      </c>
      <c r="L43" s="11">
        <v>1.08006E-2</v>
      </c>
      <c r="M43" s="64">
        <f t="shared" si="7"/>
        <v>0.27011967073176102</v>
      </c>
      <c r="N43" s="64">
        <f t="shared" si="1"/>
        <v>-23.106193025973241</v>
      </c>
      <c r="O43" s="64">
        <f t="shared" si="2"/>
        <v>-23.10916666666667</v>
      </c>
      <c r="P43" s="55">
        <v>144171</v>
      </c>
      <c r="Q43" s="55">
        <v>5112</v>
      </c>
      <c r="R43" s="55">
        <v>2195208</v>
      </c>
      <c r="S43" s="64">
        <f t="shared" si="3"/>
        <v>0.52406392342176156</v>
      </c>
      <c r="T43" s="64">
        <f t="shared" si="4"/>
        <v>0.48941345108494733</v>
      </c>
      <c r="U43" s="36"/>
      <c r="V43" s="65"/>
      <c r="W43" s="2"/>
      <c r="X43" s="2"/>
      <c r="Y43" s="2"/>
      <c r="Z43" s="2"/>
      <c r="AA43" s="2"/>
    </row>
    <row r="44" spans="1:27" x14ac:dyDescent="0.2">
      <c r="A44" s="55">
        <v>43</v>
      </c>
      <c r="B44" s="55" t="s">
        <v>11</v>
      </c>
      <c r="C44" s="55" t="s">
        <v>102</v>
      </c>
      <c r="D44" s="55">
        <v>0.2928</v>
      </c>
      <c r="E44" s="55">
        <v>89</v>
      </c>
      <c r="F44" s="55">
        <v>359.3</v>
      </c>
      <c r="G44" s="55">
        <v>15.071999999999999</v>
      </c>
      <c r="H44" s="55">
        <v>1246</v>
      </c>
      <c r="I44" s="11">
        <v>-34.033000000000001</v>
      </c>
      <c r="L44" s="11">
        <v>1.0799700000000001E-2</v>
      </c>
      <c r="M44" s="64">
        <f t="shared" si="7"/>
        <v>0.18676845804899145</v>
      </c>
      <c r="N44" s="64">
        <f t="shared" si="1"/>
        <v>-23.187596320815615</v>
      </c>
      <c r="O44" s="64">
        <f t="shared" si="2"/>
        <v>-23.189166666666669</v>
      </c>
      <c r="P44" s="55">
        <v>40775</v>
      </c>
      <c r="Q44" s="55">
        <v>5106</v>
      </c>
      <c r="R44" s="55">
        <v>598331</v>
      </c>
      <c r="S44" s="64">
        <f t="shared" si="3"/>
        <v>0.14024454091726046</v>
      </c>
      <c r="T44" s="64">
        <f t="shared" si="4"/>
        <v>0.47897725723108081</v>
      </c>
      <c r="U44" s="36"/>
      <c r="V44" s="2"/>
      <c r="W44" s="23"/>
      <c r="X44" s="2"/>
      <c r="Y44" s="2"/>
      <c r="Z44" s="2"/>
      <c r="AA44" s="2"/>
    </row>
    <row r="45" spans="1:27" x14ac:dyDescent="0.2">
      <c r="A45" s="55">
        <v>44</v>
      </c>
      <c r="B45" s="55" t="s">
        <v>12</v>
      </c>
      <c r="C45" s="55" t="s">
        <v>103</v>
      </c>
      <c r="D45" s="55">
        <v>0.73029999999999995</v>
      </c>
      <c r="E45" s="55">
        <v>89</v>
      </c>
      <c r="F45" s="55">
        <v>357.8</v>
      </c>
      <c r="G45" s="55">
        <v>40.969000000000001</v>
      </c>
      <c r="H45" s="55">
        <v>3121</v>
      </c>
      <c r="I45" s="11">
        <v>-34.090000000000003</v>
      </c>
      <c r="J45" s="84"/>
      <c r="K45" s="84"/>
      <c r="L45" s="11">
        <v>1.0799100000000001E-2</v>
      </c>
      <c r="M45" s="64">
        <f t="shared" si="7"/>
        <v>0.13120098292684901</v>
      </c>
      <c r="N45" s="64">
        <f t="shared" si="1"/>
        <v>-23.241865184044151</v>
      </c>
      <c r="O45" s="64">
        <f t="shared" si="2"/>
        <v>-23.246166666666671</v>
      </c>
      <c r="P45" s="55">
        <v>100541</v>
      </c>
      <c r="Q45" s="55">
        <v>5119</v>
      </c>
      <c r="R45" s="55">
        <v>1498529</v>
      </c>
      <c r="S45" s="64">
        <f t="shared" si="3"/>
        <v>0.35661276495191491</v>
      </c>
      <c r="T45" s="64">
        <f t="shared" si="4"/>
        <v>0.48830996159374906</v>
      </c>
      <c r="U45" s="36"/>
      <c r="V45" s="2"/>
      <c r="W45" s="22"/>
      <c r="X45" s="2"/>
      <c r="Y45" s="2"/>
      <c r="Z45" s="2"/>
      <c r="AA45" s="2"/>
    </row>
    <row r="46" spans="1:27" x14ac:dyDescent="0.2">
      <c r="A46" s="55">
        <v>45</v>
      </c>
      <c r="B46" s="55" t="s">
        <v>13</v>
      </c>
      <c r="C46" s="55" t="s">
        <v>104</v>
      </c>
      <c r="D46" s="55">
        <v>1.2213000000000001</v>
      </c>
      <c r="E46" s="55">
        <v>89</v>
      </c>
      <c r="F46" s="55">
        <v>355.1</v>
      </c>
      <c r="G46" s="55">
        <v>72.713999999999999</v>
      </c>
      <c r="H46" s="55">
        <v>5073</v>
      </c>
      <c r="I46" s="11">
        <v>-33.841000000000001</v>
      </c>
      <c r="J46" s="84"/>
      <c r="K46" s="84"/>
      <c r="L46" s="11">
        <v>1.08019E-2</v>
      </c>
      <c r="M46" s="64">
        <f t="shared" si="7"/>
        <v>0.39051586682936623</v>
      </c>
      <c r="N46" s="64">
        <f t="shared" si="1"/>
        <v>-22.988610488978438</v>
      </c>
      <c r="O46" s="64">
        <f t="shared" si="2"/>
        <v>-22.997166666666669</v>
      </c>
      <c r="P46" s="55">
        <v>162985</v>
      </c>
      <c r="Q46" s="55">
        <v>5113</v>
      </c>
      <c r="R46" s="55">
        <v>2515890</v>
      </c>
      <c r="S46" s="64">
        <f t="shared" si="3"/>
        <v>0.60114184941124504</v>
      </c>
      <c r="T46" s="64">
        <f t="shared" si="4"/>
        <v>0.49221472972344632</v>
      </c>
      <c r="U46" s="36"/>
      <c r="V46" s="2"/>
      <c r="W46" s="2"/>
      <c r="X46" s="2"/>
      <c r="Y46" s="2"/>
      <c r="Z46" s="2"/>
      <c r="AA46" s="2"/>
    </row>
    <row r="47" spans="1:27" x14ac:dyDescent="0.2">
      <c r="A47" s="55">
        <v>47</v>
      </c>
      <c r="B47" s="55" t="s">
        <v>200</v>
      </c>
      <c r="C47" s="55" t="s">
        <v>106</v>
      </c>
      <c r="D47" s="55"/>
      <c r="E47" s="55">
        <v>0</v>
      </c>
      <c r="F47" s="55">
        <v>365.3</v>
      </c>
      <c r="G47" s="55">
        <v>1.6080000000000001</v>
      </c>
      <c r="H47" s="55">
        <v>97</v>
      </c>
      <c r="I47" s="11">
        <v>-39.767000000000003</v>
      </c>
      <c r="L47" s="11">
        <v>1.07356E-2</v>
      </c>
      <c r="M47" s="64">
        <f t="shared" si="7"/>
        <v>-5.7496901341491657</v>
      </c>
      <c r="N47" s="64">
        <f t="shared" si="1"/>
        <v>-28.985319875714101</v>
      </c>
      <c r="O47" s="64">
        <f t="shared" si="2"/>
        <v>-28.92316666666667</v>
      </c>
      <c r="P47" s="55">
        <v>179</v>
      </c>
      <c r="Q47" s="55">
        <v>5101</v>
      </c>
      <c r="R47" s="55">
        <v>2518</v>
      </c>
      <c r="S47" s="64">
        <f t="shared" si="3"/>
        <v>-2.9628430879912104E-3</v>
      </c>
      <c r="T47" s="64"/>
      <c r="U47" s="33"/>
    </row>
    <row r="48" spans="1:27" x14ac:dyDescent="0.2">
      <c r="A48" s="55">
        <v>48</v>
      </c>
      <c r="B48" s="55" t="s">
        <v>120</v>
      </c>
      <c r="C48" s="55" t="s">
        <v>107</v>
      </c>
      <c r="D48" s="113">
        <v>0.87</v>
      </c>
      <c r="E48" s="55">
        <v>89</v>
      </c>
      <c r="F48" s="55">
        <v>357.8</v>
      </c>
      <c r="G48" s="55">
        <v>42.234999999999999</v>
      </c>
      <c r="H48" s="55">
        <v>3194</v>
      </c>
      <c r="I48" s="11">
        <v>-38.387999999999998</v>
      </c>
      <c r="L48" s="11">
        <v>1.0751E-2</v>
      </c>
      <c r="M48" s="64">
        <f t="shared" si="7"/>
        <v>-4.323458272685099</v>
      </c>
      <c r="N48" s="64">
        <f t="shared" si="1"/>
        <v>-27.592419052852449</v>
      </c>
      <c r="O48" s="64">
        <f t="shared" si="2"/>
        <v>-27.544166666666666</v>
      </c>
      <c r="P48" s="55">
        <v>102258</v>
      </c>
      <c r="Q48" s="55">
        <v>5102</v>
      </c>
      <c r="R48" s="55">
        <v>1529406</v>
      </c>
      <c r="S48" s="64">
        <f t="shared" si="3"/>
        <v>0.36403424517461924</v>
      </c>
      <c r="T48" s="113">
        <f t="shared" si="4"/>
        <v>0.41843016686737844</v>
      </c>
      <c r="U48" s="33"/>
    </row>
    <row r="49" spans="1:21" x14ac:dyDescent="0.2">
      <c r="A49" s="55">
        <v>49</v>
      </c>
      <c r="B49" s="55" t="s">
        <v>120</v>
      </c>
      <c r="C49" s="55" t="s">
        <v>108</v>
      </c>
      <c r="D49" s="55">
        <v>0.24049999999999999</v>
      </c>
      <c r="E49" s="55">
        <v>89</v>
      </c>
      <c r="F49" s="55">
        <v>360.7</v>
      </c>
      <c r="G49" s="55">
        <v>10.677</v>
      </c>
      <c r="H49" s="55">
        <v>899</v>
      </c>
      <c r="I49" s="11">
        <v>-38.436</v>
      </c>
      <c r="L49" s="11">
        <v>1.07505E-2</v>
      </c>
      <c r="M49" s="64">
        <f t="shared" si="7"/>
        <v>-4.369764501953477</v>
      </c>
      <c r="N49" s="64">
        <f t="shared" si="1"/>
        <v>-27.637643105542825</v>
      </c>
      <c r="O49" s="64">
        <f t="shared" si="2"/>
        <v>-27.592166666666667</v>
      </c>
      <c r="P49" s="55">
        <v>29652</v>
      </c>
      <c r="Q49" s="55">
        <v>5092</v>
      </c>
      <c r="R49" s="55">
        <v>433874</v>
      </c>
      <c r="S49" s="64">
        <f t="shared" si="3"/>
        <v>0.10071627155866697</v>
      </c>
      <c r="T49" s="113">
        <f t="shared" si="4"/>
        <v>0.41877867591961321</v>
      </c>
      <c r="U49" s="33"/>
    </row>
    <row r="50" spans="1:21" x14ac:dyDescent="0.2">
      <c r="A50" s="55">
        <v>50</v>
      </c>
      <c r="B50" s="55" t="s">
        <v>120</v>
      </c>
      <c r="C50" s="55" t="s">
        <v>109</v>
      </c>
      <c r="D50" s="113">
        <v>0.34499999999999997</v>
      </c>
      <c r="E50" s="55">
        <v>89</v>
      </c>
      <c r="F50" s="55">
        <v>359.3</v>
      </c>
      <c r="G50" s="55">
        <v>16.571999999999999</v>
      </c>
      <c r="H50" s="55">
        <v>1336</v>
      </c>
      <c r="I50" s="11">
        <v>-39.045000000000002</v>
      </c>
      <c r="J50" s="84"/>
      <c r="K50" s="84"/>
      <c r="L50" s="11">
        <v>1.07437E-2</v>
      </c>
      <c r="M50" s="64">
        <f t="shared" si="7"/>
        <v>-4.9995292200024632</v>
      </c>
      <c r="N50" s="64">
        <f t="shared" si="1"/>
        <v>-28.252690222131005</v>
      </c>
      <c r="O50" s="64">
        <f t="shared" si="2"/>
        <v>-28.201166666666669</v>
      </c>
      <c r="P50" s="55">
        <v>41817</v>
      </c>
      <c r="Q50" s="55">
        <v>5421</v>
      </c>
      <c r="R50" s="55">
        <v>616992</v>
      </c>
      <c r="S50" s="64">
        <f t="shared" si="3"/>
        <v>0.14472982907465551</v>
      </c>
      <c r="T50" s="113">
        <f t="shared" si="4"/>
        <v>0.41950675094103052</v>
      </c>
      <c r="U50" s="33"/>
    </row>
    <row r="51" spans="1:21" x14ac:dyDescent="0.2">
      <c r="A51" s="55">
        <v>51</v>
      </c>
      <c r="B51" s="55" t="s">
        <v>120</v>
      </c>
      <c r="C51" s="55" t="s">
        <v>110</v>
      </c>
      <c r="D51" s="55">
        <v>0.50819999999999999</v>
      </c>
      <c r="E51" s="55">
        <v>89</v>
      </c>
      <c r="F51" s="55">
        <v>359.1</v>
      </c>
      <c r="G51" s="55">
        <v>24.9</v>
      </c>
      <c r="H51" s="55">
        <v>1973</v>
      </c>
      <c r="I51" s="11">
        <v>-38.588000000000001</v>
      </c>
      <c r="L51" s="11">
        <v>1.0748799999999999E-2</v>
      </c>
      <c r="M51" s="64">
        <f t="shared" si="7"/>
        <v>-4.5272056814656958</v>
      </c>
      <c r="N51" s="64">
        <f t="shared" si="1"/>
        <v>-27.791404884689843</v>
      </c>
      <c r="O51" s="64">
        <f t="shared" si="2"/>
        <v>-27.744166666666668</v>
      </c>
      <c r="P51" s="55">
        <v>61907</v>
      </c>
      <c r="Q51" s="55">
        <v>5216</v>
      </c>
      <c r="R51" s="55">
        <v>919065</v>
      </c>
      <c r="S51" s="64">
        <f t="shared" si="3"/>
        <v>0.21733496543223479</v>
      </c>
      <c r="T51" s="113">
        <f t="shared" si="4"/>
        <v>0.42765636645461391</v>
      </c>
      <c r="U51" s="33"/>
    </row>
    <row r="52" spans="1:21" s="33" customFormat="1" x14ac:dyDescent="0.2">
      <c r="A52" s="66"/>
      <c r="B52" s="67"/>
      <c r="C52" s="66"/>
      <c r="D52" s="65"/>
      <c r="E52" s="66"/>
      <c r="F52" s="66"/>
      <c r="G52" s="66"/>
      <c r="H52" s="66"/>
      <c r="I52" s="65"/>
      <c r="J52" s="65"/>
      <c r="K52" s="65"/>
      <c r="L52" s="65"/>
      <c r="M52" s="64"/>
      <c r="N52" s="64"/>
      <c r="O52" s="64"/>
      <c r="P52" s="55"/>
      <c r="Q52" s="55"/>
      <c r="R52" s="55"/>
      <c r="S52" s="64"/>
      <c r="T52" s="64"/>
    </row>
    <row r="53" spans="1:21" s="33" customFormat="1" x14ac:dyDescent="0.2">
      <c r="A53" s="66"/>
      <c r="B53" s="67"/>
      <c r="C53" s="66"/>
      <c r="D53" s="65"/>
      <c r="E53" s="66"/>
      <c r="F53" s="66"/>
      <c r="G53" s="66"/>
      <c r="H53" s="66"/>
      <c r="I53" s="65"/>
      <c r="J53" s="65"/>
      <c r="K53" s="65"/>
      <c r="L53" s="65"/>
      <c r="M53" s="64"/>
      <c r="N53" s="64"/>
      <c r="O53" s="64"/>
      <c r="P53" s="55"/>
      <c r="Q53" s="55"/>
      <c r="R53" s="55"/>
      <c r="S53" s="64"/>
      <c r="T53" s="64"/>
    </row>
    <row r="54" spans="1:21" x14ac:dyDescent="0.2">
      <c r="A54" s="55"/>
      <c r="B54" s="55"/>
      <c r="C54" s="55"/>
      <c r="D54" s="55"/>
      <c r="E54" s="55"/>
      <c r="F54" s="55"/>
      <c r="G54" s="55"/>
      <c r="H54" s="55"/>
      <c r="M54" s="64"/>
      <c r="N54" s="64"/>
      <c r="O54" s="64"/>
      <c r="P54" s="55"/>
      <c r="Q54" s="55"/>
      <c r="R54" s="55"/>
      <c r="S54" s="64"/>
      <c r="T54" s="64"/>
      <c r="U54" s="33"/>
    </row>
    <row r="55" spans="1:21" x14ac:dyDescent="0.2">
      <c r="A55" s="71"/>
      <c r="B55" s="71"/>
      <c r="C55" s="71"/>
      <c r="D55" s="71"/>
      <c r="E55" s="71"/>
      <c r="F55" s="71"/>
      <c r="G55" s="71"/>
      <c r="H55" s="71"/>
      <c r="I55" s="71"/>
      <c r="J55"/>
      <c r="L55" s="71"/>
      <c r="O55" s="64"/>
      <c r="P55" s="55"/>
      <c r="Q55" s="55"/>
      <c r="R55" s="55"/>
      <c r="S55" s="64"/>
      <c r="T55" s="64"/>
      <c r="U55" s="33"/>
    </row>
    <row r="56" spans="1:21" x14ac:dyDescent="0.2">
      <c r="A56" s="55"/>
      <c r="B56" s="55"/>
      <c r="C56" s="55"/>
      <c r="D56" s="55"/>
      <c r="E56" s="55"/>
      <c r="F56" s="55"/>
      <c r="G56" s="55"/>
      <c r="H56" s="55"/>
      <c r="J56" s="84"/>
      <c r="K56" s="84"/>
      <c r="M56" s="64"/>
      <c r="N56" s="64"/>
      <c r="O56" s="64"/>
      <c r="P56" s="55"/>
      <c r="Q56" s="55"/>
      <c r="R56" s="55"/>
      <c r="S56" s="64"/>
      <c r="T56" s="64"/>
      <c r="U56" s="33"/>
    </row>
    <row r="57" spans="1:21" x14ac:dyDescent="0.2">
      <c r="A57" s="55"/>
      <c r="B57" s="55"/>
      <c r="C57" s="55"/>
      <c r="D57" s="55"/>
      <c r="E57" s="55"/>
      <c r="F57" s="55"/>
      <c r="G57" s="55"/>
      <c r="H57" s="55"/>
      <c r="J57" s="84"/>
      <c r="K57" s="84"/>
      <c r="M57" s="64"/>
      <c r="N57" s="64"/>
      <c r="O57" s="64"/>
      <c r="P57" s="55"/>
      <c r="Q57" s="55"/>
      <c r="R57" s="55"/>
      <c r="S57" s="64"/>
      <c r="T57" s="64"/>
      <c r="U57" s="33"/>
    </row>
    <row r="58" spans="1:21" x14ac:dyDescent="0.2">
      <c r="A58" s="55"/>
      <c r="B58" s="55"/>
      <c r="C58" s="55"/>
      <c r="D58" s="55"/>
      <c r="E58" s="55"/>
      <c r="F58" s="55"/>
      <c r="G58" s="55"/>
      <c r="H58" s="55"/>
      <c r="M58" s="64"/>
      <c r="N58" s="64"/>
      <c r="O58" s="64"/>
      <c r="P58" s="55"/>
      <c r="Q58" s="55"/>
      <c r="R58" s="55"/>
      <c r="S58" s="64"/>
      <c r="T58" s="64"/>
      <c r="U58" s="33"/>
    </row>
    <row r="59" spans="1:21" x14ac:dyDescent="0.2">
      <c r="A59" s="66"/>
      <c r="B59" s="67"/>
      <c r="C59" s="66"/>
      <c r="D59" s="65"/>
      <c r="E59" s="66"/>
      <c r="F59" s="66"/>
      <c r="G59" s="66"/>
      <c r="H59" s="66"/>
      <c r="I59" s="65"/>
      <c r="J59" s="65"/>
      <c r="K59" s="65"/>
      <c r="L59" s="65"/>
      <c r="M59" s="64"/>
      <c r="N59" s="64"/>
      <c r="O59" s="64"/>
      <c r="P59" s="55"/>
      <c r="Q59" s="55"/>
      <c r="R59" s="55"/>
      <c r="S59" s="64"/>
      <c r="T59" s="64"/>
      <c r="U59" s="33"/>
    </row>
    <row r="60" spans="1:21" x14ac:dyDescent="0.2">
      <c r="A60" s="66"/>
      <c r="B60" s="67"/>
      <c r="C60" s="66"/>
      <c r="D60" s="65"/>
      <c r="E60" s="66"/>
      <c r="F60" s="66"/>
      <c r="G60" s="66"/>
      <c r="H60" s="66"/>
      <c r="I60" s="65"/>
      <c r="J60" s="65"/>
      <c r="K60" s="65"/>
      <c r="L60" s="65"/>
      <c r="M60" s="64"/>
      <c r="N60" s="64"/>
      <c r="O60" s="64"/>
      <c r="P60" s="55"/>
      <c r="Q60" s="55"/>
      <c r="R60" s="55"/>
      <c r="S60" s="64"/>
      <c r="T60" s="64"/>
      <c r="U60" s="33"/>
    </row>
    <row r="61" spans="1:21" x14ac:dyDescent="0.2">
      <c r="A61" s="66"/>
      <c r="B61" s="67"/>
      <c r="C61" s="66"/>
      <c r="D61" s="65"/>
      <c r="E61" s="66"/>
      <c r="F61" s="66"/>
      <c r="G61" s="66"/>
      <c r="H61" s="66"/>
      <c r="I61" s="65"/>
      <c r="J61" s="65"/>
      <c r="K61" s="65"/>
      <c r="L61" s="65"/>
      <c r="M61" s="64"/>
      <c r="N61" s="64"/>
      <c r="O61" s="64"/>
      <c r="P61" s="55"/>
      <c r="Q61" s="55"/>
      <c r="R61" s="55"/>
      <c r="S61" s="64"/>
      <c r="T61" s="64"/>
      <c r="U61" s="33"/>
    </row>
    <row r="62" spans="1:21" x14ac:dyDescent="0.2">
      <c r="A62" s="66"/>
      <c r="B62" s="67"/>
      <c r="C62" s="66"/>
      <c r="D62" s="65"/>
      <c r="E62" s="66"/>
      <c r="F62" s="66"/>
      <c r="G62" s="66"/>
      <c r="H62" s="66"/>
      <c r="I62" s="65"/>
      <c r="J62" s="65"/>
      <c r="K62" s="65"/>
      <c r="L62" s="65"/>
      <c r="M62" s="64"/>
      <c r="N62" s="64"/>
      <c r="O62" s="64"/>
      <c r="P62" s="55"/>
      <c r="Q62" s="55"/>
      <c r="R62" s="55"/>
      <c r="S62" s="64"/>
      <c r="T62" s="64"/>
      <c r="U62" s="33"/>
    </row>
    <row r="63" spans="1:21" x14ac:dyDescent="0.2">
      <c r="A63" s="66"/>
      <c r="B63" s="67"/>
      <c r="C63" s="66"/>
      <c r="D63" s="65"/>
      <c r="E63" s="66"/>
      <c r="F63" s="66"/>
      <c r="G63" s="66"/>
      <c r="H63" s="66"/>
      <c r="I63" s="65"/>
      <c r="J63" s="65"/>
      <c r="K63" s="65"/>
      <c r="L63" s="65"/>
      <c r="M63" s="64"/>
      <c r="N63" s="64"/>
      <c r="O63" s="64"/>
      <c r="P63" s="55"/>
      <c r="Q63" s="55"/>
      <c r="R63" s="55"/>
      <c r="S63" s="64"/>
      <c r="T63" s="64"/>
      <c r="U63" s="33"/>
    </row>
    <row r="64" spans="1:21" x14ac:dyDescent="0.2">
      <c r="A64" s="66"/>
      <c r="B64" s="67"/>
      <c r="C64" s="66"/>
      <c r="D64" s="65"/>
      <c r="E64" s="66"/>
      <c r="F64" s="66"/>
      <c r="G64" s="66"/>
      <c r="H64" s="66"/>
      <c r="I64" s="65"/>
      <c r="J64" s="65"/>
      <c r="K64" s="65"/>
      <c r="L64" s="65"/>
      <c r="M64" s="64"/>
      <c r="N64" s="64"/>
      <c r="O64" s="64"/>
      <c r="P64" s="55"/>
      <c r="Q64" s="55"/>
      <c r="R64" s="55"/>
      <c r="S64" s="64"/>
      <c r="T64" s="64"/>
      <c r="U64" s="33"/>
    </row>
    <row r="65" spans="1:21" x14ac:dyDescent="0.2">
      <c r="A65" s="55"/>
      <c r="B65" s="55"/>
      <c r="C65" s="55"/>
      <c r="D65" s="55"/>
      <c r="E65" s="55"/>
      <c r="F65" s="55"/>
      <c r="G65" s="55"/>
      <c r="H65" s="55"/>
      <c r="M65" s="64"/>
      <c r="N65" s="64"/>
      <c r="O65" s="64"/>
      <c r="P65" s="55"/>
      <c r="Q65" s="55"/>
      <c r="R65" s="55"/>
      <c r="S65" s="64"/>
      <c r="T65" s="64"/>
      <c r="U65" s="33"/>
    </row>
    <row r="66" spans="1:21" x14ac:dyDescent="0.2">
      <c r="A66" s="55"/>
      <c r="B66" s="55"/>
      <c r="C66" s="55"/>
      <c r="D66" s="55"/>
      <c r="E66" s="55"/>
      <c r="F66" s="55"/>
      <c r="G66" s="55"/>
      <c r="H66" s="55"/>
      <c r="M66" s="64"/>
      <c r="N66" s="64"/>
      <c r="O66" s="64"/>
      <c r="P66" s="55"/>
      <c r="Q66" s="55"/>
      <c r="R66" s="55"/>
      <c r="S66" s="64"/>
      <c r="T66" s="64"/>
      <c r="U66" s="33"/>
    </row>
    <row r="67" spans="1:21" x14ac:dyDescent="0.2">
      <c r="A67" s="55"/>
      <c r="B67" s="55"/>
      <c r="C67" s="55"/>
      <c r="D67" s="55"/>
      <c r="E67" s="55"/>
      <c r="F67" s="55"/>
      <c r="G67" s="55"/>
      <c r="H67" s="55"/>
      <c r="M67" s="64"/>
      <c r="N67" s="64"/>
      <c r="O67" s="64"/>
      <c r="P67" s="55"/>
      <c r="Q67" s="55"/>
      <c r="R67" s="55"/>
      <c r="S67" s="64"/>
      <c r="T67" s="64"/>
      <c r="U67" s="33"/>
    </row>
    <row r="68" spans="1:21" x14ac:dyDescent="0.2">
      <c r="A68" s="55"/>
      <c r="B68" s="55"/>
      <c r="C68" s="55"/>
      <c r="D68" s="55"/>
      <c r="E68" s="55"/>
      <c r="F68" s="55"/>
      <c r="G68" s="55"/>
      <c r="H68" s="55"/>
      <c r="M68" s="64"/>
      <c r="N68" s="64"/>
      <c r="O68" s="64"/>
      <c r="P68" s="55"/>
      <c r="Q68" s="55"/>
      <c r="R68" s="55"/>
      <c r="S68" s="64"/>
      <c r="T68" s="64"/>
      <c r="U68" s="33"/>
    </row>
    <row r="69" spans="1:21" x14ac:dyDescent="0.2">
      <c r="A69" s="55"/>
      <c r="B69" s="55"/>
      <c r="C69" s="55"/>
      <c r="D69" s="55"/>
      <c r="E69" s="55"/>
      <c r="F69" s="55"/>
      <c r="G69" s="55"/>
      <c r="H69" s="55"/>
      <c r="M69" s="64"/>
      <c r="N69" s="64"/>
      <c r="O69" s="64"/>
      <c r="P69" s="55"/>
      <c r="Q69" s="55"/>
      <c r="R69" s="55"/>
      <c r="S69" s="64"/>
      <c r="T69" s="64"/>
      <c r="U69" s="33"/>
    </row>
    <row r="70" spans="1:21" x14ac:dyDescent="0.2">
      <c r="A70" s="55"/>
      <c r="B70" s="55"/>
      <c r="C70" s="55"/>
      <c r="D70" s="55"/>
      <c r="E70" s="55"/>
      <c r="F70" s="55"/>
      <c r="G70" s="55"/>
      <c r="H70" s="55"/>
      <c r="J70" s="84"/>
      <c r="K70" s="84"/>
      <c r="M70" s="64"/>
      <c r="N70" s="64"/>
      <c r="O70" s="64"/>
      <c r="P70" s="55"/>
      <c r="Q70" s="55"/>
      <c r="R70" s="55"/>
      <c r="S70" s="64"/>
      <c r="T70" s="64"/>
      <c r="U70" s="33"/>
    </row>
    <row r="71" spans="1:21" x14ac:dyDescent="0.2">
      <c r="A71" s="55"/>
      <c r="B71" s="55"/>
      <c r="C71" s="55"/>
      <c r="D71" s="55"/>
      <c r="E71" s="55"/>
      <c r="F71" s="55"/>
      <c r="G71" s="55"/>
      <c r="H71" s="55"/>
      <c r="J71" s="84"/>
      <c r="K71" s="84"/>
      <c r="M71" s="64"/>
      <c r="N71" s="64"/>
      <c r="O71" s="64"/>
      <c r="P71" s="55"/>
      <c r="Q71" s="55"/>
      <c r="R71" s="55"/>
      <c r="S71" s="64"/>
      <c r="T71" s="64"/>
      <c r="U71" s="33"/>
    </row>
    <row r="72" spans="1:21" x14ac:dyDescent="0.2">
      <c r="A72" s="66"/>
      <c r="B72" s="67"/>
      <c r="C72" s="66"/>
      <c r="D72" s="65"/>
      <c r="E72" s="66"/>
      <c r="F72" s="66"/>
      <c r="G72" s="66"/>
      <c r="H72" s="66"/>
      <c r="I72" s="65"/>
      <c r="J72" s="65"/>
      <c r="K72" s="65"/>
      <c r="L72" s="65"/>
      <c r="M72" s="64"/>
      <c r="N72" s="64"/>
      <c r="O72" s="64"/>
      <c r="P72" s="55"/>
      <c r="Q72" s="55"/>
      <c r="R72" s="55"/>
      <c r="S72" s="64"/>
      <c r="T72" s="64"/>
      <c r="U72" s="33"/>
    </row>
    <row r="73" spans="1:21" x14ac:dyDescent="0.2">
      <c r="A73" s="71"/>
      <c r="B73" s="71"/>
      <c r="C73" s="71"/>
      <c r="D73" s="71"/>
      <c r="E73" s="71"/>
      <c r="F73" s="71"/>
      <c r="G73" s="71"/>
      <c r="H73" s="71"/>
      <c r="I73" s="71"/>
      <c r="J73"/>
      <c r="L73" s="71"/>
      <c r="O73" s="64"/>
      <c r="P73" s="71"/>
      <c r="Q73" s="71"/>
      <c r="R73" s="71"/>
      <c r="S73" s="64"/>
      <c r="T73" s="64"/>
      <c r="U73" s="33"/>
    </row>
    <row r="74" spans="1:21" x14ac:dyDescent="0.2">
      <c r="A74" s="71"/>
      <c r="B74" s="71"/>
      <c r="C74" s="71"/>
      <c r="D74" s="71"/>
      <c r="E74" s="71"/>
      <c r="F74" s="71"/>
      <c r="G74" s="71"/>
      <c r="H74" s="71"/>
      <c r="I74" s="71"/>
      <c r="J74"/>
      <c r="L74" s="71"/>
      <c r="O74" s="64"/>
      <c r="P74" s="71"/>
      <c r="Q74" s="71"/>
      <c r="R74" s="71"/>
      <c r="S74" s="64"/>
      <c r="T74" s="64"/>
      <c r="U74" s="33"/>
    </row>
    <row r="75" spans="1:21" x14ac:dyDescent="0.2">
      <c r="A75" s="71"/>
      <c r="B75" s="71"/>
      <c r="C75" s="71"/>
      <c r="D75" s="71"/>
      <c r="E75" s="71"/>
      <c r="F75" s="71"/>
      <c r="G75" s="71"/>
      <c r="H75" s="71"/>
      <c r="I75" s="71"/>
      <c r="J75"/>
      <c r="L75" s="71"/>
      <c r="O75" s="64"/>
      <c r="P75" s="71"/>
      <c r="Q75" s="71"/>
      <c r="R75" s="71"/>
      <c r="S75" s="64"/>
      <c r="T75" s="64"/>
      <c r="U75" s="33"/>
    </row>
    <row r="76" spans="1:21" x14ac:dyDescent="0.2">
      <c r="A76" s="71"/>
      <c r="B76" s="71"/>
      <c r="C76" s="71"/>
      <c r="D76" s="71"/>
      <c r="E76" s="71"/>
      <c r="F76" s="71"/>
      <c r="G76" s="71"/>
      <c r="H76" s="71"/>
      <c r="I76" s="71"/>
      <c r="J76"/>
      <c r="L76" s="71"/>
      <c r="O76" s="64"/>
      <c r="P76" s="71"/>
      <c r="Q76" s="71"/>
      <c r="R76" s="71"/>
      <c r="S76" s="64"/>
      <c r="T76" s="64"/>
      <c r="U76" s="33"/>
    </row>
    <row r="77" spans="1:21" x14ac:dyDescent="0.2">
      <c r="A77" s="71"/>
      <c r="B77" s="71"/>
      <c r="C77" s="71"/>
      <c r="D77" s="71"/>
      <c r="E77" s="71"/>
      <c r="F77" s="71"/>
      <c r="G77" s="71"/>
      <c r="H77" s="71"/>
      <c r="I77" s="71"/>
      <c r="J77"/>
      <c r="L77" s="71"/>
      <c r="O77" s="64"/>
      <c r="P77" s="71"/>
      <c r="Q77" s="71"/>
      <c r="R77" s="71"/>
      <c r="S77" s="64"/>
      <c r="T77" s="64"/>
      <c r="U77" s="33"/>
    </row>
    <row r="78" spans="1:21" x14ac:dyDescent="0.2">
      <c r="A78" s="71"/>
      <c r="B78" s="71"/>
      <c r="C78" s="71"/>
      <c r="D78" s="71"/>
      <c r="E78" s="71"/>
      <c r="F78" s="71"/>
      <c r="G78" s="71"/>
      <c r="H78" s="71"/>
      <c r="I78" s="71"/>
      <c r="J78"/>
      <c r="L78" s="71"/>
      <c r="O78" s="64"/>
      <c r="P78" s="71"/>
      <c r="Q78" s="71"/>
      <c r="R78" s="71"/>
      <c r="S78" s="64"/>
      <c r="T78" s="64"/>
      <c r="U78" s="33"/>
    </row>
    <row r="79" spans="1:21" x14ac:dyDescent="0.2">
      <c r="A79" s="71"/>
      <c r="B79" s="71"/>
      <c r="C79" s="71"/>
      <c r="D79" s="71"/>
      <c r="E79" s="71"/>
      <c r="F79" s="71"/>
      <c r="G79" s="71"/>
      <c r="H79" s="71"/>
      <c r="I79" s="71"/>
      <c r="J79"/>
      <c r="L79" s="71"/>
      <c r="O79" s="64"/>
      <c r="P79" s="71"/>
      <c r="Q79" s="71"/>
      <c r="R79" s="71"/>
      <c r="S79" s="64"/>
      <c r="T79" s="64"/>
      <c r="U79" s="33"/>
    </row>
    <row r="80" spans="1:21" x14ac:dyDescent="0.2">
      <c r="A80" s="71"/>
      <c r="B80" s="71"/>
      <c r="C80" s="71"/>
      <c r="D80" s="71"/>
      <c r="E80" s="71"/>
      <c r="F80" s="71"/>
      <c r="G80" s="71"/>
      <c r="H80" s="71"/>
      <c r="I80" s="71"/>
      <c r="J80"/>
      <c r="L80" s="71"/>
      <c r="O80" s="64"/>
      <c r="P80" s="71"/>
      <c r="Q80" s="71"/>
      <c r="R80" s="71"/>
      <c r="S80" s="64"/>
      <c r="T80" s="64"/>
      <c r="U80" s="33"/>
    </row>
    <row r="81" spans="1:22" x14ac:dyDescent="0.2">
      <c r="A81" s="71"/>
      <c r="B81" s="71"/>
      <c r="C81" s="71"/>
      <c r="D81" s="71"/>
      <c r="E81" s="71"/>
      <c r="F81" s="71"/>
      <c r="G81" s="71"/>
      <c r="H81" s="71"/>
      <c r="I81" s="71"/>
      <c r="J81"/>
      <c r="L81" s="71"/>
      <c r="O81" s="64"/>
      <c r="P81" s="71"/>
      <c r="Q81" s="71"/>
      <c r="R81" s="71"/>
      <c r="S81" s="64"/>
      <c r="T81" s="64"/>
      <c r="U81" s="33"/>
    </row>
    <row r="82" spans="1:22" x14ac:dyDescent="0.2">
      <c r="A82" s="71"/>
      <c r="B82" s="71"/>
      <c r="C82" s="71"/>
      <c r="D82" s="71"/>
      <c r="E82" s="71"/>
      <c r="F82" s="71"/>
      <c r="G82" s="71"/>
      <c r="H82" s="71"/>
      <c r="I82" s="71"/>
      <c r="J82"/>
      <c r="L82" s="71"/>
      <c r="O82" s="64"/>
      <c r="P82" s="71"/>
      <c r="Q82" s="71"/>
      <c r="R82" s="71"/>
      <c r="S82" s="64"/>
      <c r="T82" s="64"/>
      <c r="U82" s="33"/>
    </row>
    <row r="83" spans="1:22" x14ac:dyDescent="0.2">
      <c r="A83" s="71"/>
      <c r="B83" s="71"/>
      <c r="C83" s="71"/>
      <c r="D83" s="71"/>
      <c r="E83" s="71"/>
      <c r="F83" s="71"/>
      <c r="G83" s="71"/>
      <c r="H83" s="71"/>
      <c r="I83" s="71"/>
      <c r="J83"/>
      <c r="L83" s="71"/>
      <c r="O83" s="64"/>
      <c r="P83" s="71"/>
      <c r="Q83" s="71"/>
      <c r="R83" s="71"/>
      <c r="S83" s="64"/>
      <c r="T83" s="64"/>
      <c r="U83" s="33"/>
    </row>
    <row r="84" spans="1:22" x14ac:dyDescent="0.2">
      <c r="A84" s="71"/>
      <c r="B84" s="71"/>
      <c r="C84" s="71"/>
      <c r="D84" s="71"/>
      <c r="E84" s="71"/>
      <c r="F84" s="71"/>
      <c r="G84" s="71"/>
      <c r="H84" s="71"/>
      <c r="I84" s="71"/>
      <c r="J84"/>
      <c r="L84" s="71"/>
      <c r="O84" s="64"/>
      <c r="P84" s="71"/>
      <c r="Q84" s="71"/>
      <c r="R84" s="71"/>
      <c r="S84" s="64"/>
      <c r="T84" s="64"/>
      <c r="U84" s="33"/>
      <c r="V84" s="1"/>
    </row>
    <row r="85" spans="1:22" x14ac:dyDescent="0.2">
      <c r="A85" s="71"/>
      <c r="B85" s="71"/>
      <c r="C85" s="71"/>
      <c r="D85" s="71"/>
      <c r="E85" s="71"/>
      <c r="F85" s="71"/>
      <c r="G85" s="71"/>
      <c r="H85" s="71"/>
      <c r="I85" s="71"/>
      <c r="J85"/>
      <c r="L85" s="71"/>
      <c r="O85" s="64"/>
      <c r="P85" s="71"/>
      <c r="Q85" s="71"/>
      <c r="R85" s="71"/>
      <c r="S85" s="64"/>
      <c r="T85" s="64"/>
      <c r="U85" s="33"/>
    </row>
    <row r="86" spans="1:22" x14ac:dyDescent="0.2">
      <c r="A86" s="71"/>
      <c r="B86" s="71"/>
      <c r="C86" s="71"/>
      <c r="D86" s="71"/>
      <c r="E86" s="71"/>
      <c r="F86" s="71"/>
      <c r="G86" s="71"/>
      <c r="H86" s="71"/>
      <c r="I86" s="71"/>
      <c r="J86"/>
      <c r="L86" s="71"/>
      <c r="O86" s="64"/>
      <c r="P86" s="71"/>
      <c r="Q86" s="71"/>
      <c r="R86" s="71"/>
      <c r="S86" s="64"/>
      <c r="T86" s="64"/>
      <c r="U86" s="33"/>
    </row>
    <row r="87" spans="1:22" x14ac:dyDescent="0.2">
      <c r="A87" s="71"/>
      <c r="B87" s="71"/>
      <c r="C87" s="71"/>
      <c r="D87" s="71"/>
      <c r="E87" s="71"/>
      <c r="F87" s="71"/>
      <c r="G87" s="71"/>
      <c r="H87" s="71"/>
      <c r="I87" s="71"/>
      <c r="J87"/>
      <c r="L87" s="71"/>
      <c r="O87" s="64"/>
      <c r="P87" s="71"/>
      <c r="Q87" s="71"/>
      <c r="R87" s="71"/>
      <c r="S87" s="64"/>
      <c r="T87" s="64"/>
      <c r="U87" s="33"/>
    </row>
    <row r="88" spans="1:22" x14ac:dyDescent="0.2">
      <c r="A88" s="71"/>
      <c r="B88" s="71"/>
      <c r="C88" s="71"/>
      <c r="D88" s="71"/>
      <c r="E88" s="71"/>
      <c r="F88" s="71"/>
      <c r="G88" s="71"/>
      <c r="H88" s="71"/>
      <c r="I88" s="71"/>
      <c r="J88"/>
      <c r="L88" s="71"/>
      <c r="O88" s="64"/>
      <c r="P88" s="71"/>
      <c r="Q88" s="71"/>
      <c r="R88" s="71"/>
      <c r="S88" s="64"/>
      <c r="T88" s="64"/>
      <c r="U88" s="33"/>
    </row>
    <row r="89" spans="1:22" x14ac:dyDescent="0.2">
      <c r="A89" s="71"/>
      <c r="B89" s="71"/>
      <c r="C89" s="71"/>
      <c r="D89" s="71"/>
      <c r="E89" s="71"/>
      <c r="F89" s="71"/>
      <c r="G89" s="71"/>
      <c r="H89" s="71"/>
      <c r="I89" s="71"/>
      <c r="J89"/>
      <c r="L89" s="71"/>
      <c r="O89" s="64"/>
      <c r="P89" s="71"/>
      <c r="Q89" s="71"/>
      <c r="R89" s="71"/>
      <c r="S89" s="64"/>
      <c r="T89" s="64"/>
      <c r="U89" s="33"/>
    </row>
    <row r="90" spans="1:22" x14ac:dyDescent="0.2">
      <c r="A90" s="71"/>
      <c r="B90" s="71"/>
      <c r="C90" s="71"/>
      <c r="D90" s="71"/>
      <c r="E90" s="71"/>
      <c r="F90" s="71"/>
      <c r="G90" s="71"/>
      <c r="H90" s="71"/>
      <c r="I90" s="71"/>
      <c r="J90"/>
      <c r="L90" s="71"/>
      <c r="O90" s="64"/>
      <c r="P90" s="71"/>
      <c r="Q90" s="71"/>
      <c r="R90" s="71"/>
      <c r="S90" s="64"/>
      <c r="T90" s="64"/>
      <c r="U90" s="33"/>
    </row>
    <row r="91" spans="1:22" x14ac:dyDescent="0.2">
      <c r="A91" s="71"/>
      <c r="B91" s="71"/>
      <c r="C91" s="71"/>
      <c r="D91" s="71"/>
      <c r="E91" s="71"/>
      <c r="F91" s="71"/>
      <c r="G91" s="71"/>
      <c r="H91" s="71"/>
      <c r="I91" s="71"/>
      <c r="J91"/>
      <c r="L91" s="71"/>
      <c r="O91" s="64"/>
      <c r="P91" s="71"/>
      <c r="Q91" s="71"/>
      <c r="R91" s="71"/>
      <c r="S91" s="64"/>
      <c r="T91" s="64"/>
      <c r="U91" s="34"/>
    </row>
    <row r="92" spans="1:22" x14ac:dyDescent="0.2">
      <c r="A92" s="71"/>
      <c r="B92" s="71"/>
      <c r="C92" s="71"/>
      <c r="D92" s="71"/>
      <c r="E92" s="71"/>
      <c r="F92" s="71"/>
      <c r="G92" s="71"/>
      <c r="H92" s="71"/>
      <c r="I92" s="71"/>
      <c r="J92"/>
      <c r="L92" s="71"/>
      <c r="O92" s="72"/>
      <c r="P92" s="71"/>
      <c r="Q92" s="71"/>
      <c r="R92" s="71"/>
      <c r="S92" s="72"/>
      <c r="T92" s="72"/>
      <c r="U92" s="34"/>
    </row>
    <row r="93" spans="1:22" x14ac:dyDescent="0.2">
      <c r="A93" s="71"/>
      <c r="B93" s="71"/>
      <c r="C93" s="71"/>
      <c r="D93" s="71"/>
      <c r="E93" s="71"/>
      <c r="F93" s="71"/>
      <c r="G93" s="71"/>
      <c r="H93" s="71"/>
      <c r="I93" s="71"/>
      <c r="J93"/>
      <c r="L93" s="71"/>
      <c r="O93" s="72"/>
      <c r="P93" s="71"/>
      <c r="Q93" s="71"/>
      <c r="R93" s="71"/>
      <c r="S93" s="72"/>
      <c r="T93" s="72"/>
      <c r="U93" s="34"/>
    </row>
    <row r="94" spans="1:22" x14ac:dyDescent="0.2">
      <c r="A94" s="71"/>
      <c r="B94" s="71"/>
      <c r="C94" s="71"/>
      <c r="D94" s="71"/>
      <c r="E94" s="71"/>
      <c r="F94" s="71"/>
      <c r="G94" s="71"/>
      <c r="H94" s="71"/>
      <c r="I94" s="71"/>
      <c r="J94"/>
      <c r="L94" s="71"/>
      <c r="O94" s="72"/>
      <c r="P94" s="71"/>
      <c r="Q94" s="71"/>
      <c r="R94" s="71"/>
      <c r="S94" s="72"/>
      <c r="T94" s="72"/>
      <c r="U94" s="34"/>
    </row>
    <row r="95" spans="1:22" x14ac:dyDescent="0.2">
      <c r="A95" s="71"/>
      <c r="B95" s="71"/>
      <c r="C95" s="71"/>
      <c r="D95" s="71"/>
      <c r="E95" s="71"/>
      <c r="F95" s="71"/>
      <c r="G95" s="71"/>
      <c r="H95" s="71"/>
      <c r="I95" s="71"/>
      <c r="J95"/>
      <c r="L95" s="71"/>
      <c r="O95" s="72"/>
      <c r="P95" s="71"/>
      <c r="Q95" s="71"/>
      <c r="R95" s="71"/>
      <c r="S95" s="72"/>
      <c r="T95" s="72"/>
      <c r="U95" s="34"/>
    </row>
    <row r="96" spans="1:22" x14ac:dyDescent="0.2">
      <c r="A96" s="71"/>
      <c r="B96" s="71"/>
      <c r="C96" s="71"/>
      <c r="D96" s="71"/>
      <c r="E96" s="71"/>
      <c r="F96" s="71"/>
      <c r="G96" s="71"/>
      <c r="H96" s="71"/>
      <c r="I96" s="71"/>
      <c r="J96"/>
      <c r="L96" s="71"/>
      <c r="O96" s="72"/>
      <c r="P96" s="71"/>
      <c r="Q96" s="71"/>
      <c r="R96" s="71"/>
      <c r="S96" s="72"/>
      <c r="T96" s="72"/>
      <c r="U96" s="34"/>
    </row>
    <row r="97" spans="1:21" x14ac:dyDescent="0.2">
      <c r="A97" s="71"/>
      <c r="B97" s="71"/>
      <c r="C97" s="71"/>
      <c r="D97" s="71"/>
      <c r="E97" s="71"/>
      <c r="F97" s="71"/>
      <c r="G97" s="71"/>
      <c r="H97" s="71"/>
      <c r="I97" s="71"/>
      <c r="J97"/>
      <c r="L97" s="71"/>
      <c r="O97" s="72"/>
      <c r="P97" s="71"/>
      <c r="Q97" s="71"/>
      <c r="R97" s="71"/>
      <c r="S97" s="72"/>
      <c r="T97" s="72"/>
      <c r="U97" s="34"/>
    </row>
    <row r="98" spans="1:21" x14ac:dyDescent="0.2">
      <c r="A98" s="71"/>
      <c r="B98" s="71"/>
      <c r="C98" s="71"/>
      <c r="D98" s="71"/>
      <c r="E98" s="71"/>
      <c r="F98" s="71"/>
      <c r="G98" s="71"/>
      <c r="H98" s="71"/>
      <c r="I98" s="71"/>
      <c r="J98"/>
      <c r="L98" s="71"/>
      <c r="O98" s="72"/>
      <c r="P98" s="71"/>
      <c r="Q98" s="71"/>
      <c r="R98" s="71"/>
      <c r="S98" s="72"/>
      <c r="T98" s="72"/>
      <c r="U98" s="34"/>
    </row>
    <row r="99" spans="1:21" x14ac:dyDescent="0.2">
      <c r="A99" s="71"/>
      <c r="B99" s="71"/>
      <c r="C99" s="71"/>
      <c r="D99" s="71"/>
      <c r="E99" s="71"/>
      <c r="F99" s="71"/>
      <c r="G99" s="71"/>
      <c r="H99" s="71"/>
      <c r="I99" s="71"/>
      <c r="J99"/>
      <c r="L99" s="71"/>
      <c r="O99" s="72"/>
      <c r="P99" s="71"/>
      <c r="Q99" s="71"/>
      <c r="R99" s="71"/>
      <c r="S99" s="72"/>
      <c r="T99" s="72"/>
      <c r="U99" s="34"/>
    </row>
    <row r="100" spans="1:21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/>
      <c r="L100" s="71"/>
      <c r="O100" s="72"/>
      <c r="P100" s="71"/>
      <c r="Q100" s="71"/>
      <c r="R100" s="71"/>
      <c r="S100" s="72"/>
      <c r="T100" s="72"/>
      <c r="U100" s="34"/>
    </row>
    <row r="101" spans="1:21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/>
      <c r="L101" s="71"/>
      <c r="O101" s="72"/>
      <c r="P101" s="71"/>
      <c r="Q101" s="71"/>
      <c r="R101" s="71"/>
      <c r="S101" s="72"/>
      <c r="T101" s="72"/>
      <c r="U101" s="34"/>
    </row>
    <row r="102" spans="1:21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/>
      <c r="L102" s="71"/>
      <c r="O102" s="72"/>
      <c r="P102" s="71"/>
      <c r="Q102" s="71"/>
      <c r="R102" s="71"/>
      <c r="S102" s="72"/>
      <c r="T102" s="72"/>
      <c r="U102" s="34"/>
    </row>
    <row r="103" spans="1:21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/>
      <c r="L103" s="71"/>
      <c r="O103" s="72"/>
      <c r="P103" s="71"/>
      <c r="Q103" s="71"/>
      <c r="R103" s="71"/>
      <c r="S103" s="72"/>
      <c r="T103" s="72"/>
      <c r="U103" s="34"/>
    </row>
    <row r="104" spans="1:21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/>
      <c r="L104" s="71"/>
      <c r="O104" s="72"/>
      <c r="P104" s="71"/>
      <c r="Q104" s="71"/>
      <c r="R104" s="71"/>
      <c r="S104" s="72"/>
      <c r="T104" s="72"/>
      <c r="U104" s="34"/>
    </row>
    <row r="105" spans="1:21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/>
      <c r="L105" s="71"/>
      <c r="O105" s="72"/>
      <c r="P105" s="71"/>
      <c r="Q105" s="71"/>
      <c r="R105" s="71"/>
      <c r="S105" s="72"/>
      <c r="T105" s="72"/>
      <c r="U105" s="34"/>
    </row>
    <row r="106" spans="1:21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/>
      <c r="L106" s="71"/>
      <c r="O106" s="72"/>
      <c r="P106" s="71"/>
      <c r="Q106" s="71"/>
      <c r="R106" s="71"/>
      <c r="S106" s="72"/>
      <c r="T106" s="72"/>
      <c r="U106" s="34"/>
    </row>
    <row r="107" spans="1:21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/>
      <c r="L107" s="71"/>
      <c r="O107" s="72"/>
      <c r="P107" s="71"/>
      <c r="Q107" s="71"/>
      <c r="R107" s="71"/>
      <c r="S107" s="72"/>
      <c r="T107" s="72"/>
      <c r="U107" s="34"/>
    </row>
    <row r="108" spans="1:21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/>
      <c r="L108" s="71"/>
      <c r="O108" s="72"/>
      <c r="P108" s="71"/>
      <c r="Q108" s="71"/>
      <c r="R108" s="71"/>
      <c r="S108" s="72"/>
      <c r="T108" s="72"/>
      <c r="U108" s="34"/>
    </row>
    <row r="109" spans="1:21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/>
      <c r="L109" s="71"/>
      <c r="O109" s="72"/>
      <c r="P109" s="71"/>
      <c r="Q109" s="71"/>
      <c r="R109" s="71"/>
      <c r="S109" s="72"/>
      <c r="T109" s="72"/>
      <c r="U109" s="34"/>
    </row>
    <row r="110" spans="1:21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/>
      <c r="L110" s="71"/>
      <c r="O110" s="72"/>
      <c r="P110" s="71"/>
      <c r="Q110" s="71"/>
      <c r="R110" s="71"/>
      <c r="S110" s="72"/>
      <c r="T110" s="72"/>
      <c r="U110" s="34"/>
    </row>
    <row r="111" spans="1:21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/>
      <c r="L111" s="71"/>
      <c r="O111" s="72"/>
      <c r="P111" s="71"/>
      <c r="Q111" s="71"/>
      <c r="R111" s="71"/>
      <c r="S111" s="72"/>
      <c r="T111" s="72"/>
      <c r="U111" s="34"/>
    </row>
    <row r="112" spans="1:21" x14ac:dyDescent="0.2">
      <c r="A112" s="71"/>
      <c r="B112" s="71"/>
      <c r="C112" s="71"/>
      <c r="D112" s="71"/>
      <c r="I112"/>
      <c r="J112"/>
      <c r="L112"/>
      <c r="O112" s="72"/>
      <c r="S112" s="72"/>
      <c r="T112" s="72"/>
      <c r="U112" s="34"/>
    </row>
    <row r="113" spans="1:23" x14ac:dyDescent="0.2">
      <c r="A113" s="71"/>
      <c r="B113" s="71"/>
      <c r="C113" s="71"/>
      <c r="D113" s="71"/>
      <c r="I113"/>
      <c r="J113"/>
      <c r="L113"/>
      <c r="O113" s="72"/>
      <c r="S113" s="72"/>
      <c r="T113" s="72"/>
      <c r="U113" s="34"/>
    </row>
    <row r="114" spans="1:23" x14ac:dyDescent="0.2">
      <c r="A114" s="71"/>
      <c r="B114" s="71"/>
      <c r="C114" s="71"/>
      <c r="D114" s="71"/>
      <c r="I114"/>
      <c r="J114"/>
      <c r="L114"/>
      <c r="O114" s="72"/>
      <c r="S114" s="72"/>
      <c r="T114" s="72"/>
      <c r="U114" s="34"/>
    </row>
    <row r="115" spans="1:23" x14ac:dyDescent="0.2">
      <c r="A115" s="71"/>
      <c r="B115" s="71"/>
      <c r="C115" s="71"/>
      <c r="D115" s="71"/>
      <c r="I115"/>
      <c r="J115"/>
      <c r="L115"/>
      <c r="O115" s="72"/>
      <c r="S115" s="72"/>
      <c r="T115" s="72"/>
      <c r="U115" s="34"/>
    </row>
    <row r="116" spans="1:23" x14ac:dyDescent="0.2">
      <c r="A116" s="71"/>
      <c r="B116" s="71"/>
      <c r="C116" s="71"/>
      <c r="I116"/>
      <c r="J116"/>
      <c r="L116"/>
      <c r="O116" s="72"/>
      <c r="S116" s="72"/>
      <c r="T116" s="72"/>
      <c r="U116" s="34"/>
    </row>
    <row r="117" spans="1:23" x14ac:dyDescent="0.2">
      <c r="A117" s="71"/>
      <c r="B117" s="71"/>
      <c r="C117" s="71"/>
      <c r="I117"/>
      <c r="J117"/>
      <c r="L117"/>
      <c r="O117" s="72"/>
      <c r="S117" s="72"/>
      <c r="T117" s="72"/>
      <c r="U117" s="34"/>
    </row>
    <row r="118" spans="1:23" x14ac:dyDescent="0.2">
      <c r="A118" s="71"/>
      <c r="B118" s="71"/>
      <c r="C118" s="71"/>
      <c r="I118"/>
      <c r="J118"/>
      <c r="L118"/>
      <c r="O118" s="72"/>
      <c r="S118" s="72"/>
      <c r="T118" s="72"/>
      <c r="U118" s="34"/>
    </row>
    <row r="119" spans="1:23" x14ac:dyDescent="0.2">
      <c r="A119" s="71"/>
      <c r="B119" s="71"/>
      <c r="C119" s="71"/>
      <c r="I119"/>
      <c r="J119"/>
      <c r="L119"/>
      <c r="O119" s="72"/>
      <c r="S119" s="72"/>
      <c r="T119" s="72"/>
      <c r="U119" s="34"/>
    </row>
    <row r="120" spans="1:23" x14ac:dyDescent="0.2">
      <c r="A120" s="71"/>
      <c r="B120" s="71"/>
      <c r="C120" s="71"/>
      <c r="I120"/>
      <c r="J120"/>
      <c r="L120"/>
      <c r="O120" s="72"/>
      <c r="S120" s="72"/>
      <c r="T120" s="72"/>
      <c r="U120" s="34"/>
    </row>
    <row r="121" spans="1:23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L121" s="71"/>
      <c r="M121"/>
      <c r="O121" s="72"/>
      <c r="P121" s="71"/>
      <c r="Q121" s="71"/>
      <c r="R121" s="71"/>
      <c r="S121" s="72"/>
      <c r="T121" s="72"/>
      <c r="U121" s="34"/>
    </row>
    <row r="122" spans="1:23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L122" s="71"/>
      <c r="M122"/>
      <c r="O122" s="72"/>
      <c r="P122" s="71"/>
      <c r="Q122" s="71"/>
      <c r="R122" s="71"/>
      <c r="S122" s="72"/>
      <c r="T122" s="72"/>
      <c r="U122" s="34"/>
    </row>
    <row r="123" spans="1:23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L123" s="71"/>
      <c r="M123"/>
      <c r="O123" s="72"/>
      <c r="P123" s="71"/>
      <c r="Q123" s="71"/>
      <c r="R123" s="71"/>
      <c r="S123" s="72"/>
      <c r="T123" s="72"/>
      <c r="U123" s="34"/>
    </row>
    <row r="124" spans="1:23" x14ac:dyDescent="0.2">
      <c r="A124" s="71"/>
      <c r="B124" s="71"/>
      <c r="C124" s="71"/>
      <c r="D124" s="71"/>
      <c r="E124" s="71"/>
      <c r="F124" s="71"/>
      <c r="G124" s="71"/>
      <c r="H124" s="71"/>
      <c r="I124" s="71"/>
      <c r="L124" s="71"/>
      <c r="M124"/>
      <c r="O124" s="72"/>
      <c r="P124" s="71"/>
      <c r="Q124" s="71"/>
      <c r="R124" s="71"/>
      <c r="S124" s="72"/>
      <c r="T124" s="72"/>
      <c r="U124" s="34"/>
    </row>
    <row r="125" spans="1:23" x14ac:dyDescent="0.2">
      <c r="A125" s="71"/>
      <c r="B125" s="71"/>
      <c r="C125" s="71"/>
      <c r="D125" s="71"/>
      <c r="E125" s="71"/>
      <c r="F125" s="71"/>
      <c r="G125" s="71"/>
      <c r="H125" s="71"/>
      <c r="I125" s="71"/>
      <c r="L125" s="71"/>
      <c r="M125"/>
      <c r="O125" s="72"/>
      <c r="P125" s="71"/>
      <c r="Q125" s="71"/>
      <c r="R125" s="71"/>
      <c r="S125" s="72"/>
      <c r="T125" s="72"/>
      <c r="U125" s="34"/>
    </row>
    <row r="126" spans="1:23" x14ac:dyDescent="0.2">
      <c r="A126" s="71"/>
      <c r="B126" s="71"/>
      <c r="C126" s="71"/>
      <c r="D126" s="71"/>
      <c r="E126" s="71"/>
      <c r="F126" s="71"/>
      <c r="G126" s="71"/>
      <c r="H126" s="71"/>
      <c r="I126" s="71"/>
      <c r="L126" s="71"/>
      <c r="M126"/>
      <c r="O126" s="72"/>
      <c r="P126" s="71"/>
      <c r="Q126" s="71"/>
      <c r="R126" s="71"/>
      <c r="S126" s="72"/>
      <c r="T126" s="72"/>
      <c r="U126" s="34"/>
    </row>
    <row r="127" spans="1:23" x14ac:dyDescent="0.2">
      <c r="A127" s="71"/>
      <c r="B127" s="71"/>
      <c r="C127" s="71"/>
      <c r="D127" s="71"/>
      <c r="E127" s="71"/>
      <c r="F127" s="71"/>
      <c r="G127" s="71"/>
      <c r="H127" s="71"/>
      <c r="I127" s="71"/>
      <c r="L127" s="71"/>
      <c r="M127"/>
      <c r="O127" s="72"/>
      <c r="P127" s="71"/>
      <c r="Q127" s="71"/>
      <c r="R127" s="71"/>
      <c r="S127" s="72"/>
      <c r="T127" s="72"/>
      <c r="U127" s="34"/>
    </row>
    <row r="128" spans="1:23" x14ac:dyDescent="0.2">
      <c r="A128" s="71"/>
      <c r="B128" s="71"/>
      <c r="C128" s="71"/>
      <c r="D128" s="71"/>
      <c r="I128"/>
      <c r="J128"/>
      <c r="K128"/>
      <c r="L128"/>
      <c r="M128"/>
      <c r="O128" s="71"/>
      <c r="P128" s="71"/>
      <c r="Q128" s="71"/>
      <c r="T128" s="71"/>
      <c r="V128" s="71"/>
      <c r="W128" s="71"/>
    </row>
    <row r="129" spans="1:23" x14ac:dyDescent="0.2">
      <c r="A129" s="71"/>
      <c r="B129" s="71"/>
      <c r="C129" s="71"/>
      <c r="D129" s="71"/>
      <c r="I129"/>
      <c r="J129"/>
      <c r="K129"/>
      <c r="L129"/>
      <c r="M129"/>
      <c r="O129" s="71"/>
      <c r="P129" s="71"/>
      <c r="Q129" s="71"/>
      <c r="T129" s="71"/>
      <c r="V129" s="71"/>
      <c r="W129" s="71"/>
    </row>
    <row r="130" spans="1:23" x14ac:dyDescent="0.2">
      <c r="A130" s="71"/>
      <c r="B130" s="71"/>
      <c r="C130" s="71"/>
      <c r="D130" s="71"/>
      <c r="I130"/>
      <c r="J130"/>
      <c r="K130"/>
      <c r="L130"/>
      <c r="M130"/>
      <c r="O130" s="71"/>
      <c r="P130" s="71"/>
      <c r="Q130" s="71"/>
      <c r="T130" s="71"/>
      <c r="V130" s="71"/>
      <c r="W130" s="71"/>
    </row>
    <row r="131" spans="1:23" x14ac:dyDescent="0.2">
      <c r="A131" s="71"/>
      <c r="B131" s="71"/>
      <c r="C131" s="71"/>
      <c r="D131" s="71"/>
      <c r="I131"/>
      <c r="J131"/>
      <c r="K131"/>
      <c r="L131"/>
      <c r="M131"/>
      <c r="O131" s="71"/>
      <c r="P131" s="71"/>
      <c r="Q131" s="71"/>
      <c r="T131" s="71"/>
      <c r="V131" s="71"/>
      <c r="W131" s="71"/>
    </row>
    <row r="132" spans="1:23" x14ac:dyDescent="0.2">
      <c r="A132" s="71"/>
      <c r="B132" s="71"/>
      <c r="C132" s="71"/>
      <c r="D132" s="71"/>
      <c r="I132"/>
      <c r="J132"/>
      <c r="K132"/>
      <c r="L132"/>
      <c r="M132"/>
      <c r="O132" s="71"/>
      <c r="P132" s="71"/>
      <c r="Q132" s="71"/>
      <c r="T132" s="71"/>
      <c r="V132" s="71"/>
      <c r="W132" s="71"/>
    </row>
    <row r="133" spans="1:23" x14ac:dyDescent="0.2">
      <c r="A133" s="71"/>
      <c r="B133" s="71"/>
      <c r="C133" s="71"/>
      <c r="D133" s="71"/>
      <c r="I133"/>
      <c r="J133"/>
      <c r="K133"/>
      <c r="L133"/>
      <c r="M133"/>
      <c r="O133" s="71"/>
      <c r="P133" s="71"/>
      <c r="Q133" s="71"/>
      <c r="T133" s="71"/>
      <c r="V133" s="71"/>
      <c r="W133" s="71"/>
    </row>
    <row r="134" spans="1:23" x14ac:dyDescent="0.2">
      <c r="A134" s="71"/>
      <c r="B134" s="71"/>
      <c r="C134" s="71"/>
      <c r="D134" s="71"/>
      <c r="I134"/>
      <c r="J134"/>
      <c r="K134"/>
      <c r="L134"/>
      <c r="M134"/>
      <c r="O134" s="71"/>
      <c r="P134" s="71"/>
      <c r="Q134" s="71"/>
      <c r="T134" s="71"/>
      <c r="V134" s="71"/>
      <c r="W134" s="71"/>
    </row>
    <row r="135" spans="1:23" x14ac:dyDescent="0.2">
      <c r="A135" s="71"/>
      <c r="B135" s="71"/>
      <c r="C135" s="71"/>
      <c r="D135" s="71"/>
      <c r="I135"/>
      <c r="J135"/>
      <c r="K135"/>
      <c r="L135"/>
      <c r="M135"/>
      <c r="O135" s="71"/>
      <c r="P135" s="71"/>
      <c r="Q135" s="71"/>
      <c r="T135" s="71"/>
      <c r="V135" s="71"/>
      <c r="W135" s="71"/>
    </row>
    <row r="136" spans="1:23" x14ac:dyDescent="0.2">
      <c r="A136" s="71"/>
      <c r="B136" s="71"/>
      <c r="C136" s="71"/>
      <c r="D136" s="71"/>
      <c r="I136"/>
      <c r="J136"/>
      <c r="K136"/>
      <c r="L136"/>
      <c r="M136"/>
      <c r="O136" s="71"/>
      <c r="P136" s="71"/>
      <c r="Q136" s="71"/>
      <c r="T136" s="71"/>
      <c r="V136" s="71"/>
      <c r="W136" s="71"/>
    </row>
    <row r="137" spans="1:23" x14ac:dyDescent="0.2">
      <c r="A137" s="71"/>
      <c r="B137" s="71"/>
      <c r="C137" s="71"/>
      <c r="D137" s="71"/>
      <c r="I137"/>
      <c r="J137"/>
      <c r="K137"/>
      <c r="L137"/>
      <c r="M137"/>
      <c r="O137" s="71"/>
      <c r="P137" s="71"/>
      <c r="Q137" s="71"/>
      <c r="T137" s="71"/>
      <c r="V137" s="71"/>
      <c r="W137" s="71"/>
    </row>
    <row r="138" spans="1:23" x14ac:dyDescent="0.2">
      <c r="A138" s="71"/>
      <c r="B138" s="71"/>
      <c r="C138" s="71"/>
      <c r="D138" s="71"/>
      <c r="I138"/>
      <c r="J138"/>
      <c r="K138"/>
      <c r="L138"/>
      <c r="M138"/>
      <c r="O138" s="71"/>
      <c r="P138" s="71"/>
      <c r="Q138" s="71"/>
      <c r="T138" s="71"/>
      <c r="V138" s="71"/>
      <c r="W138" s="71"/>
    </row>
    <row r="139" spans="1:23" x14ac:dyDescent="0.2">
      <c r="A139" s="71"/>
      <c r="B139" s="71"/>
      <c r="C139" s="71"/>
      <c r="D139" s="71"/>
      <c r="I139"/>
      <c r="J139"/>
      <c r="K139"/>
      <c r="L139"/>
      <c r="M139"/>
      <c r="O139" s="71"/>
      <c r="P139" s="71"/>
      <c r="Q139" s="71"/>
      <c r="T139" s="71"/>
      <c r="V139" s="71"/>
      <c r="W139" s="71"/>
    </row>
    <row r="140" spans="1:23" x14ac:dyDescent="0.2">
      <c r="A140" s="71"/>
      <c r="B140" s="71"/>
      <c r="C140" s="71"/>
      <c r="D140" s="71"/>
      <c r="I140"/>
      <c r="J140"/>
      <c r="K140"/>
      <c r="L140"/>
      <c r="M140"/>
      <c r="O140" s="71"/>
      <c r="P140" s="71"/>
      <c r="Q140" s="71"/>
      <c r="T140" s="71"/>
      <c r="V140" s="71"/>
      <c r="W140" s="71"/>
    </row>
    <row r="141" spans="1:23" x14ac:dyDescent="0.2">
      <c r="A141" s="71"/>
      <c r="B141" s="71"/>
      <c r="C141" s="71"/>
      <c r="D141" s="71"/>
      <c r="I141"/>
      <c r="J141"/>
      <c r="K141"/>
      <c r="L141"/>
      <c r="M141"/>
      <c r="O141" s="71"/>
      <c r="P141" s="71"/>
      <c r="Q141" s="71"/>
      <c r="T141" s="71"/>
      <c r="V141" s="71"/>
      <c r="W141" s="71"/>
    </row>
    <row r="142" spans="1:23" x14ac:dyDescent="0.2">
      <c r="A142" s="71"/>
      <c r="B142" s="71"/>
      <c r="C142" s="71"/>
      <c r="D142" s="71"/>
      <c r="I142"/>
      <c r="J142"/>
      <c r="K142"/>
      <c r="L142"/>
      <c r="M142"/>
      <c r="O142" s="71"/>
      <c r="P142" s="71"/>
      <c r="Q142" s="71"/>
      <c r="T142" s="71"/>
      <c r="V142" s="71"/>
      <c r="W142" s="71"/>
    </row>
    <row r="143" spans="1:23" x14ac:dyDescent="0.2">
      <c r="A143" s="71"/>
      <c r="B143" s="71"/>
      <c r="C143" s="71"/>
      <c r="D143" s="71"/>
      <c r="I143"/>
      <c r="J143"/>
      <c r="K143"/>
      <c r="L143"/>
      <c r="M143"/>
      <c r="O143" s="71"/>
      <c r="P143" s="71"/>
      <c r="Q143" s="71"/>
      <c r="T143" s="71"/>
      <c r="V143" s="71"/>
      <c r="W143" s="71"/>
    </row>
    <row r="144" spans="1:23" x14ac:dyDescent="0.2">
      <c r="A144" s="71"/>
      <c r="B144" s="71"/>
      <c r="C144" s="71"/>
      <c r="D144" s="71"/>
      <c r="I144"/>
      <c r="J144"/>
      <c r="K144"/>
      <c r="L144"/>
      <c r="M144"/>
      <c r="O144" s="71"/>
      <c r="P144" s="71"/>
      <c r="Q144" s="71"/>
      <c r="T144" s="71"/>
      <c r="V144" s="71"/>
      <c r="W144" s="71"/>
    </row>
    <row r="145" spans="1:23" x14ac:dyDescent="0.2">
      <c r="A145" s="71"/>
      <c r="B145" s="71"/>
      <c r="C145" s="71"/>
      <c r="D145" s="71"/>
      <c r="I145"/>
      <c r="J145"/>
      <c r="K145"/>
      <c r="L145"/>
      <c r="M145"/>
      <c r="O145" s="71"/>
      <c r="P145" s="71"/>
      <c r="Q145" s="71"/>
      <c r="T145" s="71"/>
      <c r="V145" s="71"/>
      <c r="W145" s="71"/>
    </row>
    <row r="146" spans="1:23" s="2" customFormat="1" x14ac:dyDescent="0.2">
      <c r="A146" s="71"/>
      <c r="B146" s="71"/>
      <c r="C146" s="71"/>
      <c r="D146" s="71"/>
      <c r="E146"/>
      <c r="F146"/>
      <c r="G146"/>
      <c r="H146"/>
      <c r="I146"/>
      <c r="J146"/>
      <c r="K146"/>
      <c r="L146"/>
      <c r="M146"/>
      <c r="N146"/>
      <c r="O146" s="71"/>
      <c r="P146" s="71"/>
      <c r="Q146" s="71"/>
      <c r="R146"/>
      <c r="T146" s="71"/>
      <c r="U146"/>
      <c r="V146" s="71"/>
      <c r="W146" s="71"/>
    </row>
    <row r="147" spans="1:23" s="2" customFormat="1" x14ac:dyDescent="0.2">
      <c r="A147" s="71"/>
      <c r="B147" s="71"/>
      <c r="C147" s="71"/>
      <c r="D147" s="71"/>
      <c r="E147"/>
      <c r="F147"/>
      <c r="G147"/>
      <c r="H147"/>
      <c r="I147"/>
      <c r="J147"/>
      <c r="K147"/>
      <c r="L147"/>
      <c r="M147"/>
      <c r="N147"/>
      <c r="O147" s="71"/>
      <c r="P147" s="71"/>
      <c r="Q147" s="71"/>
      <c r="R147"/>
      <c r="T147" s="71"/>
      <c r="U147"/>
      <c r="V147" s="71"/>
      <c r="W147" s="71"/>
    </row>
    <row r="148" spans="1:23" s="2" customFormat="1" x14ac:dyDescent="0.2">
      <c r="A148" s="71"/>
      <c r="B148" s="71"/>
      <c r="C148" s="71"/>
      <c r="D148" s="71"/>
      <c r="E148"/>
      <c r="F148"/>
      <c r="G148"/>
      <c r="H148"/>
      <c r="I148"/>
      <c r="J148"/>
      <c r="K148"/>
      <c r="L148"/>
      <c r="M148"/>
      <c r="N148"/>
      <c r="O148" s="71"/>
      <c r="P148" s="71"/>
      <c r="Q148" s="71"/>
      <c r="R148"/>
      <c r="T148" s="71"/>
      <c r="U148"/>
      <c r="V148" s="71"/>
      <c r="W148" s="71"/>
    </row>
    <row r="149" spans="1:23" s="2" customFormat="1" x14ac:dyDescent="0.2">
      <c r="A149" s="71"/>
      <c r="B149" s="71"/>
      <c r="C149" s="71"/>
      <c r="D149" s="71"/>
      <c r="E149"/>
      <c r="F149"/>
      <c r="G149"/>
      <c r="H149"/>
      <c r="I149"/>
      <c r="J149"/>
      <c r="K149"/>
      <c r="L149"/>
      <c r="M149"/>
      <c r="N149"/>
      <c r="O149" s="71"/>
      <c r="P149" s="71"/>
      <c r="Q149" s="71"/>
      <c r="R149"/>
      <c r="T149" s="71"/>
      <c r="U149"/>
      <c r="V149" s="71"/>
      <c r="W149" s="71"/>
    </row>
    <row r="150" spans="1:23" x14ac:dyDescent="0.2">
      <c r="A150" s="71"/>
      <c r="B150" s="71"/>
      <c r="C150" s="71"/>
      <c r="D150" s="71"/>
      <c r="I150"/>
      <c r="J150"/>
      <c r="K150"/>
      <c r="L150"/>
      <c r="M150"/>
      <c r="O150" s="71"/>
      <c r="P150" s="71"/>
      <c r="Q150" s="71"/>
      <c r="T150" s="71"/>
      <c r="V150" s="71"/>
      <c r="W150" s="71"/>
    </row>
    <row r="151" spans="1:23" x14ac:dyDescent="0.2">
      <c r="A151" s="71"/>
      <c r="B151" s="71"/>
      <c r="C151" s="71"/>
      <c r="D151" s="71"/>
      <c r="I151"/>
      <c r="J151"/>
      <c r="K151"/>
      <c r="L151"/>
      <c r="M151"/>
      <c r="O151" s="71"/>
      <c r="P151" s="71"/>
      <c r="Q151" s="71"/>
      <c r="T151" s="71"/>
      <c r="V151" s="71"/>
      <c r="W151" s="71"/>
    </row>
    <row r="152" spans="1:23" x14ac:dyDescent="0.2">
      <c r="A152" s="71"/>
      <c r="B152" s="71"/>
      <c r="C152" s="71"/>
      <c r="D152" s="71"/>
      <c r="I152"/>
      <c r="J152"/>
      <c r="K152"/>
      <c r="L152"/>
      <c r="M152"/>
      <c r="O152" s="71"/>
      <c r="P152" s="71"/>
      <c r="Q152" s="71"/>
      <c r="T152" s="71"/>
      <c r="V152" s="71"/>
      <c r="W152" s="71"/>
    </row>
    <row r="153" spans="1:23" x14ac:dyDescent="0.2">
      <c r="A153" s="71"/>
      <c r="B153" s="71"/>
      <c r="C153" s="71"/>
      <c r="D153" s="71"/>
      <c r="I153"/>
      <c r="J153"/>
      <c r="K153"/>
      <c r="L153"/>
      <c r="M153"/>
      <c r="O153" s="71"/>
      <c r="P153" s="71"/>
      <c r="Q153" s="71"/>
      <c r="T153" s="71"/>
      <c r="V153" s="71"/>
      <c r="W153" s="71"/>
    </row>
    <row r="154" spans="1:23" x14ac:dyDescent="0.2">
      <c r="A154" s="71"/>
      <c r="B154" s="71"/>
      <c r="C154" s="71"/>
      <c r="D154" s="71"/>
      <c r="I154"/>
      <c r="J154"/>
      <c r="K154"/>
      <c r="L154"/>
      <c r="M154"/>
      <c r="O154" s="71"/>
      <c r="P154" s="71"/>
      <c r="Q154" s="71"/>
      <c r="T154" s="71"/>
      <c r="V154" s="71"/>
      <c r="W154" s="71"/>
    </row>
    <row r="155" spans="1:23" x14ac:dyDescent="0.2">
      <c r="A155" s="71"/>
      <c r="B155" s="71"/>
      <c r="C155" s="71"/>
      <c r="D155" s="71"/>
      <c r="I155"/>
      <c r="J155"/>
      <c r="K155"/>
      <c r="L155"/>
      <c r="M155"/>
      <c r="O155" s="71"/>
      <c r="P155" s="71"/>
      <c r="Q155" s="71"/>
      <c r="T155" s="71"/>
      <c r="V155" s="71"/>
      <c r="W155" s="71"/>
    </row>
    <row r="156" spans="1:23" x14ac:dyDescent="0.2">
      <c r="A156" s="71"/>
      <c r="B156" s="71"/>
      <c r="C156" s="71"/>
      <c r="D156" s="71"/>
      <c r="I156"/>
      <c r="J156"/>
      <c r="K156"/>
      <c r="L156"/>
      <c r="M156"/>
      <c r="O156" s="71"/>
      <c r="P156" s="71"/>
      <c r="Q156" s="71"/>
      <c r="T156" s="71"/>
      <c r="V156" s="71"/>
      <c r="W156" s="71"/>
    </row>
    <row r="157" spans="1:23" x14ac:dyDescent="0.2">
      <c r="A157" s="71"/>
      <c r="B157" s="71"/>
      <c r="C157" s="71"/>
      <c r="D157" s="71"/>
      <c r="I157"/>
      <c r="J157"/>
      <c r="K157"/>
      <c r="L157"/>
      <c r="M157"/>
      <c r="O157" s="71"/>
      <c r="P157" s="71"/>
      <c r="Q157" s="71"/>
      <c r="T157" s="71"/>
      <c r="V157" s="71"/>
      <c r="W157" s="71"/>
    </row>
    <row r="158" spans="1:23" x14ac:dyDescent="0.2">
      <c r="A158" s="71"/>
      <c r="B158" s="71"/>
      <c r="C158" s="71"/>
      <c r="D158" s="71"/>
      <c r="I158"/>
      <c r="J158"/>
      <c r="K158"/>
      <c r="L158"/>
      <c r="M158"/>
      <c r="O158" s="71"/>
      <c r="P158" s="71"/>
      <c r="Q158" s="71"/>
      <c r="T158" s="71"/>
      <c r="V158" s="71"/>
      <c r="W158" s="71"/>
    </row>
    <row r="159" spans="1:23" x14ac:dyDescent="0.2">
      <c r="A159" s="71"/>
      <c r="B159" s="71"/>
      <c r="C159" s="71"/>
      <c r="D159" s="71"/>
      <c r="I159"/>
      <c r="J159"/>
      <c r="K159"/>
      <c r="L159"/>
      <c r="M159"/>
      <c r="O159" s="71"/>
      <c r="P159" s="71"/>
      <c r="Q159" s="71"/>
      <c r="T159" s="71"/>
      <c r="V159" s="71"/>
      <c r="W159" s="71"/>
    </row>
    <row r="160" spans="1:23" x14ac:dyDescent="0.2">
      <c r="A160" s="71"/>
      <c r="B160" s="71"/>
      <c r="C160" s="71"/>
      <c r="D160" s="71"/>
      <c r="I160"/>
      <c r="J160"/>
      <c r="K160"/>
      <c r="L160"/>
      <c r="M160"/>
      <c r="O160" s="71"/>
      <c r="P160" s="71"/>
      <c r="Q160" s="71"/>
      <c r="T160" s="71"/>
      <c r="V160" s="71"/>
      <c r="W160" s="71"/>
    </row>
    <row r="161" spans="1:23" x14ac:dyDescent="0.2">
      <c r="A161" s="71"/>
      <c r="B161" s="71"/>
      <c r="C161" s="71"/>
      <c r="D161" s="71"/>
      <c r="I161"/>
      <c r="J161"/>
      <c r="K161"/>
      <c r="L161"/>
      <c r="M161"/>
      <c r="O161" s="71"/>
      <c r="P161" s="71"/>
      <c r="Q161" s="71"/>
      <c r="T161" s="71"/>
      <c r="V161" s="71"/>
      <c r="W161" s="71"/>
    </row>
    <row r="162" spans="1:23" x14ac:dyDescent="0.2">
      <c r="A162" s="71"/>
      <c r="B162" s="71"/>
      <c r="C162" s="71"/>
      <c r="D162" s="71"/>
      <c r="I162"/>
      <c r="J162"/>
      <c r="K162"/>
      <c r="L162"/>
      <c r="M162"/>
      <c r="O162" s="71"/>
      <c r="P162" s="71"/>
      <c r="Q162" s="71"/>
      <c r="T162" s="71"/>
      <c r="V162" s="71"/>
      <c r="W162" s="71"/>
    </row>
    <row r="163" spans="1:23" x14ac:dyDescent="0.2">
      <c r="A163" s="71"/>
      <c r="B163" s="71"/>
      <c r="C163" s="71"/>
      <c r="D163" s="71"/>
      <c r="I163"/>
      <c r="J163"/>
      <c r="K163"/>
      <c r="L163"/>
      <c r="M163"/>
      <c r="O163" s="71"/>
      <c r="P163" s="71"/>
      <c r="Q163" s="71"/>
      <c r="T163" s="71"/>
      <c r="V163" s="71"/>
      <c r="W163" s="71"/>
    </row>
    <row r="164" spans="1:23" x14ac:dyDescent="0.2">
      <c r="A164" s="71"/>
      <c r="B164" s="71"/>
      <c r="C164" s="71"/>
      <c r="D164" s="71"/>
      <c r="I164"/>
      <c r="J164"/>
      <c r="K164"/>
      <c r="L164"/>
      <c r="M164"/>
      <c r="O164" s="71"/>
      <c r="P164" s="71"/>
      <c r="Q164" s="71"/>
      <c r="T164" s="71"/>
      <c r="V164" s="71"/>
      <c r="W164" s="71"/>
    </row>
    <row r="165" spans="1:23" x14ac:dyDescent="0.2">
      <c r="A165" s="71"/>
      <c r="B165" s="71"/>
      <c r="C165" s="71"/>
      <c r="D165" s="71"/>
      <c r="I165"/>
      <c r="J165"/>
      <c r="K165"/>
      <c r="L165"/>
      <c r="M165"/>
      <c r="O165" s="71"/>
      <c r="P165" s="71"/>
      <c r="Q165" s="71"/>
      <c r="T165" s="71"/>
      <c r="V165" s="71"/>
      <c r="W165" s="71"/>
    </row>
    <row r="166" spans="1:23" x14ac:dyDescent="0.2">
      <c r="A166" s="71"/>
      <c r="B166" s="71"/>
      <c r="C166" s="71"/>
      <c r="D166" s="71"/>
      <c r="I166"/>
      <c r="J166"/>
      <c r="K166"/>
      <c r="L166"/>
      <c r="M166"/>
      <c r="O166" s="71"/>
      <c r="P166" s="71"/>
      <c r="Q166" s="71"/>
      <c r="T166" s="71"/>
      <c r="V166" s="71"/>
      <c r="W166" s="71"/>
    </row>
    <row r="167" spans="1:23" x14ac:dyDescent="0.2">
      <c r="A167" s="71"/>
      <c r="B167" s="71"/>
      <c r="C167" s="71"/>
      <c r="D167" s="71"/>
      <c r="I167"/>
      <c r="J167"/>
      <c r="K167"/>
      <c r="L167"/>
      <c r="M167"/>
      <c r="V167" s="71"/>
      <c r="W167" s="71"/>
    </row>
    <row r="168" spans="1:23" x14ac:dyDescent="0.2">
      <c r="A168" s="71"/>
      <c r="B168" s="71"/>
      <c r="C168" s="71"/>
      <c r="D168" s="71"/>
      <c r="I168"/>
      <c r="J168"/>
      <c r="K168"/>
      <c r="L168"/>
      <c r="M168"/>
      <c r="V168" s="71"/>
      <c r="W168" s="71"/>
    </row>
    <row r="169" spans="1:23" x14ac:dyDescent="0.2">
      <c r="A169" s="71"/>
      <c r="B169" s="71"/>
      <c r="C169" s="71"/>
      <c r="D169" s="71"/>
      <c r="I169"/>
      <c r="J169"/>
      <c r="K169"/>
      <c r="L169"/>
      <c r="M169"/>
      <c r="V169" s="71"/>
      <c r="W169" s="71"/>
    </row>
    <row r="170" spans="1:23" x14ac:dyDescent="0.2">
      <c r="A170" s="71"/>
      <c r="B170" s="71"/>
      <c r="C170" s="71"/>
      <c r="D170" s="71"/>
      <c r="I170"/>
      <c r="J170"/>
      <c r="K170"/>
      <c r="L170"/>
      <c r="M170"/>
      <c r="V170" s="71"/>
      <c r="W170" s="71"/>
    </row>
    <row r="171" spans="1:23" x14ac:dyDescent="0.2">
      <c r="A171" s="71"/>
      <c r="B171" s="71"/>
      <c r="C171" s="71"/>
      <c r="I171"/>
      <c r="J171"/>
      <c r="K171"/>
      <c r="L171"/>
      <c r="M171"/>
      <c r="V171" s="71"/>
      <c r="W171" s="71"/>
    </row>
    <row r="172" spans="1:23" x14ac:dyDescent="0.2">
      <c r="A172" s="71"/>
      <c r="B172" s="71"/>
      <c r="C172" s="71"/>
      <c r="I172"/>
      <c r="J172"/>
      <c r="K172"/>
      <c r="L172"/>
      <c r="M172"/>
      <c r="V172" s="71"/>
      <c r="W172" s="71"/>
    </row>
    <row r="173" spans="1:23" x14ac:dyDescent="0.2">
      <c r="A173" s="71"/>
      <c r="B173" s="71"/>
      <c r="C173" s="71"/>
      <c r="I173"/>
      <c r="J173"/>
      <c r="K173"/>
      <c r="L173"/>
      <c r="M173"/>
      <c r="V173" s="71"/>
      <c r="W173" s="71"/>
    </row>
    <row r="174" spans="1:23" x14ac:dyDescent="0.2">
      <c r="A174" s="71"/>
      <c r="B174" s="71"/>
      <c r="C174" s="71"/>
      <c r="I174"/>
      <c r="J174"/>
      <c r="K174"/>
      <c r="L174"/>
      <c r="M174"/>
      <c r="V174" s="71"/>
      <c r="W174" s="71"/>
    </row>
    <row r="175" spans="1:23" x14ac:dyDescent="0.2">
      <c r="A175" s="71"/>
      <c r="B175" s="71"/>
      <c r="C175" s="71"/>
      <c r="I175"/>
      <c r="J175"/>
      <c r="K175"/>
      <c r="L175"/>
      <c r="M175"/>
      <c r="V175" s="71"/>
      <c r="W175" s="71"/>
    </row>
    <row r="176" spans="1:23" x14ac:dyDescent="0.2">
      <c r="A176" s="71"/>
      <c r="B176" s="71"/>
      <c r="C176" s="71"/>
      <c r="D176" s="71"/>
      <c r="I176"/>
      <c r="J176"/>
      <c r="K176"/>
      <c r="L176"/>
      <c r="M176"/>
      <c r="T176" s="71"/>
      <c r="V176" s="71"/>
      <c r="W176" s="71"/>
    </row>
    <row r="177" spans="1:23" x14ac:dyDescent="0.2">
      <c r="A177" s="71"/>
      <c r="B177" s="71"/>
      <c r="C177" s="71"/>
      <c r="D177" s="71"/>
      <c r="I177"/>
      <c r="J177"/>
      <c r="K177"/>
      <c r="L177"/>
      <c r="M177"/>
      <c r="T177" s="71"/>
      <c r="V177" s="71"/>
      <c r="W177" s="71"/>
    </row>
    <row r="178" spans="1:23" x14ac:dyDescent="0.2">
      <c r="A178" s="71"/>
      <c r="B178" s="71"/>
      <c r="C178" s="71"/>
      <c r="D178" s="71"/>
      <c r="I178"/>
      <c r="J178"/>
      <c r="K178"/>
      <c r="L178"/>
      <c r="M178"/>
      <c r="T178" s="71"/>
      <c r="V178" s="71"/>
      <c r="W178" s="71"/>
    </row>
    <row r="179" spans="1:23" x14ac:dyDescent="0.2">
      <c r="A179" s="71"/>
      <c r="B179" s="71"/>
      <c r="C179" s="71"/>
      <c r="D179" s="71"/>
      <c r="I179"/>
      <c r="J179"/>
      <c r="K179"/>
      <c r="L179"/>
      <c r="M179"/>
      <c r="T179" s="71"/>
      <c r="V179" s="71"/>
      <c r="W179" s="71"/>
    </row>
    <row r="180" spans="1:23" x14ac:dyDescent="0.2">
      <c r="A180" s="71"/>
      <c r="B180" s="71"/>
      <c r="C180" s="71"/>
      <c r="D180" s="71"/>
      <c r="I180"/>
      <c r="J180"/>
      <c r="K180"/>
      <c r="L180"/>
      <c r="M180"/>
      <c r="T180" s="71"/>
      <c r="V180" s="71"/>
      <c r="W180" s="71"/>
    </row>
    <row r="181" spans="1:23" x14ac:dyDescent="0.2">
      <c r="A181" s="71"/>
      <c r="B181" s="71"/>
      <c r="C181" s="71"/>
      <c r="D181" s="71"/>
      <c r="I181"/>
      <c r="J181"/>
      <c r="K181"/>
      <c r="L181"/>
      <c r="M181"/>
      <c r="T181" s="71"/>
      <c r="V181" s="71"/>
      <c r="W181" s="71"/>
    </row>
    <row r="182" spans="1:23" x14ac:dyDescent="0.2">
      <c r="A182" s="71"/>
      <c r="B182" s="71"/>
      <c r="C182" s="71"/>
      <c r="D182" s="71"/>
      <c r="I182"/>
      <c r="J182"/>
      <c r="K182"/>
      <c r="L182"/>
      <c r="M182"/>
      <c r="T182" s="71"/>
      <c r="V182" s="71"/>
      <c r="W182" s="71"/>
    </row>
    <row r="183" spans="1:23" x14ac:dyDescent="0.2">
      <c r="A183" s="71"/>
      <c r="B183" s="71"/>
      <c r="C183" s="71"/>
      <c r="D183" s="71"/>
      <c r="I183"/>
      <c r="J183"/>
      <c r="K183"/>
      <c r="L183"/>
      <c r="M183"/>
      <c r="T183" s="71"/>
      <c r="V183" s="71"/>
      <c r="W183" s="71"/>
    </row>
    <row r="184" spans="1:23" x14ac:dyDescent="0.2">
      <c r="A184" s="71"/>
      <c r="B184" s="71"/>
      <c r="C184" s="71"/>
      <c r="D184" s="71"/>
      <c r="I184"/>
      <c r="J184"/>
      <c r="K184"/>
      <c r="L184"/>
      <c r="M184"/>
      <c r="T184" s="71"/>
      <c r="V184" s="71"/>
      <c r="W184" s="71"/>
    </row>
    <row r="185" spans="1:23" x14ac:dyDescent="0.2">
      <c r="A185" s="71"/>
      <c r="B185" s="71"/>
      <c r="C185" s="71"/>
      <c r="D185" s="71"/>
      <c r="I185"/>
      <c r="J185"/>
      <c r="K185"/>
      <c r="L185"/>
      <c r="M185"/>
      <c r="T185" s="71"/>
      <c r="V185" s="71"/>
      <c r="W185" s="71"/>
    </row>
    <row r="186" spans="1:23" x14ac:dyDescent="0.2">
      <c r="A186" s="71"/>
      <c r="B186" s="71"/>
      <c r="C186" s="71"/>
      <c r="D186" s="71"/>
      <c r="I186"/>
      <c r="J186"/>
      <c r="K186"/>
      <c r="L186"/>
      <c r="M186"/>
      <c r="T186" s="71"/>
      <c r="V186" s="71"/>
      <c r="W186" s="71"/>
    </row>
    <row r="187" spans="1:23" x14ac:dyDescent="0.2">
      <c r="A187" s="71"/>
      <c r="B187" s="71"/>
      <c r="C187" s="71"/>
      <c r="D187" s="71"/>
      <c r="I187"/>
      <c r="J187"/>
      <c r="K187"/>
      <c r="L187"/>
      <c r="M187"/>
      <c r="T187" s="71"/>
      <c r="V187" s="71"/>
      <c r="W187" s="71"/>
    </row>
    <row r="188" spans="1:23" x14ac:dyDescent="0.2">
      <c r="A188" s="71"/>
      <c r="B188" s="71"/>
      <c r="C188" s="71"/>
      <c r="D188" s="71"/>
      <c r="I188"/>
      <c r="J188"/>
      <c r="K188"/>
      <c r="L188"/>
      <c r="M188"/>
      <c r="T188" s="71"/>
      <c r="V188" s="71"/>
      <c r="W188" s="71"/>
    </row>
    <row r="189" spans="1:23" x14ac:dyDescent="0.2">
      <c r="A189" s="71"/>
      <c r="B189" s="71"/>
      <c r="C189" s="71"/>
      <c r="D189" s="71"/>
      <c r="I189"/>
      <c r="J189"/>
      <c r="K189"/>
      <c r="L189"/>
      <c r="M189"/>
      <c r="T189" s="71"/>
      <c r="V189" s="71"/>
      <c r="W189" s="71"/>
    </row>
    <row r="190" spans="1:23" x14ac:dyDescent="0.2">
      <c r="A190" s="71"/>
      <c r="B190" s="71"/>
      <c r="C190" s="71"/>
      <c r="D190" s="71"/>
      <c r="I190"/>
      <c r="J190"/>
      <c r="K190"/>
      <c r="L190"/>
      <c r="M190"/>
      <c r="T190" s="71"/>
      <c r="V190" s="71"/>
      <c r="W190" s="71"/>
    </row>
    <row r="191" spans="1:23" x14ac:dyDescent="0.2">
      <c r="A191" s="71"/>
      <c r="B191" s="71"/>
      <c r="C191" s="71"/>
      <c r="D191" s="71"/>
      <c r="I191"/>
      <c r="J191"/>
      <c r="K191"/>
      <c r="L191"/>
      <c r="M191"/>
      <c r="T191" s="71"/>
      <c r="V191" s="71"/>
      <c r="W191" s="71"/>
    </row>
    <row r="192" spans="1:23" x14ac:dyDescent="0.2">
      <c r="A192" s="71"/>
      <c r="B192" s="71"/>
      <c r="C192" s="71"/>
      <c r="D192" s="71"/>
      <c r="I192"/>
      <c r="J192"/>
      <c r="K192"/>
      <c r="L192"/>
      <c r="M192"/>
      <c r="T192" s="71"/>
      <c r="V192" s="71"/>
      <c r="W192" s="71"/>
    </row>
    <row r="193" spans="1:23" x14ac:dyDescent="0.2">
      <c r="A193" s="71"/>
      <c r="B193" s="71"/>
      <c r="C193" s="71"/>
      <c r="D193" s="71"/>
      <c r="I193"/>
      <c r="J193"/>
      <c r="K193"/>
      <c r="L193"/>
      <c r="M193"/>
      <c r="T193" s="71"/>
      <c r="V193" s="71"/>
      <c r="W193" s="71"/>
    </row>
    <row r="194" spans="1:23" x14ac:dyDescent="0.2">
      <c r="A194" s="71"/>
      <c r="B194" s="71"/>
      <c r="C194" s="71"/>
      <c r="D194" s="71"/>
      <c r="I194"/>
      <c r="J194"/>
      <c r="K194"/>
      <c r="L194"/>
      <c r="M194"/>
      <c r="T194" s="71"/>
      <c r="V194" s="71"/>
      <c r="W194" s="71"/>
    </row>
    <row r="195" spans="1:23" x14ac:dyDescent="0.2">
      <c r="A195" s="71"/>
      <c r="B195" s="71"/>
      <c r="C195" s="71"/>
      <c r="D195" s="71"/>
      <c r="I195"/>
      <c r="J195"/>
      <c r="K195"/>
      <c r="L195"/>
      <c r="M195"/>
      <c r="T195" s="71"/>
      <c r="V195" s="71"/>
      <c r="W195" s="71"/>
    </row>
    <row r="196" spans="1:23" x14ac:dyDescent="0.2">
      <c r="A196" s="71"/>
      <c r="B196" s="71"/>
      <c r="C196" s="71"/>
      <c r="D196" s="71"/>
      <c r="I196"/>
      <c r="J196"/>
      <c r="K196"/>
      <c r="L196"/>
      <c r="M196"/>
      <c r="T196" s="71"/>
      <c r="V196" s="71"/>
      <c r="W196" s="71"/>
    </row>
    <row r="197" spans="1:23" x14ac:dyDescent="0.2">
      <c r="A197" s="71"/>
      <c r="B197" s="71"/>
      <c r="C197" s="71"/>
      <c r="D197" s="71"/>
      <c r="I197"/>
      <c r="J197"/>
      <c r="K197"/>
      <c r="L197"/>
      <c r="M197"/>
      <c r="T197" s="71"/>
      <c r="V197" s="71"/>
      <c r="W197" s="71"/>
    </row>
    <row r="198" spans="1:23" x14ac:dyDescent="0.2">
      <c r="A198" s="71"/>
      <c r="B198" s="71"/>
      <c r="C198" s="71"/>
      <c r="D198" s="71"/>
      <c r="I198"/>
      <c r="J198"/>
      <c r="K198"/>
      <c r="L198"/>
      <c r="M198"/>
      <c r="T198" s="71"/>
      <c r="V198" s="71"/>
      <c r="W198" s="71"/>
    </row>
    <row r="199" spans="1:23" x14ac:dyDescent="0.2">
      <c r="A199" s="71"/>
      <c r="B199" s="71"/>
      <c r="C199" s="71"/>
      <c r="D199" s="71"/>
      <c r="I199"/>
      <c r="J199"/>
      <c r="K199"/>
      <c r="L199"/>
      <c r="M199"/>
      <c r="T199" s="71"/>
      <c r="V199" s="71"/>
      <c r="W199" s="71"/>
    </row>
    <row r="200" spans="1:23" x14ac:dyDescent="0.2">
      <c r="A200" s="71"/>
      <c r="B200" s="71"/>
      <c r="C200" s="71"/>
      <c r="D200" s="71"/>
      <c r="I200"/>
      <c r="J200"/>
      <c r="K200"/>
      <c r="L200"/>
      <c r="M200"/>
      <c r="T200" s="71"/>
      <c r="V200" s="71"/>
      <c r="W200" s="71"/>
    </row>
    <row r="201" spans="1:23" x14ac:dyDescent="0.2">
      <c r="A201" s="71"/>
      <c r="B201" s="71"/>
      <c r="C201" s="71"/>
      <c r="D201" s="71"/>
      <c r="I201"/>
      <c r="J201"/>
      <c r="K201"/>
      <c r="L201"/>
      <c r="M201"/>
      <c r="T201" s="71"/>
      <c r="V201" s="71"/>
      <c r="W201" s="71"/>
    </row>
    <row r="202" spans="1:23" x14ac:dyDescent="0.2">
      <c r="A202" s="71"/>
      <c r="B202" s="71"/>
      <c r="C202" s="71"/>
      <c r="D202" s="71"/>
      <c r="I202"/>
      <c r="J202"/>
      <c r="K202"/>
      <c r="L202"/>
      <c r="M202"/>
      <c r="T202" s="71"/>
      <c r="V202" s="71"/>
      <c r="W202" s="71"/>
    </row>
    <row r="203" spans="1:23" x14ac:dyDescent="0.2">
      <c r="A203" s="71"/>
      <c r="B203" s="71"/>
      <c r="C203" s="71"/>
      <c r="D203" s="71"/>
      <c r="I203"/>
      <c r="J203"/>
      <c r="K203"/>
      <c r="L203"/>
      <c r="M203"/>
      <c r="T203" s="71"/>
      <c r="V203" s="71"/>
      <c r="W203" s="71"/>
    </row>
    <row r="204" spans="1:23" x14ac:dyDescent="0.2">
      <c r="A204" s="71"/>
      <c r="B204" s="71"/>
      <c r="C204" s="71"/>
      <c r="D204" s="71"/>
      <c r="I204"/>
      <c r="J204"/>
      <c r="K204"/>
      <c r="L204"/>
      <c r="M204"/>
      <c r="T204" s="71"/>
      <c r="V204" s="71"/>
      <c r="W204" s="71"/>
    </row>
    <row r="205" spans="1:23" x14ac:dyDescent="0.2">
      <c r="A205" s="71"/>
      <c r="B205" s="71"/>
      <c r="C205" s="71"/>
      <c r="D205" s="71"/>
      <c r="I205"/>
      <c r="J205"/>
      <c r="K205"/>
      <c r="L205"/>
      <c r="M205"/>
      <c r="T205" s="71"/>
      <c r="V205" s="71"/>
      <c r="W205" s="71"/>
    </row>
    <row r="206" spans="1:23" x14ac:dyDescent="0.2">
      <c r="A206" s="71"/>
      <c r="B206" s="71"/>
      <c r="C206" s="71"/>
      <c r="D206" s="71"/>
      <c r="I206"/>
      <c r="J206"/>
      <c r="K206"/>
      <c r="L206"/>
      <c r="M206"/>
      <c r="T206" s="71"/>
      <c r="V206" s="71"/>
      <c r="W206" s="71"/>
    </row>
    <row r="207" spans="1:23" x14ac:dyDescent="0.2">
      <c r="A207" s="71"/>
      <c r="B207" s="71"/>
      <c r="C207" s="71"/>
      <c r="D207" s="71"/>
      <c r="I207"/>
      <c r="J207"/>
      <c r="K207"/>
      <c r="L207"/>
      <c r="M207"/>
      <c r="T207" s="71"/>
      <c r="V207" s="71"/>
      <c r="W207" s="71"/>
    </row>
    <row r="208" spans="1:23" x14ac:dyDescent="0.2">
      <c r="A208" s="71"/>
      <c r="B208" s="71"/>
      <c r="C208" s="71"/>
      <c r="D208" s="71"/>
      <c r="I208"/>
      <c r="J208"/>
      <c r="K208"/>
      <c r="L208"/>
      <c r="M208"/>
      <c r="T208" s="71"/>
      <c r="V208" s="71"/>
      <c r="W208" s="71"/>
    </row>
    <row r="209" spans="1:23" x14ac:dyDescent="0.2">
      <c r="A209" s="71"/>
      <c r="B209" s="71"/>
      <c r="C209" s="71"/>
      <c r="D209" s="71"/>
      <c r="I209"/>
      <c r="J209"/>
      <c r="K209"/>
      <c r="L209"/>
      <c r="M209"/>
      <c r="T209" s="71"/>
      <c r="V209" s="71"/>
      <c r="W209" s="71"/>
    </row>
    <row r="210" spans="1:23" x14ac:dyDescent="0.2">
      <c r="A210" s="71"/>
      <c r="B210" s="71"/>
      <c r="C210" s="71"/>
      <c r="D210" s="71"/>
      <c r="I210"/>
      <c r="J210"/>
      <c r="K210"/>
      <c r="L210"/>
      <c r="M210"/>
      <c r="T210" s="71"/>
      <c r="V210" s="71"/>
      <c r="W210" s="71"/>
    </row>
    <row r="211" spans="1:23" x14ac:dyDescent="0.2">
      <c r="A211" s="71"/>
      <c r="B211" s="71"/>
      <c r="C211" s="71"/>
      <c r="D211" s="71"/>
      <c r="I211"/>
      <c r="J211"/>
      <c r="K211"/>
      <c r="L211"/>
      <c r="M211"/>
      <c r="T211" s="71"/>
      <c r="V211" s="71"/>
      <c r="W211" s="71"/>
    </row>
    <row r="212" spans="1:23" x14ac:dyDescent="0.2">
      <c r="A212" s="71"/>
      <c r="B212" s="71"/>
      <c r="C212" s="71"/>
      <c r="D212" s="71"/>
      <c r="I212"/>
      <c r="J212"/>
      <c r="K212"/>
      <c r="L212"/>
      <c r="M212"/>
      <c r="T212" s="71"/>
      <c r="V212" s="71"/>
      <c r="W212" s="71"/>
    </row>
    <row r="213" spans="1:23" x14ac:dyDescent="0.2">
      <c r="A213" s="71"/>
      <c r="B213" s="71"/>
      <c r="C213" s="71"/>
      <c r="D213" s="71"/>
      <c r="I213"/>
      <c r="J213"/>
      <c r="K213"/>
      <c r="L213"/>
      <c r="M213"/>
      <c r="T213" s="71"/>
      <c r="V213" s="71"/>
      <c r="W213" s="71"/>
    </row>
    <row r="214" spans="1:23" x14ac:dyDescent="0.2">
      <c r="A214" s="71"/>
      <c r="B214" s="71"/>
      <c r="C214" s="71"/>
      <c r="D214" s="71"/>
      <c r="I214"/>
      <c r="J214"/>
      <c r="K214"/>
      <c r="L214"/>
      <c r="M214"/>
      <c r="T214" s="71"/>
      <c r="V214" s="71"/>
      <c r="W214" s="71"/>
    </row>
    <row r="215" spans="1:23" x14ac:dyDescent="0.2">
      <c r="A215" s="71"/>
      <c r="B215" s="71"/>
      <c r="C215" s="71"/>
      <c r="D215" s="71"/>
      <c r="I215"/>
      <c r="J215"/>
      <c r="K215"/>
      <c r="L215"/>
      <c r="M215"/>
      <c r="V215" s="71"/>
      <c r="W215" s="71"/>
    </row>
    <row r="216" spans="1:23" x14ac:dyDescent="0.2">
      <c r="A216" s="71"/>
      <c r="B216" s="71"/>
      <c r="C216" s="71"/>
      <c r="D216" s="71"/>
      <c r="I216"/>
      <c r="J216"/>
      <c r="K216"/>
      <c r="L216"/>
      <c r="M216"/>
      <c r="V216" s="71"/>
      <c r="W216" s="71"/>
    </row>
    <row r="217" spans="1:23" x14ac:dyDescent="0.2">
      <c r="A217" s="71"/>
      <c r="B217" s="71"/>
      <c r="C217" s="71"/>
      <c r="D217" s="71"/>
      <c r="I217"/>
      <c r="J217"/>
      <c r="K217"/>
      <c r="L217"/>
      <c r="M217"/>
      <c r="V217" s="71"/>
      <c r="W217" s="71"/>
    </row>
    <row r="218" spans="1:23" x14ac:dyDescent="0.2">
      <c r="A218" s="71"/>
      <c r="B218" s="71"/>
      <c r="C218" s="71"/>
      <c r="D218" s="71"/>
      <c r="I218"/>
      <c r="J218"/>
      <c r="K218"/>
      <c r="L218"/>
      <c r="M218"/>
      <c r="V218" s="71"/>
      <c r="W218" s="71"/>
    </row>
    <row r="219" spans="1:23" x14ac:dyDescent="0.2">
      <c r="A219" s="71"/>
      <c r="B219" s="71"/>
      <c r="C219" s="71"/>
      <c r="D219" s="71"/>
      <c r="I219"/>
      <c r="J219"/>
      <c r="K219"/>
      <c r="L219"/>
      <c r="M219"/>
      <c r="V219" s="71"/>
      <c r="W219" s="71"/>
    </row>
    <row r="220" spans="1:23" x14ac:dyDescent="0.2">
      <c r="A220" s="71"/>
      <c r="B220" s="71"/>
      <c r="C220" s="71"/>
      <c r="D220" s="71"/>
      <c r="I220"/>
      <c r="J220"/>
      <c r="K220"/>
      <c r="L220"/>
      <c r="M220"/>
      <c r="V220" s="71"/>
      <c r="W220" s="71"/>
    </row>
    <row r="221" spans="1:23" x14ac:dyDescent="0.2">
      <c r="A221" s="71"/>
      <c r="B221" s="71"/>
      <c r="C221" s="71"/>
      <c r="D221" s="71"/>
      <c r="I221"/>
      <c r="J221"/>
      <c r="K221"/>
      <c r="L221"/>
      <c r="M221"/>
      <c r="V221" s="71"/>
      <c r="W221" s="71"/>
    </row>
    <row r="222" spans="1:23" x14ac:dyDescent="0.2">
      <c r="A222" s="71"/>
      <c r="B222" s="71"/>
      <c r="C222" s="71"/>
      <c r="D222" s="71"/>
      <c r="I222"/>
      <c r="J222"/>
      <c r="K222"/>
      <c r="L222"/>
      <c r="M222"/>
      <c r="V222" s="71"/>
      <c r="W222" s="71"/>
    </row>
    <row r="223" spans="1:23" x14ac:dyDescent="0.2">
      <c r="A223" s="71"/>
      <c r="B223" s="71"/>
      <c r="C223" s="71"/>
      <c r="D223" s="71"/>
      <c r="I223"/>
      <c r="J223"/>
      <c r="K223"/>
      <c r="L223"/>
      <c r="M223"/>
      <c r="V223" s="71"/>
      <c r="W223" s="71"/>
    </row>
    <row r="224" spans="1:23" x14ac:dyDescent="0.2">
      <c r="A224" s="71"/>
      <c r="B224" s="71"/>
      <c r="C224" s="71"/>
      <c r="D224" s="71"/>
      <c r="I224"/>
      <c r="J224"/>
      <c r="K224"/>
      <c r="L224"/>
      <c r="M224"/>
      <c r="V224" s="71"/>
      <c r="W224" s="71"/>
    </row>
    <row r="225" spans="1:23" x14ac:dyDescent="0.2">
      <c r="A225" s="71"/>
      <c r="B225" s="71"/>
      <c r="C225" s="71"/>
      <c r="D225" s="71"/>
      <c r="I225"/>
      <c r="J225"/>
      <c r="K225"/>
      <c r="L225"/>
      <c r="M225"/>
      <c r="V225" s="71"/>
      <c r="W225" s="71"/>
    </row>
    <row r="226" spans="1:23" x14ac:dyDescent="0.2">
      <c r="A226" s="71"/>
      <c r="B226" s="71"/>
      <c r="C226" s="71"/>
      <c r="D226" s="71"/>
      <c r="I226"/>
      <c r="J226"/>
      <c r="K226"/>
      <c r="L226"/>
      <c r="M226"/>
      <c r="V226" s="71"/>
      <c r="W226" s="71"/>
    </row>
    <row r="227" spans="1:23" x14ac:dyDescent="0.2">
      <c r="A227" s="71"/>
      <c r="B227" s="71"/>
      <c r="C227" s="71"/>
      <c r="D227" s="71"/>
      <c r="I227"/>
      <c r="J227"/>
      <c r="K227"/>
      <c r="L227"/>
      <c r="M227"/>
      <c r="V227" s="71"/>
      <c r="W227" s="71"/>
    </row>
    <row r="228" spans="1:23" x14ac:dyDescent="0.2">
      <c r="A228" s="71"/>
      <c r="B228" s="71"/>
      <c r="C228" s="71"/>
      <c r="D228" s="71"/>
      <c r="I228"/>
      <c r="J228"/>
      <c r="K228"/>
      <c r="L228"/>
      <c r="M228"/>
      <c r="V228" s="71"/>
      <c r="W228" s="71"/>
    </row>
    <row r="229" spans="1:23" x14ac:dyDescent="0.2">
      <c r="A229" s="71"/>
      <c r="B229" s="71"/>
      <c r="C229" s="71"/>
      <c r="D229" s="71"/>
      <c r="I229"/>
      <c r="J229"/>
      <c r="K229"/>
      <c r="L229"/>
      <c r="M229"/>
      <c r="V229" s="71"/>
      <c r="W229" s="71"/>
    </row>
    <row r="230" spans="1:23" x14ac:dyDescent="0.2">
      <c r="A230" s="71"/>
      <c r="B230" s="71"/>
      <c r="C230" s="71"/>
      <c r="D230" s="71"/>
      <c r="I230"/>
      <c r="J230"/>
      <c r="K230"/>
      <c r="L230"/>
      <c r="M230"/>
      <c r="V230" s="71"/>
      <c r="W230" s="71"/>
    </row>
    <row r="231" spans="1:23" x14ac:dyDescent="0.2">
      <c r="A231" s="71"/>
      <c r="B231" s="71"/>
      <c r="C231" s="71"/>
      <c r="D231" s="71"/>
      <c r="I231"/>
      <c r="J231"/>
      <c r="K231"/>
      <c r="L231"/>
      <c r="M231"/>
      <c r="V231" s="71"/>
      <c r="W231" s="71"/>
    </row>
    <row r="232" spans="1:23" x14ac:dyDescent="0.2">
      <c r="A232" s="71"/>
      <c r="B232" s="71"/>
      <c r="C232" s="71"/>
      <c r="D232" s="71"/>
      <c r="I232"/>
      <c r="J232"/>
      <c r="K232"/>
      <c r="L232"/>
      <c r="M232"/>
      <c r="V232" s="71"/>
      <c r="W232" s="71"/>
    </row>
    <row r="233" spans="1:23" x14ac:dyDescent="0.2">
      <c r="A233" s="71"/>
      <c r="B233" s="71"/>
      <c r="C233" s="71"/>
      <c r="D233" s="71"/>
      <c r="I233"/>
      <c r="J233"/>
      <c r="K233"/>
      <c r="L233"/>
      <c r="M233"/>
      <c r="V233" s="71"/>
      <c r="W233" s="71"/>
    </row>
    <row r="234" spans="1:23" x14ac:dyDescent="0.2">
      <c r="A234" s="71"/>
      <c r="B234" s="71"/>
      <c r="C234" s="71"/>
      <c r="I234"/>
      <c r="J234"/>
      <c r="K234"/>
      <c r="L234"/>
      <c r="M234"/>
      <c r="V234" s="71"/>
      <c r="W234" s="71"/>
    </row>
    <row r="235" spans="1:23" x14ac:dyDescent="0.2">
      <c r="A235" s="71"/>
      <c r="B235" s="71"/>
      <c r="C235" s="71"/>
      <c r="I235"/>
      <c r="J235"/>
      <c r="K235"/>
      <c r="L235"/>
      <c r="M235"/>
      <c r="V235" s="71"/>
      <c r="W235" s="71"/>
    </row>
    <row r="236" spans="1:23" x14ac:dyDescent="0.2">
      <c r="A236" s="71"/>
      <c r="B236" s="71"/>
      <c r="C236" s="71"/>
      <c r="I236"/>
      <c r="J236"/>
      <c r="K236"/>
      <c r="L236"/>
      <c r="M236"/>
      <c r="V236" s="71"/>
      <c r="W236" s="71"/>
    </row>
    <row r="237" spans="1:23" x14ac:dyDescent="0.2">
      <c r="A237" s="71"/>
      <c r="B237" s="71"/>
      <c r="C237" s="71"/>
      <c r="I237"/>
      <c r="J237"/>
      <c r="K237"/>
      <c r="L237"/>
      <c r="M237"/>
      <c r="V237" s="71"/>
      <c r="W237" s="71"/>
    </row>
    <row r="238" spans="1:23" x14ac:dyDescent="0.2">
      <c r="A238" s="71"/>
      <c r="B238" s="71"/>
      <c r="C238" s="71"/>
      <c r="I238"/>
      <c r="J238"/>
      <c r="K238"/>
      <c r="L238"/>
      <c r="M238"/>
      <c r="V238" s="71"/>
      <c r="W238" s="71"/>
    </row>
    <row r="239" spans="1:23" x14ac:dyDescent="0.2">
      <c r="A239" s="71"/>
      <c r="B239" s="71"/>
      <c r="C239" s="71"/>
      <c r="I239"/>
      <c r="J239"/>
      <c r="K239"/>
      <c r="L239"/>
      <c r="M239"/>
      <c r="V239" s="71"/>
      <c r="W239" s="71"/>
    </row>
    <row r="240" spans="1:23" x14ac:dyDescent="0.2">
      <c r="A240" s="34"/>
      <c r="B240" s="34"/>
      <c r="C240" s="34"/>
      <c r="D240" s="33"/>
      <c r="E240" s="33"/>
      <c r="F240" s="33"/>
      <c r="G240" s="33"/>
      <c r="H240" s="33"/>
      <c r="I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x14ac:dyDescent="0.2">
      <c r="A241" s="34"/>
      <c r="B241" s="34"/>
      <c r="C241" s="34"/>
      <c r="D241" s="33"/>
      <c r="E241" s="33"/>
      <c r="F241" s="33"/>
      <c r="G241" s="33"/>
      <c r="H241" s="33"/>
      <c r="I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x14ac:dyDescent="0.2">
      <c r="A242" s="34"/>
      <c r="B242" s="34"/>
      <c r="C242" s="34"/>
      <c r="D242" s="33"/>
      <c r="E242" s="33"/>
      <c r="F242" s="33"/>
      <c r="G242" s="33"/>
      <c r="H242" s="33"/>
      <c r="I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x14ac:dyDescent="0.2">
      <c r="A243" s="34"/>
      <c r="B243" s="34"/>
      <c r="C243" s="34"/>
      <c r="D243" s="33"/>
      <c r="E243" s="33"/>
      <c r="F243" s="33"/>
      <c r="G243" s="33"/>
      <c r="H243" s="33"/>
      <c r="I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x14ac:dyDescent="0.2">
      <c r="A244" s="34"/>
      <c r="B244" s="34"/>
      <c r="C244" s="34"/>
      <c r="D244" s="33"/>
      <c r="E244" s="33"/>
      <c r="F244" s="33"/>
      <c r="G244" s="33"/>
      <c r="H244" s="33"/>
      <c r="I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1" x14ac:dyDescent="0.2">
      <c r="A245" s="34"/>
      <c r="B245" s="34"/>
      <c r="C245" s="34"/>
      <c r="D245" s="33"/>
      <c r="E245" s="33"/>
      <c r="F245" s="33"/>
      <c r="G245" s="33"/>
      <c r="H245" s="33"/>
      <c r="I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1" x14ac:dyDescent="0.2">
      <c r="A246" s="34"/>
      <c r="B246" s="34"/>
      <c r="C246" s="34"/>
      <c r="D246" s="33"/>
      <c r="E246" s="33"/>
      <c r="F246" s="33"/>
      <c r="G246" s="33"/>
      <c r="H246" s="33"/>
      <c r="I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1" x14ac:dyDescent="0.2">
      <c r="A247" s="34"/>
      <c r="B247" s="34"/>
      <c r="C247" s="34"/>
      <c r="D247" s="33"/>
      <c r="E247" s="33"/>
      <c r="F247" s="33"/>
      <c r="G247" s="33"/>
      <c r="H247" s="33"/>
      <c r="I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1" x14ac:dyDescent="0.2">
      <c r="A248" s="34"/>
      <c r="B248" s="34"/>
      <c r="C248" s="34"/>
      <c r="D248" s="33"/>
      <c r="E248" s="33"/>
      <c r="F248" s="33"/>
      <c r="G248" s="33"/>
      <c r="H248" s="33"/>
      <c r="I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1" x14ac:dyDescent="0.2">
      <c r="A249" s="34"/>
      <c r="B249" s="34"/>
      <c r="C249" s="34"/>
      <c r="D249" s="33"/>
      <c r="E249" s="33"/>
      <c r="F249" s="33"/>
      <c r="G249" s="33"/>
      <c r="H249" s="33"/>
      <c r="I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1" x14ac:dyDescent="0.2">
      <c r="A250" s="34"/>
      <c r="B250" s="34"/>
      <c r="C250" s="34"/>
      <c r="D250" s="33"/>
      <c r="E250" s="33"/>
      <c r="F250" s="33"/>
      <c r="G250" s="33"/>
      <c r="H250" s="33"/>
      <c r="I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1" x14ac:dyDescent="0.2">
      <c r="A251" s="34"/>
      <c r="B251" s="34"/>
      <c r="C251" s="34"/>
      <c r="D251" s="33"/>
      <c r="E251" s="33"/>
      <c r="F251" s="33"/>
      <c r="G251" s="33"/>
      <c r="H251" s="33"/>
      <c r="I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1" x14ac:dyDescent="0.2">
      <c r="A252" s="34"/>
      <c r="B252" s="34"/>
      <c r="C252" s="34"/>
      <c r="D252" s="33"/>
      <c r="E252" s="33"/>
      <c r="F252" s="33"/>
      <c r="G252" s="33"/>
      <c r="H252" s="33"/>
      <c r="I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1" x14ac:dyDescent="0.2">
      <c r="A253" s="34"/>
      <c r="B253" s="34"/>
      <c r="C253" s="34"/>
      <c r="D253" s="33"/>
      <c r="E253" s="33"/>
      <c r="F253" s="33"/>
      <c r="G253" s="33"/>
      <c r="H253" s="33"/>
      <c r="I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1" x14ac:dyDescent="0.2">
      <c r="A254" s="34"/>
      <c r="B254" s="34"/>
      <c r="C254" s="34"/>
      <c r="D254" s="33"/>
      <c r="E254" s="33"/>
      <c r="F254" s="33"/>
      <c r="G254" s="33"/>
      <c r="H254" s="33"/>
      <c r="I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1" x14ac:dyDescent="0.2">
      <c r="A255" s="34"/>
      <c r="B255" s="34"/>
      <c r="C255" s="34"/>
      <c r="D255" s="33"/>
      <c r="E255" s="33"/>
      <c r="F255" s="33"/>
      <c r="G255" s="33"/>
      <c r="H255" s="33"/>
      <c r="I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1" x14ac:dyDescent="0.2">
      <c r="A256" s="34"/>
      <c r="B256" s="34"/>
      <c r="C256" s="34"/>
      <c r="D256" s="33"/>
      <c r="E256" s="33"/>
      <c r="F256" s="33"/>
      <c r="G256" s="33"/>
      <c r="H256" s="33"/>
      <c r="I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4"/>
      <c r="B257" s="34"/>
      <c r="C257" s="34"/>
      <c r="D257" s="33"/>
      <c r="E257" s="33"/>
      <c r="F257" s="33"/>
      <c r="G257" s="33"/>
      <c r="H257" s="33"/>
      <c r="I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4"/>
      <c r="B258" s="34"/>
      <c r="C258" s="34"/>
      <c r="D258" s="33"/>
      <c r="E258" s="33"/>
      <c r="F258" s="33"/>
      <c r="G258" s="33"/>
      <c r="H258" s="33"/>
      <c r="I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4"/>
      <c r="B259" s="34"/>
      <c r="C259" s="34"/>
      <c r="D259" s="33"/>
      <c r="E259" s="33"/>
      <c r="F259" s="33"/>
      <c r="G259" s="33"/>
      <c r="H259" s="33"/>
      <c r="I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4"/>
      <c r="B260" s="34"/>
      <c r="C260" s="34"/>
      <c r="D260" s="33"/>
      <c r="E260" s="33"/>
      <c r="F260" s="33"/>
      <c r="G260" s="33"/>
      <c r="H260" s="33"/>
      <c r="I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4"/>
      <c r="B261" s="34"/>
      <c r="C261" s="34"/>
      <c r="D261" s="33"/>
      <c r="E261" s="33"/>
      <c r="F261" s="33"/>
      <c r="G261" s="33"/>
      <c r="H261" s="33"/>
      <c r="I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4"/>
      <c r="B262" s="34"/>
      <c r="C262" s="34"/>
      <c r="D262" s="33"/>
      <c r="E262" s="33"/>
      <c r="F262" s="33"/>
      <c r="G262" s="33"/>
      <c r="H262" s="33"/>
      <c r="I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4"/>
      <c r="B263" s="34"/>
      <c r="C263" s="34"/>
      <c r="D263" s="33"/>
      <c r="E263" s="33"/>
      <c r="F263" s="33"/>
      <c r="G263" s="33"/>
      <c r="H263" s="33"/>
      <c r="I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1"/>
      <c r="B264" s="1"/>
      <c r="C264" s="1"/>
      <c r="I264"/>
      <c r="L264"/>
      <c r="M264"/>
    </row>
    <row r="265" spans="1:20" x14ac:dyDescent="0.2">
      <c r="A265" s="1"/>
      <c r="B265" s="1"/>
      <c r="C265" s="1"/>
      <c r="I265"/>
      <c r="L265"/>
      <c r="M265"/>
    </row>
  </sheetData>
  <sortState xmlns:xlrd2="http://schemas.microsoft.com/office/spreadsheetml/2017/richdata2" ref="A73:N120">
    <sortCondition ref="A73:A120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591F-C27B-4CFB-A264-9280EAFF25AF}">
  <dimension ref="A1:I39"/>
  <sheetViews>
    <sheetView workbookViewId="0">
      <selection activeCell="A14" sqref="A14"/>
    </sheetView>
  </sheetViews>
  <sheetFormatPr defaultRowHeight="12.75" x14ac:dyDescent="0.2"/>
  <sheetData>
    <row r="1" spans="1:9" x14ac:dyDescent="0.2">
      <c r="A1" t="s">
        <v>121</v>
      </c>
    </row>
    <row r="3" spans="1:9" x14ac:dyDescent="0.2">
      <c r="A3" t="s">
        <v>122</v>
      </c>
      <c r="H3" t="s">
        <v>32</v>
      </c>
    </row>
    <row r="4" spans="1:9" x14ac:dyDescent="0.2">
      <c r="B4" t="s">
        <v>3</v>
      </c>
      <c r="C4" t="s">
        <v>67</v>
      </c>
      <c r="D4" t="s">
        <v>68</v>
      </c>
      <c r="E4" t="s">
        <v>69</v>
      </c>
      <c r="G4" t="s">
        <v>123</v>
      </c>
    </row>
    <row r="5" spans="1:9" x14ac:dyDescent="0.2">
      <c r="B5" s="113">
        <v>0.87</v>
      </c>
      <c r="C5" s="55">
        <v>23254</v>
      </c>
      <c r="D5" s="55">
        <v>5304</v>
      </c>
      <c r="E5" s="55">
        <v>222677</v>
      </c>
      <c r="F5">
        <f t="shared" ref="F5:F8" si="0">E5-D5</f>
        <v>217373</v>
      </c>
      <c r="G5" s="93">
        <f t="shared" ref="G5:G8" si="1">B5*$I$5</f>
        <v>0.14146200000000003</v>
      </c>
      <c r="H5" s="94" t="s">
        <v>124</v>
      </c>
      <c r="I5" s="94">
        <f>16.26/100</f>
        <v>0.16260000000000002</v>
      </c>
    </row>
    <row r="6" spans="1:9" x14ac:dyDescent="0.2">
      <c r="B6" s="113">
        <v>0.24049999999999999</v>
      </c>
      <c r="C6" s="55">
        <v>6172</v>
      </c>
      <c r="D6" s="55">
        <v>5288</v>
      </c>
      <c r="E6" s="55">
        <v>61348</v>
      </c>
      <c r="F6">
        <f t="shared" si="0"/>
        <v>56060</v>
      </c>
      <c r="G6" s="93">
        <f t="shared" si="1"/>
        <v>3.9105300000000003E-2</v>
      </c>
    </row>
    <row r="7" spans="1:9" x14ac:dyDescent="0.2">
      <c r="B7" s="113">
        <v>0.34499999999999997</v>
      </c>
      <c r="C7" s="55">
        <v>8863</v>
      </c>
      <c r="D7" s="55">
        <v>5954</v>
      </c>
      <c r="E7" s="55">
        <v>87406</v>
      </c>
      <c r="F7">
        <f t="shared" si="0"/>
        <v>81452</v>
      </c>
      <c r="G7" s="93">
        <f t="shared" si="1"/>
        <v>5.6097000000000001E-2</v>
      </c>
    </row>
    <row r="8" spans="1:9" x14ac:dyDescent="0.2">
      <c r="B8" s="113">
        <v>0.50819999999999999</v>
      </c>
      <c r="C8" s="55">
        <v>13481</v>
      </c>
      <c r="D8" s="55">
        <v>5546</v>
      </c>
      <c r="E8" s="55">
        <v>132350</v>
      </c>
      <c r="F8">
        <f t="shared" si="0"/>
        <v>126804</v>
      </c>
      <c r="G8" s="93">
        <f t="shared" si="1"/>
        <v>8.263332000000001E-2</v>
      </c>
    </row>
    <row r="9" spans="1:9" x14ac:dyDescent="0.2">
      <c r="B9" s="55"/>
      <c r="C9" s="55"/>
      <c r="D9" s="55"/>
      <c r="E9" s="55"/>
      <c r="G9" s="93"/>
    </row>
    <row r="11" spans="1:9" x14ac:dyDescent="0.2">
      <c r="H11" s="94"/>
      <c r="I11" s="94"/>
    </row>
    <row r="12" spans="1:9" x14ac:dyDescent="0.2">
      <c r="B12" s="71"/>
    </row>
    <row r="13" spans="1:9" x14ac:dyDescent="0.2">
      <c r="B13" s="71"/>
    </row>
    <row r="14" spans="1:9" x14ac:dyDescent="0.2">
      <c r="A14" t="s">
        <v>207</v>
      </c>
    </row>
    <row r="17" spans="1:9" x14ac:dyDescent="0.2">
      <c r="B17" s="71"/>
      <c r="C17" s="71"/>
      <c r="D17" s="71"/>
      <c r="E17" s="71"/>
    </row>
    <row r="18" spans="1:9" x14ac:dyDescent="0.2">
      <c r="B18" s="71"/>
      <c r="C18" s="71"/>
      <c r="D18" s="71"/>
      <c r="E18" s="71"/>
    </row>
    <row r="19" spans="1:9" x14ac:dyDescent="0.2">
      <c r="A19" t="s">
        <v>125</v>
      </c>
    </row>
    <row r="21" spans="1:9" x14ac:dyDescent="0.2">
      <c r="A21" t="s">
        <v>122</v>
      </c>
      <c r="H21" t="s">
        <v>32</v>
      </c>
    </row>
    <row r="22" spans="1:9" x14ac:dyDescent="0.2">
      <c r="B22" t="s">
        <v>3</v>
      </c>
      <c r="C22" t="s">
        <v>67</v>
      </c>
      <c r="D22" t="s">
        <v>68</v>
      </c>
      <c r="E22" t="s">
        <v>69</v>
      </c>
      <c r="G22" t="s">
        <v>132</v>
      </c>
    </row>
    <row r="23" spans="1:9" x14ac:dyDescent="0.2">
      <c r="B23" s="113">
        <v>0.87</v>
      </c>
      <c r="C23" s="55">
        <v>102258</v>
      </c>
      <c r="D23" s="55">
        <v>5102</v>
      </c>
      <c r="E23" s="55">
        <v>1529406</v>
      </c>
      <c r="F23">
        <f t="shared" ref="F23" si="2">E23-D23</f>
        <v>1524304</v>
      </c>
      <c r="G23" s="93">
        <f>B23*$I$23</f>
        <v>0.364095</v>
      </c>
      <c r="H23" s="94" t="s">
        <v>126</v>
      </c>
      <c r="I23" s="94">
        <v>0.41849999999999998</v>
      </c>
    </row>
    <row r="24" spans="1:9" x14ac:dyDescent="0.2">
      <c r="B24" s="113">
        <v>0.24049999999999999</v>
      </c>
      <c r="C24" s="55">
        <v>29652</v>
      </c>
      <c r="D24" s="55">
        <v>5092</v>
      </c>
      <c r="E24" s="55">
        <v>433874</v>
      </c>
      <c r="F24">
        <f t="shared" ref="F24:F27" si="3">E24-D24</f>
        <v>428782</v>
      </c>
      <c r="G24" s="93">
        <f t="shared" ref="G24:G27" si="4">B24*$I$23</f>
        <v>0.10064925</v>
      </c>
    </row>
    <row r="25" spans="1:9" x14ac:dyDescent="0.2">
      <c r="B25" s="113">
        <v>0.34499999999999997</v>
      </c>
      <c r="C25" s="55">
        <v>41817</v>
      </c>
      <c r="D25" s="55">
        <v>5421</v>
      </c>
      <c r="E25" s="55">
        <v>616992</v>
      </c>
      <c r="F25">
        <f t="shared" si="3"/>
        <v>611571</v>
      </c>
      <c r="G25" s="93">
        <f t="shared" si="4"/>
        <v>0.14438249999999997</v>
      </c>
    </row>
    <row r="26" spans="1:9" x14ac:dyDescent="0.2">
      <c r="B26" s="113">
        <v>0.50819999999999999</v>
      </c>
      <c r="C26" s="55">
        <v>61907</v>
      </c>
      <c r="D26" s="55">
        <v>5216</v>
      </c>
      <c r="E26" s="55">
        <v>919065</v>
      </c>
      <c r="F26">
        <f t="shared" si="3"/>
        <v>913849</v>
      </c>
      <c r="G26" s="93">
        <f t="shared" si="4"/>
        <v>0.21268169999999997</v>
      </c>
    </row>
    <row r="27" spans="1:9" x14ac:dyDescent="0.2">
      <c r="B27" s="55"/>
      <c r="C27" s="55"/>
      <c r="D27" s="55"/>
      <c r="E27" s="55"/>
      <c r="G27" s="93"/>
    </row>
    <row r="29" spans="1:9" x14ac:dyDescent="0.2">
      <c r="H29" s="94"/>
      <c r="I29" s="94"/>
    </row>
    <row r="30" spans="1:9" x14ac:dyDescent="0.2">
      <c r="B30" s="71"/>
    </row>
    <row r="31" spans="1:9" x14ac:dyDescent="0.2">
      <c r="B31" s="71"/>
    </row>
    <row r="32" spans="1:9" x14ac:dyDescent="0.2">
      <c r="A32" t="s">
        <v>208</v>
      </c>
    </row>
    <row r="35" spans="2:5" x14ac:dyDescent="0.2">
      <c r="B35" s="71"/>
      <c r="C35" s="71"/>
      <c r="D35" s="71"/>
      <c r="E35" s="71"/>
    </row>
    <row r="36" spans="2:5" x14ac:dyDescent="0.2">
      <c r="B36" s="71"/>
      <c r="C36" s="71"/>
      <c r="D36" s="71"/>
      <c r="E36" s="71"/>
    </row>
    <row r="37" spans="2:5" x14ac:dyDescent="0.2">
      <c r="B37" s="71"/>
      <c r="C37" s="71"/>
      <c r="D37" s="71"/>
      <c r="E37" s="71"/>
    </row>
    <row r="38" spans="2:5" x14ac:dyDescent="0.2">
      <c r="B38" s="71"/>
      <c r="C38" s="71"/>
      <c r="D38" s="71"/>
      <c r="E38" s="71"/>
    </row>
    <row r="39" spans="2:5" x14ac:dyDescent="0.2">
      <c r="C39" s="71"/>
      <c r="D39" s="71"/>
      <c r="E39" s="7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tabSelected="1" topLeftCell="A3" zoomScale="106" zoomScaleNormal="106" workbookViewId="0">
      <selection activeCell="G31" sqref="G31:G37"/>
    </sheetView>
  </sheetViews>
  <sheetFormatPr defaultRowHeight="12.75" x14ac:dyDescent="0.2"/>
  <cols>
    <col min="1" max="1" width="11.42578125" customWidth="1"/>
    <col min="2" max="2" width="13.42578125" bestFit="1" customWidth="1"/>
    <col min="3" max="3" width="13.42578125" customWidth="1"/>
    <col min="4" max="4" width="16.140625" customWidth="1"/>
    <col min="5" max="5" width="14.42578125" bestFit="1" customWidth="1"/>
  </cols>
  <sheetData>
    <row r="1" spans="1:7" ht="13.5" thickBot="1" x14ac:dyDescent="0.25">
      <c r="A1" s="29" t="s">
        <v>209</v>
      </c>
      <c r="B1" s="83"/>
      <c r="C1" s="83"/>
      <c r="D1" s="30"/>
    </row>
    <row r="2" spans="1:7" ht="15.75" thickBot="1" x14ac:dyDescent="0.25">
      <c r="A2" s="127" t="s">
        <v>41</v>
      </c>
      <c r="B2" s="130"/>
      <c r="C2" s="128" t="s">
        <v>133</v>
      </c>
      <c r="D2" s="31" t="s">
        <v>113</v>
      </c>
      <c r="E2" s="131" t="s">
        <v>114</v>
      </c>
      <c r="F2" s="132" t="s">
        <v>128</v>
      </c>
      <c r="G2" s="133" t="s">
        <v>131</v>
      </c>
    </row>
    <row r="3" spans="1:7" x14ac:dyDescent="0.2">
      <c r="A3" s="114" t="s">
        <v>210</v>
      </c>
      <c r="B3" s="115" t="s">
        <v>211</v>
      </c>
      <c r="C3" s="115" t="str">
        <f>'N data corrected'!B8</f>
        <v>phytoplankton; double encapsulation (5 x 8mm)</v>
      </c>
      <c r="D3" s="116">
        <f>'N data corrected'!O8</f>
        <v>7.2718333333333325</v>
      </c>
      <c r="E3" s="117">
        <f>'C data corrected'!O8</f>
        <v>-21.252166666666664</v>
      </c>
      <c r="F3" s="118">
        <f>'N data corrected'!T8</f>
        <v>2.5366781986191312E-3</v>
      </c>
      <c r="G3" s="119">
        <f>'C data corrected'!T8</f>
        <v>1.0818670382197616E-2</v>
      </c>
    </row>
    <row r="4" spans="1:7" x14ac:dyDescent="0.2">
      <c r="A4" s="120" t="s">
        <v>210</v>
      </c>
      <c r="B4" s="96" t="s">
        <v>212</v>
      </c>
      <c r="C4" s="96" t="str">
        <f>'N data corrected'!B9</f>
        <v>phytoplankton; double encapsulation (5 x 8mm)</v>
      </c>
      <c r="D4" s="129">
        <f>'N data corrected'!O9</f>
        <v>7.5508333333333333</v>
      </c>
      <c r="E4" s="99">
        <f>'C data corrected'!O9</f>
        <v>-21.218166666666665</v>
      </c>
      <c r="F4" s="97">
        <f>'N data corrected'!T9</f>
        <v>1.8497534175450725E-3</v>
      </c>
      <c r="G4" s="121">
        <f>'C data corrected'!T9</f>
        <v>8.3673427220151628E-3</v>
      </c>
    </row>
    <row r="5" spans="1:7" ht="13.5" thickBot="1" x14ac:dyDescent="0.25">
      <c r="A5" s="122" t="s">
        <v>210</v>
      </c>
      <c r="B5" s="100" t="s">
        <v>213</v>
      </c>
      <c r="C5" s="100" t="str">
        <f>'N data corrected'!B10</f>
        <v>phytoplankton; double encapsulation (5 x 8mm)</v>
      </c>
      <c r="D5" s="101">
        <f>'N data corrected'!O10</f>
        <v>5.8588333333333331</v>
      </c>
      <c r="E5" s="124">
        <f>'C data corrected'!O10</f>
        <v>-21.365166666666671</v>
      </c>
      <c r="F5" s="125">
        <f>'N data corrected'!T10</f>
        <v>2.1142399700675939E-3</v>
      </c>
      <c r="G5" s="126">
        <f>'C data corrected'!T10</f>
        <v>1.0262011362874654E-2</v>
      </c>
    </row>
    <row r="6" spans="1:7" x14ac:dyDescent="0.2">
      <c r="A6" s="114" t="s">
        <v>214</v>
      </c>
      <c r="B6" s="115" t="s">
        <v>215</v>
      </c>
      <c r="C6" s="114" t="str">
        <f>'N data corrected'!B11</f>
        <v>vegetation; single encapsulation (4 x 6mm)</v>
      </c>
      <c r="D6" s="116">
        <f>'N data corrected'!O11</f>
        <v>10.853833333333332</v>
      </c>
      <c r="E6" s="117">
        <f>'C data corrected'!O11</f>
        <v>-27.112166666666671</v>
      </c>
      <c r="F6" s="118">
        <f>'N data corrected'!T11</f>
        <v>1.3198711874617216E-2</v>
      </c>
      <c r="G6" s="119">
        <f>'C data corrected'!T11</f>
        <v>0.40491132913696598</v>
      </c>
    </row>
    <row r="7" spans="1:7" x14ac:dyDescent="0.2">
      <c r="A7" s="120" t="s">
        <v>216</v>
      </c>
      <c r="B7" s="96" t="s">
        <v>217</v>
      </c>
      <c r="C7" s="120" t="str">
        <f>'N data corrected'!B12</f>
        <v>vegetation; single encapsulation (4 x 6mm)</v>
      </c>
      <c r="D7" s="98">
        <f>'N data corrected'!O12</f>
        <v>3.085833333333333</v>
      </c>
      <c r="E7" s="99">
        <f>'C data corrected'!O12</f>
        <v>-28.017166666666665</v>
      </c>
      <c r="F7" s="97">
        <f>'N data corrected'!T12</f>
        <v>1.1643703318920562E-2</v>
      </c>
      <c r="G7" s="121">
        <f>'C data corrected'!T12</f>
        <v>0.45159044960500822</v>
      </c>
    </row>
    <row r="8" spans="1:7" x14ac:dyDescent="0.2">
      <c r="A8" s="120" t="s">
        <v>218</v>
      </c>
      <c r="B8" s="96" t="s">
        <v>219</v>
      </c>
      <c r="C8" s="120" t="str">
        <f>'N data corrected'!B13</f>
        <v>vegetation; single encapsulation (4 x 6mm)</v>
      </c>
      <c r="D8" s="98">
        <f>'N data corrected'!O13</f>
        <v>5.3778333333333332</v>
      </c>
      <c r="E8" s="99">
        <f>'C data corrected'!O13</f>
        <v>-28.235166666666668</v>
      </c>
      <c r="F8" s="97">
        <f>'N data corrected'!T13</f>
        <v>1.6112791916303017E-2</v>
      </c>
      <c r="G8" s="121">
        <f>'C data corrected'!T13</f>
        <v>0.44938773631009171</v>
      </c>
    </row>
    <row r="9" spans="1:7" x14ac:dyDescent="0.2">
      <c r="A9" s="120" t="s">
        <v>220</v>
      </c>
      <c r="B9" s="96" t="s">
        <v>221</v>
      </c>
      <c r="C9" s="120" t="str">
        <f>'N data corrected'!B14</f>
        <v>vegetation; single encapsulation (4 x 6mm)</v>
      </c>
      <c r="D9" s="98">
        <f>'N data corrected'!O14</f>
        <v>-1.8441666666666672</v>
      </c>
      <c r="E9" s="99">
        <f>'C data corrected'!O14</f>
        <v>-28.09716666666667</v>
      </c>
      <c r="F9" s="97">
        <f>'N data corrected'!T14</f>
        <v>1.2894192384648926E-2</v>
      </c>
      <c r="G9" s="121">
        <f>'C data corrected'!T14</f>
        <v>0.49513475755431496</v>
      </c>
    </row>
    <row r="10" spans="1:7" x14ac:dyDescent="0.2">
      <c r="A10" s="120" t="s">
        <v>222</v>
      </c>
      <c r="B10" s="96" t="s">
        <v>223</v>
      </c>
      <c r="C10" s="120" t="str">
        <f>'N data corrected'!B15</f>
        <v>vegetation; single encapsulation (4 x 6mm)</v>
      </c>
      <c r="D10" s="98">
        <f>'N data corrected'!O15</f>
        <v>2.7598333333333329</v>
      </c>
      <c r="E10" s="99">
        <f>'C data corrected'!O15</f>
        <v>-13.007166666666667</v>
      </c>
      <c r="F10" s="97">
        <f>'N data corrected'!T15</f>
        <v>1.621123230578414E-2</v>
      </c>
      <c r="G10" s="121">
        <f>'C data corrected'!T15</f>
        <v>0.40489080450258974</v>
      </c>
    </row>
    <row r="11" spans="1:7" x14ac:dyDescent="0.2">
      <c r="A11" s="120" t="s">
        <v>224</v>
      </c>
      <c r="B11" s="96" t="s">
        <v>225</v>
      </c>
      <c r="C11" s="120" t="str">
        <f>'N data corrected'!B16</f>
        <v>vegetation; single encapsulation (4 x 6mm)</v>
      </c>
      <c r="D11" s="98">
        <f>'N data corrected'!O16</f>
        <v>3.6158333333333328</v>
      </c>
      <c r="E11" s="99">
        <f>'C data corrected'!O16</f>
        <v>-26.078166666666664</v>
      </c>
      <c r="F11" s="97">
        <f>'N data corrected'!T16</f>
        <v>1.0655315624810358E-2</v>
      </c>
      <c r="G11" s="121">
        <f>'C data corrected'!T16</f>
        <v>0.41451528432753365</v>
      </c>
    </row>
    <row r="12" spans="1:7" ht="13.5" thickBot="1" x14ac:dyDescent="0.25">
      <c r="A12" s="122" t="s">
        <v>216</v>
      </c>
      <c r="B12" s="100" t="s">
        <v>226</v>
      </c>
      <c r="C12" s="122" t="str">
        <f>'N data corrected'!B17</f>
        <v>vegetation; single encapsulation (4 x 6mm)</v>
      </c>
      <c r="D12" s="123">
        <f>'N data corrected'!O17</f>
        <v>1.6928333333333327</v>
      </c>
      <c r="E12" s="124">
        <f>'C data corrected'!O17</f>
        <v>-31.824166666666667</v>
      </c>
      <c r="F12" s="125">
        <f>'N data corrected'!T17</f>
        <v>1.7792448407975229E-2</v>
      </c>
      <c r="G12" s="126">
        <f>'C data corrected'!T17</f>
        <v>0.54070549309283045</v>
      </c>
    </row>
    <row r="13" spans="1:7" x14ac:dyDescent="0.2">
      <c r="A13" s="114" t="s">
        <v>227</v>
      </c>
      <c r="B13" s="115" t="s">
        <v>228</v>
      </c>
      <c r="C13" s="114" t="str">
        <f>'N data corrected'!B18</f>
        <v>algae; single encapsulated (4 x 6mm)</v>
      </c>
      <c r="D13" s="116">
        <f>'N data corrected'!O18</f>
        <v>7.5068333333333328</v>
      </c>
      <c r="E13" s="117">
        <f>'C data corrected'!O18</f>
        <v>-11.185166666666667</v>
      </c>
      <c r="F13" s="118">
        <f>'N data corrected'!T18</f>
        <v>1.3486056999513486E-2</v>
      </c>
      <c r="G13" s="119">
        <f>'C data corrected'!T18</f>
        <v>0.46602679896353649</v>
      </c>
    </row>
    <row r="14" spans="1:7" x14ac:dyDescent="0.2">
      <c r="A14" s="120" t="s">
        <v>229</v>
      </c>
      <c r="B14" s="96" t="s">
        <v>230</v>
      </c>
      <c r="C14" s="120" t="str">
        <f>'N data corrected'!B19</f>
        <v>algae; single encapsulated (4 x 6mm)</v>
      </c>
      <c r="D14" s="98">
        <f>'N data corrected'!O19</f>
        <v>7.9738333333333324</v>
      </c>
      <c r="E14" s="99">
        <f>'C data corrected'!O19</f>
        <v>-10.209166666666668</v>
      </c>
      <c r="F14" s="97">
        <f>'N data corrected'!T19</f>
        <v>1.5008499499104249E-2</v>
      </c>
      <c r="G14" s="121">
        <f>'C data corrected'!T19</f>
        <v>0.39529358610804166</v>
      </c>
    </row>
    <row r="15" spans="1:7" s="2" customFormat="1" x14ac:dyDescent="0.2">
      <c r="A15" s="120" t="s">
        <v>231</v>
      </c>
      <c r="B15" s="96" t="s">
        <v>232</v>
      </c>
      <c r="C15" s="120" t="str">
        <f>'N data corrected'!B24</f>
        <v>algae; single encapsulated (4 x 6mm)</v>
      </c>
      <c r="D15" s="98">
        <f>'N data corrected'!O24</f>
        <v>8.4398333333333326</v>
      </c>
      <c r="E15" s="99">
        <f>'C data corrected'!O24</f>
        <v>-9.6791666666666671</v>
      </c>
      <c r="F15" s="97">
        <f>'N data corrected'!T24</f>
        <v>1.6345875835313613E-2</v>
      </c>
      <c r="G15" s="121">
        <f>'C data corrected'!T24</f>
        <v>0.50749558337504408</v>
      </c>
    </row>
    <row r="16" spans="1:7" s="2" customFormat="1" x14ac:dyDescent="0.2">
      <c r="A16" s="120" t="s">
        <v>233</v>
      </c>
      <c r="B16" s="96" t="s">
        <v>234</v>
      </c>
      <c r="C16" s="120" t="str">
        <f>'N data corrected'!B25</f>
        <v>algae; single encapsulated (4 x 6mm)</v>
      </c>
      <c r="D16" s="98">
        <f>'N data corrected'!O25</f>
        <v>4.613833333333333</v>
      </c>
      <c r="E16" s="99">
        <f>'C data corrected'!O25</f>
        <v>-17.360166666666668</v>
      </c>
      <c r="F16" s="97">
        <f>'N data corrected'!T25</f>
        <v>2.0670233799022213E-2</v>
      </c>
      <c r="G16" s="121">
        <f>'C data corrected'!T25</f>
        <v>0.31768543717056658</v>
      </c>
    </row>
    <row r="17" spans="1:7" s="2" customFormat="1" x14ac:dyDescent="0.2">
      <c r="A17" s="120" t="s">
        <v>235</v>
      </c>
      <c r="B17" s="96" t="s">
        <v>236</v>
      </c>
      <c r="C17" s="120" t="str">
        <f>'N data corrected'!B26</f>
        <v>algae; single encapsulated (4 x 6mm)</v>
      </c>
      <c r="D17" s="98">
        <f>'N data corrected'!O26</f>
        <v>4.9878333333333327</v>
      </c>
      <c r="E17" s="99">
        <f>'C data corrected'!O26</f>
        <v>-16.612166666666667</v>
      </c>
      <c r="F17" s="97">
        <f>'N data corrected'!T26</f>
        <v>1.7298444207126697E-2</v>
      </c>
      <c r="G17" s="121">
        <f>'C data corrected'!T26</f>
        <v>0.27656373765709363</v>
      </c>
    </row>
    <row r="18" spans="1:7" x14ac:dyDescent="0.2">
      <c r="A18" s="120" t="s">
        <v>237</v>
      </c>
      <c r="B18" s="96" t="s">
        <v>238</v>
      </c>
      <c r="C18" s="120" t="str">
        <f>'N data corrected'!B27</f>
        <v>algae; single encapsulated (4 x 6mm)</v>
      </c>
      <c r="D18" s="98">
        <f>'N data corrected'!O27</f>
        <v>3.6598333333333328</v>
      </c>
      <c r="E18" s="99">
        <f>'C data corrected'!O27</f>
        <v>-17.756166666666669</v>
      </c>
      <c r="F18" s="97">
        <f>'N data corrected'!T27</f>
        <v>2.3004526584073523E-2</v>
      </c>
      <c r="G18" s="121">
        <f>'C data corrected'!T27</f>
        <v>0.27900142785277032</v>
      </c>
    </row>
    <row r="19" spans="1:7" x14ac:dyDescent="0.2">
      <c r="A19" s="120" t="s">
        <v>239</v>
      </c>
      <c r="B19" s="96" t="s">
        <v>240</v>
      </c>
      <c r="C19" s="120" t="str">
        <f>'N data corrected'!B28</f>
        <v>algae; single encapsulated (4 x 6mm)</v>
      </c>
      <c r="D19" s="98">
        <f>'N data corrected'!O28</f>
        <v>3.7568333333333328</v>
      </c>
      <c r="E19" s="99">
        <f>'C data corrected'!O28</f>
        <v>-13.426166666666667</v>
      </c>
      <c r="F19" s="97">
        <f>'N data corrected'!T28</f>
        <v>1.0996320989928971E-2</v>
      </c>
      <c r="G19" s="121">
        <f>'C data corrected'!T28</f>
        <v>0.36585447935050192</v>
      </c>
    </row>
    <row r="20" spans="1:7" x14ac:dyDescent="0.2">
      <c r="A20" s="120" t="s">
        <v>241</v>
      </c>
      <c r="B20" s="96" t="s">
        <v>242</v>
      </c>
      <c r="C20" s="120" t="str">
        <f>'N data corrected'!B29</f>
        <v>algae; single encapsulated (4 x 6mm)</v>
      </c>
      <c r="D20" s="98">
        <f>'N data corrected'!O29</f>
        <v>4.5548333333333328</v>
      </c>
      <c r="E20" s="99">
        <f>'C data corrected'!O29</f>
        <v>-13.307166666666667</v>
      </c>
      <c r="F20" s="97">
        <f>'N data corrected'!T29</f>
        <v>1.1375602837855473E-2</v>
      </c>
      <c r="G20" s="121">
        <f>'C data corrected'!T29</f>
        <v>0.34228340057453843</v>
      </c>
    </row>
    <row r="21" spans="1:7" x14ac:dyDescent="0.2">
      <c r="A21" s="120" t="s">
        <v>243</v>
      </c>
      <c r="B21" s="96" t="s">
        <v>244</v>
      </c>
      <c r="C21" s="120" t="str">
        <f>'N data corrected'!B30</f>
        <v>algae; single encapsulated (4 x 6mm)</v>
      </c>
      <c r="D21" s="98">
        <f>'N data corrected'!O30</f>
        <v>4.1658333333333335</v>
      </c>
      <c r="E21" s="99">
        <f>'C data corrected'!O30</f>
        <v>-14.168166666666668</v>
      </c>
      <c r="F21" s="97">
        <f>'N data corrected'!T30</f>
        <v>1.1545983484053727E-2</v>
      </c>
      <c r="G21" s="121">
        <f>'C data corrected'!T30</f>
        <v>0.33212614711791311</v>
      </c>
    </row>
    <row r="22" spans="1:7" x14ac:dyDescent="0.2">
      <c r="A22" s="120" t="s">
        <v>245</v>
      </c>
      <c r="B22" s="96" t="s">
        <v>246</v>
      </c>
      <c r="C22" s="120" t="str">
        <f>'N data corrected'!B31</f>
        <v>algae; single encapsulated (4 x 6mm)</v>
      </c>
      <c r="D22" s="98">
        <f>'N data corrected'!O31</f>
        <v>5.0608333333333331</v>
      </c>
      <c r="E22" s="99">
        <f>'C data corrected'!O31</f>
        <v>-12.639166666666668</v>
      </c>
      <c r="F22" s="97">
        <f>'N data corrected'!T31</f>
        <v>1.1627051954447092E-2</v>
      </c>
      <c r="G22" s="121">
        <f>'C data corrected'!T31</f>
        <v>0.29582776562654262</v>
      </c>
    </row>
    <row r="23" spans="1:7" x14ac:dyDescent="0.2">
      <c r="A23" s="120" t="s">
        <v>247</v>
      </c>
      <c r="B23" s="96" t="s">
        <v>248</v>
      </c>
      <c r="C23" s="120" t="str">
        <f>'N data corrected'!B32</f>
        <v>algae; single encapsulated (4 x 6mm)</v>
      </c>
      <c r="D23" s="98">
        <f>'N data corrected'!O32</f>
        <v>3.9178333333333328</v>
      </c>
      <c r="E23" s="99">
        <f>'C data corrected'!O32</f>
        <v>-11.877166666666668</v>
      </c>
      <c r="F23" s="97">
        <f>'N data corrected'!T32</f>
        <v>1.5597387916954742E-2</v>
      </c>
      <c r="G23" s="121">
        <f>'C data corrected'!T32</f>
        <v>0.3088669595170066</v>
      </c>
    </row>
    <row r="24" spans="1:7" ht="13.5" thickBot="1" x14ac:dyDescent="0.25">
      <c r="A24" s="122" t="s">
        <v>249</v>
      </c>
      <c r="B24" s="100" t="s">
        <v>250</v>
      </c>
      <c r="C24" s="122" t="str">
        <f>'N data corrected'!B33</f>
        <v>algae; single encapsulated (4 x 6mm)</v>
      </c>
      <c r="D24" s="123">
        <f>'N data corrected'!O33</f>
        <v>7.8418333333333328</v>
      </c>
      <c r="E24" s="124">
        <f>'C data corrected'!O33</f>
        <v>-14.830166666666667</v>
      </c>
      <c r="F24" s="125">
        <f>'N data corrected'!T33</f>
        <v>1.5475065829246798E-2</v>
      </c>
      <c r="G24" s="126">
        <f>'C data corrected'!T33</f>
        <v>0.36876281625772978</v>
      </c>
    </row>
    <row r="25" spans="1:7" x14ac:dyDescent="0.2">
      <c r="A25" s="114" t="s">
        <v>251</v>
      </c>
      <c r="B25" s="115" t="s">
        <v>252</v>
      </c>
      <c r="C25" s="114" t="str">
        <f>'N data corrected'!B34</f>
        <v>composite fish food pellets; double encapsulated (4 x 6mm)</v>
      </c>
      <c r="D25" s="116">
        <f>'N data corrected'!O34</f>
        <v>9.0038333333333327</v>
      </c>
      <c r="E25" s="117">
        <f>'C data corrected'!O34</f>
        <v>-24.53916666666667</v>
      </c>
      <c r="F25" s="118">
        <f>'N data corrected'!T34</f>
        <v>8.7109755776895212E-2</v>
      </c>
      <c r="G25" s="119">
        <f>'C data corrected'!T34</f>
        <v>0.46189748274790354</v>
      </c>
    </row>
    <row r="26" spans="1:7" x14ac:dyDescent="0.2">
      <c r="A26" s="120" t="s">
        <v>251</v>
      </c>
      <c r="B26" s="96" t="s">
        <v>253</v>
      </c>
      <c r="C26" s="120" t="str">
        <f>'N data corrected'!B35</f>
        <v>composite fish food pellets; double encapsulated (4 x 6mm)</v>
      </c>
      <c r="D26" s="98">
        <f>'N data corrected'!O35</f>
        <v>8.8218333333333323</v>
      </c>
      <c r="E26" s="99">
        <f>'C data corrected'!O35</f>
        <v>-24.515166666666669</v>
      </c>
      <c r="F26" s="97">
        <f>'N data corrected'!T35</f>
        <v>0.11126132162972277</v>
      </c>
      <c r="G26" s="121">
        <f>'C data corrected'!T35</f>
        <v>0.5760296897166074</v>
      </c>
    </row>
    <row r="27" spans="1:7" x14ac:dyDescent="0.2">
      <c r="A27" s="120" t="s">
        <v>251</v>
      </c>
      <c r="B27" s="96" t="s">
        <v>254</v>
      </c>
      <c r="C27" s="120" t="str">
        <f>'N data corrected'!B36</f>
        <v>composite fish food pellets; double encapsulated (4 x 6mm)</v>
      </c>
      <c r="D27" s="98">
        <f>'N data corrected'!O36</f>
        <v>8.8028333333333322</v>
      </c>
      <c r="E27" s="99">
        <f>'C data corrected'!O36</f>
        <v>-24.571166666666667</v>
      </c>
      <c r="F27" s="97">
        <f>'N data corrected'!T36</f>
        <v>9.4278285445202129E-2</v>
      </c>
      <c r="G27" s="121">
        <f>'C data corrected'!T36</f>
        <v>0.49691687377302574</v>
      </c>
    </row>
    <row r="28" spans="1:7" x14ac:dyDescent="0.2">
      <c r="A28" s="120" t="s">
        <v>251</v>
      </c>
      <c r="B28" s="96" t="s">
        <v>255</v>
      </c>
      <c r="C28" s="120" t="str">
        <f>'N data corrected'!B37</f>
        <v>composite fish food pellets; double encapsulated (4 x 6mm)</v>
      </c>
      <c r="D28" s="98">
        <f>'N data corrected'!O37</f>
        <v>8.7778333333333336</v>
      </c>
      <c r="E28" s="99">
        <f>'C data corrected'!O37</f>
        <v>-24.604166666666668</v>
      </c>
      <c r="F28" s="97">
        <f>'N data corrected'!T37</f>
        <v>8.9446012334780015E-2</v>
      </c>
      <c r="G28" s="121">
        <f>'C data corrected'!T37</f>
        <v>0.4592834864193342</v>
      </c>
    </row>
    <row r="29" spans="1:7" ht="13.5" thickBot="1" x14ac:dyDescent="0.25">
      <c r="A29" s="122" t="s">
        <v>251</v>
      </c>
      <c r="B29" s="100" t="s">
        <v>256</v>
      </c>
      <c r="C29" s="122" t="str">
        <f>'N data corrected'!B38</f>
        <v>composite fish food pellets; double encapsulated (4 x 6mm)</v>
      </c>
      <c r="D29" s="123">
        <f>'N data corrected'!O38</f>
        <v>8.7988333333333326</v>
      </c>
      <c r="E29" s="124">
        <f>'C data corrected'!O38</f>
        <v>-24.384166666666669</v>
      </c>
      <c r="F29" s="125">
        <f>'N data corrected'!T38</f>
        <v>0.1264995466991875</v>
      </c>
      <c r="G29" s="126">
        <f>'C data corrected'!T38</f>
        <v>0.64181307680636435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6702-85CE-4D93-B35D-1D7A65130339}">
  <dimension ref="A1:J8"/>
  <sheetViews>
    <sheetView workbookViewId="0">
      <selection activeCell="G17" sqref="G17"/>
    </sheetView>
  </sheetViews>
  <sheetFormatPr defaultRowHeight="12.75" x14ac:dyDescent="0.2"/>
  <cols>
    <col min="1" max="1" width="15.7109375" customWidth="1"/>
    <col min="8" max="8" width="12.85546875" customWidth="1"/>
  </cols>
  <sheetData>
    <row r="1" spans="1:10" ht="31.5" x14ac:dyDescent="0.2">
      <c r="A1" s="111" t="s">
        <v>134</v>
      </c>
      <c r="B1" s="111"/>
      <c r="C1" s="111"/>
      <c r="D1" s="111"/>
      <c r="E1" s="111"/>
      <c r="F1" s="111"/>
      <c r="G1" s="111"/>
      <c r="H1" s="111"/>
      <c r="I1" s="111"/>
      <c r="J1" s="111"/>
    </row>
    <row r="3" spans="1:10" x14ac:dyDescent="0.2">
      <c r="A3" s="96" t="s">
        <v>135</v>
      </c>
      <c r="B3" s="112" t="s">
        <v>136</v>
      </c>
      <c r="C3" s="112"/>
      <c r="D3" s="112"/>
      <c r="E3" s="112"/>
      <c r="F3" s="112"/>
      <c r="G3" s="112"/>
      <c r="H3" s="96" t="s">
        <v>137</v>
      </c>
      <c r="I3" s="112" t="s">
        <v>138</v>
      </c>
      <c r="J3" s="112"/>
    </row>
    <row r="4" spans="1:10" x14ac:dyDescent="0.2">
      <c r="A4" s="96" t="s">
        <v>139</v>
      </c>
      <c r="B4" s="112" t="s">
        <v>140</v>
      </c>
      <c r="C4" s="112"/>
      <c r="D4" s="112"/>
      <c r="E4" s="112"/>
      <c r="F4" s="112"/>
      <c r="G4" s="112"/>
      <c r="H4" s="112"/>
      <c r="I4" s="112"/>
      <c r="J4" s="112"/>
    </row>
    <row r="5" spans="1:10" x14ac:dyDescent="0.2">
      <c r="A5" s="96" t="s">
        <v>141</v>
      </c>
      <c r="B5" s="112" t="s">
        <v>147</v>
      </c>
      <c r="C5" s="112"/>
      <c r="D5" s="112"/>
      <c r="E5" s="112"/>
      <c r="F5" s="112"/>
      <c r="G5" s="112"/>
      <c r="H5" s="112"/>
      <c r="I5" s="112"/>
      <c r="J5" s="112"/>
    </row>
    <row r="6" spans="1:10" x14ac:dyDescent="0.2">
      <c r="A6" s="96" t="s">
        <v>142</v>
      </c>
      <c r="B6" s="112" t="s">
        <v>143</v>
      </c>
      <c r="C6" s="112"/>
      <c r="D6" s="112"/>
      <c r="E6" s="112"/>
      <c r="F6" s="112"/>
      <c r="G6" s="112"/>
      <c r="H6" s="112"/>
      <c r="I6" s="112"/>
      <c r="J6" s="112"/>
    </row>
    <row r="7" spans="1:10" x14ac:dyDescent="0.2">
      <c r="A7" s="96" t="s">
        <v>144</v>
      </c>
      <c r="B7" s="102" t="s">
        <v>145</v>
      </c>
      <c r="C7" s="103"/>
      <c r="D7" s="103"/>
      <c r="E7" s="103"/>
      <c r="F7" s="104"/>
      <c r="G7" s="105" t="s">
        <v>146</v>
      </c>
      <c r="H7" s="106" t="s">
        <v>145</v>
      </c>
      <c r="I7" s="107"/>
      <c r="J7" s="107"/>
    </row>
    <row r="8" spans="1:10" x14ac:dyDescent="0.2">
      <c r="A8" s="96" t="s">
        <v>118</v>
      </c>
      <c r="B8" s="108">
        <v>44310</v>
      </c>
      <c r="C8" s="109"/>
      <c r="D8" s="109"/>
      <c r="E8" s="109"/>
      <c r="F8" s="110"/>
      <c r="G8" s="105"/>
      <c r="H8" s="107"/>
      <c r="I8" s="107"/>
      <c r="J8" s="107"/>
    </row>
  </sheetData>
  <mergeCells count="10">
    <mergeCell ref="B7:F7"/>
    <mergeCell ref="G7:G8"/>
    <mergeCell ref="H7:J8"/>
    <mergeCell ref="B8:F8"/>
    <mergeCell ref="A1:J1"/>
    <mergeCell ref="B3:G3"/>
    <mergeCell ref="I3:J3"/>
    <mergeCell ref="B4:J4"/>
    <mergeCell ref="B5:J5"/>
    <mergeCell ref="B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N2 ref gas peaks</vt:lpstr>
      <vt:lpstr>CO2 ref gas peaks</vt:lpstr>
      <vt:lpstr>N data corrected</vt:lpstr>
      <vt:lpstr>C data corrected</vt:lpstr>
      <vt:lpstr>amount calibration</vt:lpstr>
      <vt:lpstr>Summary results</vt:lpstr>
      <vt:lpstr>SAF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Wexler (SCI - Staff)</dc:creator>
  <cp:lastModifiedBy>Sarah</cp:lastModifiedBy>
  <dcterms:created xsi:type="dcterms:W3CDTF">2019-02-20T10:26:49Z</dcterms:created>
  <dcterms:modified xsi:type="dcterms:W3CDTF">2021-04-24T13:21:31Z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-398147512</vt:i4>
  </property>
  <property fmtid="{D5CDD505-2E9C-101B-9397-08002B2CF9AE}" pid="3" name="_NewReviewCycle">
    <vt:lpwstr/>
  </property>
  <property fmtid="{D5CDD505-2E9C-101B-9397-08002B2CF9AE}" pid="4" name="_EmailSubject">
    <vt:lpwstr>results for the last batch of 2020 samples</vt:lpwstr>
  </property>
  <property fmtid="{D5CDD505-2E9C-101B-9397-08002B2CF9AE}" pid="5" name="_AuthorEmail">
    <vt:lpwstr>S.Wexler1@uea.ac.uk</vt:lpwstr>
  </property>
  <property fmtid="{D5CDD505-2E9C-101B-9397-08002B2CF9AE}" pid="6" name="_AuthorEmailDisplayName">
    <vt:lpwstr>Sarah Wexler (SCI - Staff)</vt:lpwstr>
  </property>
</Properties>
</file>